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DFF3A022-4E44-4D47-B4DE-EB1F30113F53}" xr6:coauthVersionLast="47" xr6:coauthVersionMax="47" xr10:uidLastSave="{00000000-0000-0000-0000-000000000000}"/>
  <bookViews>
    <workbookView xWindow="28680" yWindow="-120" windowWidth="29040" windowHeight="15840" tabRatio="878" activeTab="1" xr2:uid="{00000000-000D-0000-FFFF-FFFF00000000}"/>
  </bookViews>
  <sheets>
    <sheet name="表紙" sheetId="56" r:id="rId1"/>
    <sheet name="(入力用)総括表" sheetId="57" r:id="rId2"/>
    <sheet name="建設⇒" sheetId="59" r:id="rId3"/>
    <sheet name="用語定義(建設投資)" sheetId="67" r:id="rId4"/>
    <sheet name="第17表(建設Ori)" sheetId="62" state="hidden" r:id="rId5"/>
    <sheet name="第17表(青森40部門)" sheetId="60" state="hidden" r:id="rId6"/>
    <sheet name="投入係数(建設)" sheetId="63" state="hidden" r:id="rId7"/>
    <sheet name="投入分析(建設)" sheetId="65" state="hidden" r:id="rId8"/>
    <sheet name="経済波及効果(建設)" sheetId="66" r:id="rId9"/>
    <sheet name="設備投資・需要増⇒" sheetId="58" r:id="rId10"/>
    <sheet name="目次" sheetId="17" r:id="rId11"/>
    <sheet name="留意点" sheetId="53" r:id="rId12"/>
    <sheet name="用語定義（設備・生産）" sheetId="69" r:id="rId13"/>
    <sheet name="①a-15" sheetId="36" state="hidden" r:id="rId14"/>
    <sheet name="①b-15 " sheetId="39" state="hidden" r:id="rId15"/>
    <sheet name="①a-40(設備)" sheetId="13" state="hidden" r:id="rId16"/>
    <sheet name="①a-40(生産)" sheetId="68" state="hidden" r:id="rId17"/>
    <sheet name="①b-40(設備)" sheetId="9" r:id="rId18"/>
    <sheet name="①b-40(生産)" sheetId="70" r:id="rId19"/>
    <sheet name="②-40" sheetId="16" state="hidden" r:id="rId20"/>
    <sheet name="③-40" sheetId="15" state="hidden" r:id="rId21"/>
    <sheet name="④-40" sheetId="18" state="hidden" r:id="rId22"/>
    <sheet name="①a-15フロー" sheetId="37" state="hidden" r:id="rId23"/>
    <sheet name="①a-40フロー" sheetId="38" state="hidden" r:id="rId24"/>
    <sheet name="①b-15フロー" sheetId="40" state="hidden" r:id="rId25"/>
    <sheet name="①b-40フロー" sheetId="41" state="hidden" r:id="rId26"/>
    <sheet name="②-40フロー" sheetId="42" state="hidden" r:id="rId27"/>
    <sheet name="③-40フロー" sheetId="43" state="hidden" r:id="rId28"/>
    <sheet name="④-40フロー" sheetId="44" state="hidden" r:id="rId29"/>
    <sheet name="参考1" sheetId="47" state="hidden" r:id="rId30"/>
    <sheet name="参考2" sheetId="48" state="hidden" r:id="rId31"/>
    <sheet name="参考3" sheetId="52" state="hidden" r:id="rId32"/>
    <sheet name="マージン率（40）" sheetId="50" r:id="rId33"/>
    <sheet name="マージン率 (107）" sheetId="51" state="hidden" r:id="rId34"/>
  </sheets>
  <externalReferences>
    <externalReference r:id="rId35"/>
    <externalReference r:id="rId36"/>
    <externalReference r:id="rId37"/>
    <externalReference r:id="rId38"/>
    <externalReference r:id="rId39"/>
  </externalReferences>
  <definedNames>
    <definedName name="_Fill" localSheetId="33" hidden="1">[1]局移出入取扱!#REF!</definedName>
    <definedName name="_Fill" hidden="1">[1]局移出入取扱!#REF!</definedName>
    <definedName name="_Order1" hidden="1">255</definedName>
    <definedName name="_TK503">#REF!</definedName>
    <definedName name="A">#REF!</definedName>
    <definedName name="_xlnm.Criteria">#REF!</definedName>
    <definedName name="Data1">#REF!</definedName>
    <definedName name="Data11">#REF!</definedName>
    <definedName name="Data12">#REF!</definedName>
    <definedName name="Data2">#REF!</definedName>
    <definedName name="Data3">#REF!</definedName>
    <definedName name="Data4">#REF!</definedName>
    <definedName name="Data5">#REF!</definedName>
    <definedName name="Data6">#REF!</definedName>
    <definedName name="_xlnm.Extract">#REF!</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1">'(入力用)総括表'!$A$1:$AF$66</definedName>
    <definedName name="_xlnm.Print_Area" localSheetId="16">'①a-40(生産)'!$A$1:$EV$67</definedName>
    <definedName name="_xlnm.Print_Area" localSheetId="15">'①a-40(設備)'!$A$1:$EV$67</definedName>
    <definedName name="_xlnm.Print_Area" localSheetId="19">'②-40'!$A$1:$DB$65</definedName>
    <definedName name="_xlnm.Print_Area" localSheetId="8">'経済波及効果(建設)'!$A$1:$AN$49</definedName>
    <definedName name="_xlnm.Print_Area" localSheetId="2">建設⇒!$A$1:$E$40</definedName>
    <definedName name="_xlnm.Print_Area" localSheetId="29">参考1!$C$1:$AC$67</definedName>
    <definedName name="_xlnm.Print_Area" localSheetId="31">参考3!$B$1:$AM$63</definedName>
    <definedName name="_xlnm.Print_Area" localSheetId="9">設備投資・需要増⇒!$A$1:$M$30</definedName>
    <definedName name="_xlnm.Print_Area" localSheetId="5">'第17表(青森40部門)'!$A$1:$BV$58</definedName>
    <definedName name="_xlnm.Print_Area" localSheetId="6">'投入係数(建設)'!$A$1:$BV$58</definedName>
    <definedName name="_xlnm.Print_Area" localSheetId="7">'投入分析(建設)'!$A$1:$BW$58</definedName>
    <definedName name="_xlnm.Print_Area" localSheetId="0">表紙!$A$1:$M$34</definedName>
    <definedName name="_xlnm.Print_Area" localSheetId="10">目次!$A$1:$V$34</definedName>
    <definedName name="_xlnm.Print_Area" localSheetId="3">'用語定義(建設投資)'!$A$1:$M$76</definedName>
    <definedName name="_xlnm.Print_Area" localSheetId="11">留意点!$A$1:$M$35</definedName>
    <definedName name="_xlnm.Print_Titles" localSheetId="33">'マージン率 (107）'!$10:$12</definedName>
    <definedName name="_xlnm.Print_Titles" localSheetId="30">参考2!$5:$8</definedName>
    <definedName name="rinku">#REF!</definedName>
    <definedName name="SAN">#REF!</definedName>
    <definedName name="solver_lin" hidden="1">0</definedName>
    <definedName name="solver_num" hidden="1">0</definedName>
    <definedName name="solver_opt" hidden="1">#REF!</definedName>
    <definedName name="solver_typ" hidden="1">1</definedName>
    <definedName name="solver_val" hidden="1">0</definedName>
    <definedName name="YON">#REF!</definedName>
    <definedName name="医療６０">#REF!</definedName>
    <definedName name="医療６１">#REF!</definedName>
    <definedName name="医療６２">#REF!</definedName>
    <definedName name="教育６０">#REF!</definedName>
    <definedName name="教育６１">#REF!</definedName>
    <definedName name="教育６２">#REF!</definedName>
    <definedName name="事業分類">[2]入力!$C$8</definedName>
    <definedName name="石油製品" localSheetId="33">'[3]第２次産業 '!#REF!</definedName>
    <definedName name="石油製品" localSheetId="32">'[3]第２次産業 '!#REF!</definedName>
    <definedName name="石油製品" localSheetId="31">'[3]第２次産業 '!#REF!</definedName>
    <definedName name="石油製品">'[3]第２次産業 '!#REF!</definedName>
    <definedName name="総括表へ">[4]資本04!#REF!</definedName>
    <definedName name="他サビ６０">#REF!</definedName>
    <definedName name="他サビ６１">#REF!</definedName>
    <definedName name="他サビ６２">#REF!</definedName>
    <definedName name="他構成比">#REF!</definedName>
    <definedName name="登録リスト">[5]分析履歴!$A$7:$A$9</definedName>
    <definedName name="保留１" localSheetId="33">#REF!</definedName>
    <definedName name="保留１" localSheetId="32">#REF!</definedName>
    <definedName name="保留１" localSheetId="31">#REF!</definedName>
    <definedName name="保留１">#REF!</definedName>
    <definedName name="保留13" localSheetId="33">#REF!</definedName>
    <definedName name="保留13" localSheetId="32">#REF!</definedName>
    <definedName name="保留13" localSheetId="31">#REF!</definedName>
    <definedName name="保留13">#REF!</definedName>
    <definedName name="保留２" localSheetId="33">#REF!</definedName>
    <definedName name="保留２" localSheetId="32">#REF!</definedName>
    <definedName name="保留２" localSheetId="31">#REF!</definedName>
    <definedName name="保留２">#REF!</definedName>
    <definedName name="保留３" localSheetId="33">#REF!</definedName>
    <definedName name="保留３" localSheetId="32">#REF!</definedName>
    <definedName name="保留３" localSheetId="31">#REF!</definedName>
    <definedName name="保留３">#REF!</definedName>
    <definedName name="保留４" localSheetId="33">#REF!</definedName>
    <definedName name="保留４" localSheetId="32">#REF!</definedName>
    <definedName name="保留４" localSheetId="31">#REF!</definedName>
    <definedName name="保留４">#REF!</definedName>
    <definedName name="保留５" localSheetId="33">#REF!</definedName>
    <definedName name="保留５" localSheetId="32">#REF!</definedName>
    <definedName name="保留５" localSheetId="31">#REF!</definedName>
    <definedName name="保留５">#REF!</definedName>
    <definedName name="保留６" localSheetId="33">#REF!</definedName>
    <definedName name="保留６" localSheetId="32">#REF!</definedName>
    <definedName name="保留６" localSheetId="31">#REF!</definedName>
    <definedName name="保留６">#REF!</definedName>
    <definedName name="保留９" localSheetId="33">#REF!</definedName>
    <definedName name="保留９" localSheetId="32">#REF!</definedName>
    <definedName name="保留９" localSheetId="31">#REF!</definedName>
    <definedName name="保留９">#REF!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7" i="70" l="1"/>
  <c r="H38" i="70"/>
  <c r="H38" i="9"/>
  <c r="F36" i="57"/>
  <c r="D30" i="9" l="1"/>
  <c r="D29" i="9"/>
  <c r="D28" i="9"/>
  <c r="D27" i="9"/>
  <c r="D25" i="9"/>
  <c r="D24" i="9"/>
  <c r="D23" i="9"/>
  <c r="D48" i="9" s="1"/>
  <c r="CB123" i="62" l="1"/>
  <c r="CA123" i="62"/>
  <c r="BZ123" i="62"/>
  <c r="BY123" i="62"/>
  <c r="BX123" i="62"/>
  <c r="BW123" i="62"/>
  <c r="BV123" i="62"/>
  <c r="BU123" i="62"/>
  <c r="BT123" i="62"/>
  <c r="BS123" i="62"/>
  <c r="BR123" i="62"/>
  <c r="BQ123" i="62"/>
  <c r="BP123" i="62"/>
  <c r="BO123" i="62"/>
  <c r="BN123" i="62"/>
  <c r="BM123" i="62"/>
  <c r="BL123" i="62"/>
  <c r="BK123" i="62"/>
  <c r="BJ123" i="62"/>
  <c r="BI123" i="62"/>
  <c r="BH123" i="62"/>
  <c r="BG123" i="62"/>
  <c r="BF123" i="62"/>
  <c r="BE123" i="62"/>
  <c r="BD123" i="62"/>
  <c r="BC123" i="62"/>
  <c r="BB123" i="62"/>
  <c r="BA123" i="62"/>
  <c r="AZ123" i="62"/>
  <c r="AY123" i="62"/>
  <c r="AX123" i="62"/>
  <c r="AW123" i="62"/>
  <c r="AV123" i="62"/>
  <c r="AU123" i="62"/>
  <c r="AT123" i="62"/>
  <c r="AS123" i="62"/>
  <c r="AR123" i="62"/>
  <c r="AQ123" i="62"/>
  <c r="AP123" i="62"/>
  <c r="AO123" i="62"/>
  <c r="AN123" i="62"/>
  <c r="AM123" i="62"/>
  <c r="AL123" i="62"/>
  <c r="AK123" i="62"/>
  <c r="AJ123" i="62"/>
  <c r="AI123" i="62"/>
  <c r="AH123" i="62"/>
  <c r="AG123" i="62"/>
  <c r="AF123" i="62"/>
  <c r="AE123" i="62"/>
  <c r="AD123" i="62"/>
  <c r="AC123" i="62"/>
  <c r="AB123" i="62"/>
  <c r="AA123" i="62"/>
  <c r="Z123" i="62"/>
  <c r="Y123" i="62"/>
  <c r="X123" i="62"/>
  <c r="W123" i="62"/>
  <c r="V123" i="62"/>
  <c r="U123" i="62"/>
  <c r="T123" i="62"/>
  <c r="S123" i="62"/>
  <c r="R123" i="62"/>
  <c r="Q123" i="62"/>
  <c r="P123" i="62"/>
  <c r="O123" i="62"/>
  <c r="N123" i="62"/>
  <c r="M123" i="62"/>
  <c r="L123" i="62"/>
  <c r="K123" i="62"/>
  <c r="J123" i="62"/>
  <c r="I123" i="62"/>
  <c r="CB115" i="62"/>
  <c r="CB124" i="62" s="1"/>
  <c r="CA115" i="62"/>
  <c r="CA124" i="62" s="1"/>
  <c r="BZ115" i="62"/>
  <c r="BZ124" i="62" s="1"/>
  <c r="BY115" i="62"/>
  <c r="BY124" i="62" s="1"/>
  <c r="BX115" i="62"/>
  <c r="BX124" i="62" s="1"/>
  <c r="BW115" i="62"/>
  <c r="BW124" i="62" s="1"/>
  <c r="BV115" i="62"/>
  <c r="BV124" i="62" s="1"/>
  <c r="BU115" i="62"/>
  <c r="BU124" i="62" s="1"/>
  <c r="BT115" i="62"/>
  <c r="BT124" i="62" s="1"/>
  <c r="BS115" i="62"/>
  <c r="BS124" i="62" s="1"/>
  <c r="BR115" i="62"/>
  <c r="BR124" i="62" s="1"/>
  <c r="BQ115" i="62"/>
  <c r="BQ124" i="62" s="1"/>
  <c r="BP115" i="62"/>
  <c r="BP124" i="62" s="1"/>
  <c r="BO115" i="62"/>
  <c r="BO124" i="62" s="1"/>
  <c r="BN115" i="62"/>
  <c r="BN124" i="62" s="1"/>
  <c r="BM115" i="62"/>
  <c r="BM124" i="62" s="1"/>
  <c r="BL115" i="62"/>
  <c r="BL124" i="62" s="1"/>
  <c r="BK115" i="62"/>
  <c r="BK124" i="62" s="1"/>
  <c r="BJ115" i="62"/>
  <c r="BJ124" i="62" s="1"/>
  <c r="BI115" i="62"/>
  <c r="BI124" i="62" s="1"/>
  <c r="BH115" i="62"/>
  <c r="BH124" i="62" s="1"/>
  <c r="BG115" i="62"/>
  <c r="BG124" i="62" s="1"/>
  <c r="BF115" i="62"/>
  <c r="BF124" i="62" s="1"/>
  <c r="BE115" i="62"/>
  <c r="BE124" i="62" s="1"/>
  <c r="BD115" i="62"/>
  <c r="BD124" i="62" s="1"/>
  <c r="BC115" i="62"/>
  <c r="BC124" i="62" s="1"/>
  <c r="BB115" i="62"/>
  <c r="BB124" i="62" s="1"/>
  <c r="BA115" i="62"/>
  <c r="BA124" i="62" s="1"/>
  <c r="AZ115" i="62"/>
  <c r="AZ124" i="62" s="1"/>
  <c r="AY115" i="62"/>
  <c r="AY124" i="62" s="1"/>
  <c r="AX115" i="62"/>
  <c r="AX124" i="62" s="1"/>
  <c r="AW115" i="62"/>
  <c r="AW124" i="62" s="1"/>
  <c r="AV115" i="62"/>
  <c r="AV124" i="62" s="1"/>
  <c r="AU115" i="62"/>
  <c r="AU124" i="62" s="1"/>
  <c r="AT115" i="62"/>
  <c r="AT124" i="62" s="1"/>
  <c r="AS115" i="62"/>
  <c r="AS124" i="62" s="1"/>
  <c r="AR115" i="62"/>
  <c r="AR124" i="62" s="1"/>
  <c r="AQ115" i="62"/>
  <c r="AQ124" i="62" s="1"/>
  <c r="AP115" i="62"/>
  <c r="AP124" i="62" s="1"/>
  <c r="AO115" i="62"/>
  <c r="AO124" i="62" s="1"/>
  <c r="AN115" i="62"/>
  <c r="AN124" i="62" s="1"/>
  <c r="AM115" i="62"/>
  <c r="AM124" i="62" s="1"/>
  <c r="AL115" i="62"/>
  <c r="AL124" i="62" s="1"/>
  <c r="AK115" i="62"/>
  <c r="AK124" i="62" s="1"/>
  <c r="AJ115" i="62"/>
  <c r="AJ124" i="62" s="1"/>
  <c r="AI115" i="62"/>
  <c r="AI124" i="62" s="1"/>
  <c r="AH115" i="62"/>
  <c r="AH124" i="62" s="1"/>
  <c r="AG115" i="62"/>
  <c r="AG124" i="62" s="1"/>
  <c r="AF115" i="62"/>
  <c r="AF124" i="62" s="1"/>
  <c r="AE115" i="62"/>
  <c r="AE124" i="62" s="1"/>
  <c r="AD115" i="62"/>
  <c r="AD124" i="62" s="1"/>
  <c r="AC115" i="62"/>
  <c r="AC124" i="62" s="1"/>
  <c r="AB115" i="62"/>
  <c r="AB124" i="62" s="1"/>
  <c r="AA115" i="62"/>
  <c r="AA124" i="62" s="1"/>
  <c r="Z115" i="62"/>
  <c r="Z124" i="62" s="1"/>
  <c r="Y115" i="62"/>
  <c r="Y124" i="62" s="1"/>
  <c r="X115" i="62"/>
  <c r="X124" i="62" s="1"/>
  <c r="W115" i="62"/>
  <c r="W124" i="62" s="1"/>
  <c r="V115" i="62"/>
  <c r="V124" i="62" s="1"/>
  <c r="U115" i="62"/>
  <c r="U124" i="62" s="1"/>
  <c r="T115" i="62"/>
  <c r="T124" i="62" s="1"/>
  <c r="S115" i="62"/>
  <c r="S124" i="62" s="1"/>
  <c r="R115" i="62"/>
  <c r="R124" i="62" s="1"/>
  <c r="Q115" i="62"/>
  <c r="Q124" i="62" s="1"/>
  <c r="P115" i="62"/>
  <c r="P124" i="62" s="1"/>
  <c r="O115" i="62"/>
  <c r="O124" i="62" s="1"/>
  <c r="N115" i="62"/>
  <c r="N124" i="62" s="1"/>
  <c r="M115" i="62"/>
  <c r="M124" i="62" s="1"/>
  <c r="L115" i="62"/>
  <c r="L124" i="62" s="1"/>
  <c r="K115" i="62"/>
  <c r="K124" i="62" s="1"/>
  <c r="J115" i="62"/>
  <c r="J124" i="62" s="1"/>
  <c r="I115" i="62"/>
  <c r="I124" i="62" s="1"/>
  <c r="H123" i="62"/>
  <c r="H115" i="62"/>
  <c r="H124" i="62" s="1"/>
  <c r="L62" i="57" l="1"/>
  <c r="P46" i="57"/>
  <c r="O46" i="57"/>
  <c r="N46" i="57"/>
  <c r="M46" i="57"/>
  <c r="L46" i="57"/>
  <c r="P45" i="57"/>
  <c r="O45" i="57"/>
  <c r="N45" i="57"/>
  <c r="M45" i="57"/>
  <c r="L45" i="57"/>
  <c r="P44" i="57"/>
  <c r="O44" i="57"/>
  <c r="N44" i="57"/>
  <c r="M44" i="57"/>
  <c r="L44" i="57"/>
  <c r="P42" i="57"/>
  <c r="O42" i="57"/>
  <c r="N42" i="57"/>
  <c r="M42" i="57"/>
  <c r="L42" i="57"/>
  <c r="P41" i="57"/>
  <c r="O41" i="57"/>
  <c r="N41" i="57"/>
  <c r="M41" i="57"/>
  <c r="L41" i="57"/>
  <c r="P40" i="57"/>
  <c r="O40" i="57"/>
  <c r="N40" i="57"/>
  <c r="M40" i="57"/>
  <c r="L40" i="57"/>
  <c r="P39" i="57"/>
  <c r="O39" i="57"/>
  <c r="N39" i="57"/>
  <c r="M39" i="57"/>
  <c r="L39" i="57"/>
  <c r="P38" i="57"/>
  <c r="O38" i="57"/>
  <c r="N38" i="57"/>
  <c r="M38" i="57"/>
  <c r="L38" i="57"/>
  <c r="L37" i="57"/>
  <c r="P36" i="57"/>
  <c r="O36" i="57"/>
  <c r="N36" i="57"/>
  <c r="M36" i="57"/>
  <c r="L36" i="57"/>
  <c r="P35" i="57"/>
  <c r="O35" i="57"/>
  <c r="N35" i="57"/>
  <c r="M35" i="57"/>
  <c r="L35" i="57"/>
  <c r="P34" i="57"/>
  <c r="O34" i="57"/>
  <c r="N34" i="57"/>
  <c r="M34" i="57"/>
  <c r="L34" i="57"/>
  <c r="P33" i="57"/>
  <c r="O33" i="57"/>
  <c r="N33" i="57"/>
  <c r="M33" i="57"/>
  <c r="L33" i="57"/>
  <c r="P32" i="57"/>
  <c r="O32" i="57"/>
  <c r="N32" i="57"/>
  <c r="M32" i="57"/>
  <c r="L32" i="57"/>
  <c r="L29" i="57"/>
  <c r="L28" i="57"/>
  <c r="L27" i="57"/>
  <c r="L26" i="57"/>
  <c r="P25" i="57"/>
  <c r="O25" i="57"/>
  <c r="N25" i="57"/>
  <c r="M25" i="57"/>
  <c r="L25" i="57"/>
  <c r="L24" i="57"/>
  <c r="L23" i="57"/>
  <c r="L22" i="57"/>
  <c r="P21" i="57"/>
  <c r="O21" i="57"/>
  <c r="N21" i="57"/>
  <c r="M21" i="57"/>
  <c r="L21" i="57"/>
  <c r="P20" i="57"/>
  <c r="O20" i="57"/>
  <c r="N20" i="57"/>
  <c r="M20" i="57"/>
  <c r="L20" i="57"/>
  <c r="P19" i="57"/>
  <c r="O19" i="57"/>
  <c r="N19" i="57"/>
  <c r="M19" i="57"/>
  <c r="L19" i="57"/>
  <c r="P18" i="57"/>
  <c r="O18" i="57"/>
  <c r="N18" i="57"/>
  <c r="M18" i="57"/>
  <c r="L18" i="57"/>
  <c r="P17" i="57"/>
  <c r="O17" i="57"/>
  <c r="N17" i="57"/>
  <c r="M17" i="57"/>
  <c r="L17" i="57"/>
  <c r="P16" i="57"/>
  <c r="O16" i="57"/>
  <c r="N16" i="57"/>
  <c r="M16" i="57"/>
  <c r="L16" i="57"/>
  <c r="P15" i="57"/>
  <c r="O15" i="57"/>
  <c r="N15" i="57"/>
  <c r="M15" i="57"/>
  <c r="L15" i="57"/>
  <c r="P14" i="57"/>
  <c r="O14" i="57"/>
  <c r="N14" i="57"/>
  <c r="M14" i="57"/>
  <c r="L14" i="57"/>
  <c r="P13" i="57"/>
  <c r="O13" i="57"/>
  <c r="N13" i="57"/>
  <c r="M13" i="57"/>
  <c r="L13" i="57"/>
  <c r="P12" i="57"/>
  <c r="O12" i="57"/>
  <c r="N12" i="57"/>
  <c r="M12" i="57"/>
  <c r="L12" i="57"/>
  <c r="P11" i="57"/>
  <c r="O11" i="57"/>
  <c r="N11" i="57"/>
  <c r="M11" i="57"/>
  <c r="L11" i="57"/>
  <c r="P10" i="57"/>
  <c r="O10" i="57"/>
  <c r="N10" i="57"/>
  <c r="M10" i="57"/>
  <c r="L10" i="57"/>
  <c r="P9" i="57"/>
  <c r="O9" i="57"/>
  <c r="N9" i="57"/>
  <c r="M9" i="57"/>
  <c r="L9" i="57"/>
  <c r="P8" i="57"/>
  <c r="O8" i="57"/>
  <c r="N8" i="57"/>
  <c r="M8" i="57"/>
  <c r="L8" i="57"/>
  <c r="P7" i="57"/>
  <c r="O7" i="57"/>
  <c r="N7" i="57"/>
  <c r="L7" i="57"/>
  <c r="M7" i="57"/>
  <c r="EI57" i="70"/>
  <c r="E48" i="70"/>
  <c r="EG47" i="70"/>
  <c r="CI47" i="70"/>
  <c r="H47" i="70"/>
  <c r="CI46" i="70"/>
  <c r="H46" i="70"/>
  <c r="EV46" i="70" s="1"/>
  <c r="CJ45" i="70"/>
  <c r="H45" i="70"/>
  <c r="CJ44" i="70"/>
  <c r="H43" i="70"/>
  <c r="CI42" i="70"/>
  <c r="H42" i="70"/>
  <c r="CE15" i="70" s="1"/>
  <c r="EG41" i="70"/>
  <c r="CA41" i="70"/>
  <c r="H41" i="70"/>
  <c r="CD31" i="70" s="1"/>
  <c r="H40" i="70"/>
  <c r="CC38" i="70" s="1"/>
  <c r="EV39" i="70"/>
  <c r="ED39" i="70"/>
  <c r="CI39" i="70"/>
  <c r="CA39" i="70"/>
  <c r="H39" i="70"/>
  <c r="EZ39" i="70" s="1"/>
  <c r="CI38" i="70"/>
  <c r="CA33" i="70"/>
  <c r="CI37" i="70"/>
  <c r="CE37" i="70"/>
  <c r="CB37" i="70"/>
  <c r="CJ36" i="70"/>
  <c r="H36" i="70"/>
  <c r="BY24" i="70" s="1"/>
  <c r="CJ35" i="70"/>
  <c r="CH35" i="70"/>
  <c r="H35" i="70"/>
  <c r="BX16" i="70" s="1"/>
  <c r="CD34" i="70"/>
  <c r="CB34" i="70"/>
  <c r="BT34" i="70"/>
  <c r="H34" i="70"/>
  <c r="BW47" i="70" s="1"/>
  <c r="CI33" i="70"/>
  <c r="CH33" i="70"/>
  <c r="CB33" i="70"/>
  <c r="H33" i="70"/>
  <c r="CE32" i="70"/>
  <c r="CB32" i="70"/>
  <c r="BY32" i="70"/>
  <c r="EV31" i="70"/>
  <c r="CI31" i="70"/>
  <c r="CB31" i="70"/>
  <c r="BY31" i="70"/>
  <c r="H31" i="70"/>
  <c r="ED31" i="70" s="1"/>
  <c r="CJ30" i="70"/>
  <c r="CI30" i="70"/>
  <c r="CB30" i="70"/>
  <c r="BT30" i="70"/>
  <c r="H30" i="70"/>
  <c r="ED29" i="70"/>
  <c r="CJ29" i="70"/>
  <c r="CI29" i="70"/>
  <c r="CF29" i="70"/>
  <c r="CD29" i="70"/>
  <c r="CC29" i="70"/>
  <c r="CB29" i="70"/>
  <c r="BY29" i="70"/>
  <c r="BT29" i="70"/>
  <c r="BR29" i="70"/>
  <c r="H29" i="70"/>
  <c r="BR22" i="70" s="1"/>
  <c r="CJ28" i="70"/>
  <c r="CD28" i="70"/>
  <c r="CB28" i="70"/>
  <c r="BT28" i="70"/>
  <c r="H28" i="70"/>
  <c r="BQ15" i="70" s="1"/>
  <c r="CF27" i="70"/>
  <c r="CE27" i="70"/>
  <c r="CC27" i="70"/>
  <c r="CB27" i="70"/>
  <c r="BT27" i="70"/>
  <c r="H27" i="70"/>
  <c r="BP23" i="70" s="1"/>
  <c r="EZ26" i="70"/>
  <c r="CJ26" i="70"/>
  <c r="CE26" i="70"/>
  <c r="CB26" i="70"/>
  <c r="BZ26" i="70"/>
  <c r="BT26" i="70"/>
  <c r="BP26" i="70"/>
  <c r="BH26" i="70"/>
  <c r="H26" i="70"/>
  <c r="BO24" i="70" s="1"/>
  <c r="CJ25" i="70"/>
  <c r="CC25" i="70"/>
  <c r="CB25" i="70"/>
  <c r="BY25" i="70"/>
  <c r="BW25" i="70"/>
  <c r="BT25" i="70"/>
  <c r="H25" i="70"/>
  <c r="BN28" i="70" s="1"/>
  <c r="CJ24" i="70"/>
  <c r="CH24" i="70"/>
  <c r="CD24" i="70"/>
  <c r="CC24" i="70"/>
  <c r="CB24" i="70"/>
  <c r="BV24" i="70"/>
  <c r="BT24" i="70"/>
  <c r="H24" i="70"/>
  <c r="BM19" i="70" s="1"/>
  <c r="CJ23" i="70"/>
  <c r="CH23" i="70"/>
  <c r="CC23" i="70"/>
  <c r="CB23" i="70"/>
  <c r="BY23" i="70"/>
  <c r="BW23" i="70"/>
  <c r="BV23" i="70"/>
  <c r="BT23" i="70"/>
  <c r="BR23" i="70"/>
  <c r="BH23" i="70"/>
  <c r="H23" i="70"/>
  <c r="BL38" i="70" s="1"/>
  <c r="EZ22" i="70"/>
  <c r="CJ22" i="70"/>
  <c r="CI22" i="70"/>
  <c r="CH22" i="70"/>
  <c r="CB22" i="70"/>
  <c r="BZ22" i="70"/>
  <c r="BY22" i="70"/>
  <c r="BW22" i="70"/>
  <c r="BV22" i="70"/>
  <c r="BT22" i="70"/>
  <c r="BN22" i="70"/>
  <c r="H22" i="70"/>
  <c r="BK27" i="70" s="1"/>
  <c r="CJ21" i="70"/>
  <c r="CH21" i="70"/>
  <c r="CE21" i="70"/>
  <c r="CC21" i="70"/>
  <c r="CB21" i="70"/>
  <c r="BZ21" i="70"/>
  <c r="BY21" i="70"/>
  <c r="BW21" i="70"/>
  <c r="BT21" i="70"/>
  <c r="BO21" i="70"/>
  <c r="BM21" i="70"/>
  <c r="H21" i="70"/>
  <c r="ED21" i="70" s="1"/>
  <c r="CJ20" i="70"/>
  <c r="CI20" i="70"/>
  <c r="CH20" i="70"/>
  <c r="CC20" i="70"/>
  <c r="CB20" i="70"/>
  <c r="BV20" i="70"/>
  <c r="BT20" i="70"/>
  <c r="BR20" i="70"/>
  <c r="BN20" i="70"/>
  <c r="BM20" i="70"/>
  <c r="H20" i="70"/>
  <c r="BI8" i="70" s="1"/>
  <c r="EZ19" i="70"/>
  <c r="EV19" i="70"/>
  <c r="CJ19" i="70"/>
  <c r="CI19" i="70"/>
  <c r="CH19" i="70"/>
  <c r="CF19" i="70"/>
  <c r="CE19" i="70"/>
  <c r="CB19" i="70"/>
  <c r="CA19" i="70"/>
  <c r="BZ19" i="70"/>
  <c r="BT19" i="70"/>
  <c r="BR19" i="70"/>
  <c r="BQ19" i="70"/>
  <c r="BO19" i="70"/>
  <c r="BI19" i="70"/>
  <c r="H19" i="70"/>
  <c r="BH20" i="70" s="1"/>
  <c r="CJ18" i="70"/>
  <c r="CI18" i="70"/>
  <c r="CC18" i="70"/>
  <c r="CB18" i="70"/>
  <c r="CA18" i="70"/>
  <c r="BV18" i="70"/>
  <c r="BT18" i="70"/>
  <c r="BR18" i="70"/>
  <c r="BO18" i="70"/>
  <c r="BL18" i="70"/>
  <c r="BG18" i="70"/>
  <c r="H18" i="70"/>
  <c r="BG27" i="70" s="1"/>
  <c r="CJ17" i="70"/>
  <c r="CI17" i="70"/>
  <c r="CH17" i="70"/>
  <c r="CE17" i="70"/>
  <c r="CC17" i="70"/>
  <c r="CB17" i="70"/>
  <c r="BZ17" i="70"/>
  <c r="BV17" i="70"/>
  <c r="BT17" i="70"/>
  <c r="BQ17" i="70"/>
  <c r="BO17" i="70"/>
  <c r="BM17" i="70"/>
  <c r="BI17" i="70"/>
  <c r="H17" i="70"/>
  <c r="EG17" i="70" s="1"/>
  <c r="CJ16" i="70"/>
  <c r="CI16" i="70"/>
  <c r="CD16" i="70"/>
  <c r="CC16" i="70"/>
  <c r="CB16" i="70"/>
  <c r="CA16" i="70"/>
  <c r="BV16" i="70"/>
  <c r="BT16" i="70"/>
  <c r="BR16" i="70"/>
  <c r="BQ16" i="70"/>
  <c r="BO16" i="70"/>
  <c r="BL16" i="70"/>
  <c r="BG16" i="70"/>
  <c r="H16" i="70"/>
  <c r="EV16" i="70" s="1"/>
  <c r="CJ15" i="70"/>
  <c r="CI15" i="70"/>
  <c r="CH15" i="70"/>
  <c r="CF15" i="70"/>
  <c r="CD15" i="70"/>
  <c r="CC15" i="70"/>
  <c r="CB15" i="70"/>
  <c r="BZ15" i="70"/>
  <c r="BV15" i="70"/>
  <c r="BR15" i="70"/>
  <c r="BM15" i="70"/>
  <c r="BH15" i="70"/>
  <c r="BE15" i="70"/>
  <c r="AY15" i="70"/>
  <c r="H15" i="70"/>
  <c r="BD27" i="70" s="1"/>
  <c r="CJ14" i="70"/>
  <c r="CI14" i="70"/>
  <c r="CH14" i="70"/>
  <c r="CF14" i="70"/>
  <c r="CB14" i="70"/>
  <c r="CA14" i="70"/>
  <c r="BZ14" i="70"/>
  <c r="BV14" i="70"/>
  <c r="BR14" i="70"/>
  <c r="BQ14" i="70"/>
  <c r="BO14" i="70"/>
  <c r="BN14" i="70"/>
  <c r="BG14" i="70"/>
  <c r="BC14" i="70"/>
  <c r="H14" i="70"/>
  <c r="BC25" i="70" s="1"/>
  <c r="CJ13" i="70"/>
  <c r="CI13" i="70"/>
  <c r="CH13" i="70"/>
  <c r="CF13" i="70"/>
  <c r="CE13" i="70"/>
  <c r="CC13" i="70"/>
  <c r="CB13" i="70"/>
  <c r="BZ13" i="70"/>
  <c r="BY13" i="70"/>
  <c r="BW13" i="70"/>
  <c r="BT13" i="70"/>
  <c r="BR13" i="70"/>
  <c r="BP13" i="70"/>
  <c r="BO13" i="70"/>
  <c r="BK13" i="70"/>
  <c r="BJ13" i="70"/>
  <c r="BE13" i="70"/>
  <c r="BC13" i="70"/>
  <c r="H13" i="70"/>
  <c r="BB44" i="70" s="1"/>
  <c r="CJ12" i="70"/>
  <c r="CH12" i="70"/>
  <c r="CE12" i="70"/>
  <c r="CC12" i="70"/>
  <c r="CB12" i="70"/>
  <c r="BZ12" i="70"/>
  <c r="BV12" i="70"/>
  <c r="BT12" i="70"/>
  <c r="BN12" i="70"/>
  <c r="BM12" i="70"/>
  <c r="BE12" i="70"/>
  <c r="H12" i="70"/>
  <c r="BA17" i="70" s="1"/>
  <c r="EV11" i="70"/>
  <c r="CJ11" i="70"/>
  <c r="CI11" i="70"/>
  <c r="CH11" i="70"/>
  <c r="CE11" i="70"/>
  <c r="CB11" i="70"/>
  <c r="BZ11" i="70"/>
  <c r="BY11" i="70"/>
  <c r="BW11" i="70"/>
  <c r="BV11" i="70"/>
  <c r="BT11" i="70"/>
  <c r="BQ11" i="70"/>
  <c r="BO11" i="70"/>
  <c r="BN11" i="70"/>
  <c r="BM11" i="70"/>
  <c r="BK11" i="70"/>
  <c r="BJ11" i="70"/>
  <c r="BG11" i="70"/>
  <c r="BE11" i="70"/>
  <c r="H11" i="70"/>
  <c r="AZ23" i="70" s="1"/>
  <c r="CJ10" i="70"/>
  <c r="CH10" i="70"/>
  <c r="CF10" i="70"/>
  <c r="CE10" i="70"/>
  <c r="CC10" i="70"/>
  <c r="CB10" i="70"/>
  <c r="BY10" i="70"/>
  <c r="BW10" i="70"/>
  <c r="BV10" i="70"/>
  <c r="BT10" i="70"/>
  <c r="BR10" i="70"/>
  <c r="BO10" i="70"/>
  <c r="BN10" i="70"/>
  <c r="BM10" i="70"/>
  <c r="BK10" i="70"/>
  <c r="BJ10" i="70"/>
  <c r="BE10" i="70"/>
  <c r="BC10" i="70"/>
  <c r="H10" i="70"/>
  <c r="AY11" i="70" s="1"/>
  <c r="CJ9" i="70"/>
  <c r="CI9" i="70"/>
  <c r="CH9" i="70"/>
  <c r="CF9" i="70"/>
  <c r="CB9" i="70"/>
  <c r="BZ9" i="70"/>
  <c r="BV9" i="70"/>
  <c r="BT9" i="70"/>
  <c r="BR9" i="70"/>
  <c r="BO9" i="70"/>
  <c r="BN9" i="70"/>
  <c r="BG9" i="70"/>
  <c r="BE9" i="70"/>
  <c r="BD9" i="70"/>
  <c r="H9" i="70"/>
  <c r="AX25" i="70" s="1"/>
  <c r="CJ8" i="70"/>
  <c r="CI8" i="70"/>
  <c r="CH8" i="70"/>
  <c r="CC8" i="70"/>
  <c r="CB8" i="70"/>
  <c r="BZ8" i="70"/>
  <c r="BX8" i="70"/>
  <c r="BV8" i="70"/>
  <c r="BT8" i="70"/>
  <c r="BR8" i="70"/>
  <c r="BQ8" i="70"/>
  <c r="BP8" i="70"/>
  <c r="BO8" i="70"/>
  <c r="BN8" i="70"/>
  <c r="BM8" i="70"/>
  <c r="BK8" i="70"/>
  <c r="BH8" i="70"/>
  <c r="BG8" i="70"/>
  <c r="BE8" i="70"/>
  <c r="BA8" i="70"/>
  <c r="AZ8" i="70"/>
  <c r="AY8" i="70"/>
  <c r="H8" i="70"/>
  <c r="AW19" i="70" s="1"/>
  <c r="J13" i="50"/>
  <c r="D39" i="50"/>
  <c r="E16" i="50"/>
  <c r="E15" i="50"/>
  <c r="J33" i="50"/>
  <c r="D34" i="50"/>
  <c r="K22" i="67"/>
  <c r="K25" i="67"/>
  <c r="BD26" i="70" l="1"/>
  <c r="EZ15" i="70"/>
  <c r="BI9" i="70"/>
  <c r="BY9" i="70"/>
  <c r="CA10" i="70"/>
  <c r="BA11" i="70"/>
  <c r="CA11" i="70"/>
  <c r="BD12" i="70"/>
  <c r="CA13" i="70"/>
  <c r="EZ13" i="70"/>
  <c r="BW15" i="70"/>
  <c r="BK17" i="70"/>
  <c r="BW17" i="70"/>
  <c r="BD20" i="70"/>
  <c r="BY20" i="70"/>
  <c r="BI21" i="70"/>
  <c r="BD22" i="70"/>
  <c r="CA22" i="70"/>
  <c r="BK23" i="70"/>
  <c r="CA25" i="70"/>
  <c r="BY30" i="70"/>
  <c r="BV19" i="70"/>
  <c r="BV28" i="70"/>
  <c r="BV26" i="70"/>
  <c r="BV31" i="70"/>
  <c r="BV30" i="70"/>
  <c r="CA34" i="70"/>
  <c r="BY38" i="70"/>
  <c r="ED47" i="70"/>
  <c r="CJ46" i="70"/>
  <c r="CJ39" i="70"/>
  <c r="CJ37" i="70"/>
  <c r="CJ40" i="70"/>
  <c r="CJ38" i="70"/>
  <c r="EZ47" i="70"/>
  <c r="CJ43" i="70"/>
  <c r="CJ33" i="70"/>
  <c r="CJ32" i="70"/>
  <c r="EV47" i="70"/>
  <c r="CJ34" i="70"/>
  <c r="CJ47" i="70"/>
  <c r="CJ41" i="70"/>
  <c r="CJ31" i="70"/>
  <c r="CJ27" i="70"/>
  <c r="BD42" i="70"/>
  <c r="BD34" i="70"/>
  <c r="BD33" i="70"/>
  <c r="BD28" i="70"/>
  <c r="BD37" i="70"/>
  <c r="BY8" i="70"/>
  <c r="BK9" i="70"/>
  <c r="BD11" i="70"/>
  <c r="BI15" i="70"/>
  <c r="BY15" i="70"/>
  <c r="BA16" i="70"/>
  <c r="BL17" i="70"/>
  <c r="BI20" i="70"/>
  <c r="CA20" i="70"/>
  <c r="BK21" i="70"/>
  <c r="CA21" i="70"/>
  <c r="BL22" i="70"/>
  <c r="BW24" i="70"/>
  <c r="BW26" i="70"/>
  <c r="BD29" i="70"/>
  <c r="CA30" i="70"/>
  <c r="BY33" i="70"/>
  <c r="EG36" i="70"/>
  <c r="CJ42" i="70"/>
  <c r="EG15" i="70"/>
  <c r="BD24" i="70"/>
  <c r="BD17" i="70"/>
  <c r="BD30" i="70"/>
  <c r="CA9" i="70"/>
  <c r="BI12" i="70"/>
  <c r="BY12" i="70"/>
  <c r="BJ15" i="70"/>
  <c r="BD16" i="70"/>
  <c r="CA17" i="70"/>
  <c r="BD18" i="70"/>
  <c r="EZ18" i="70"/>
  <c r="BD25" i="70"/>
  <c r="BL28" i="70"/>
  <c r="BZ42" i="70"/>
  <c r="BZ30" i="70"/>
  <c r="BD40" i="70"/>
  <c r="CF45" i="70"/>
  <c r="EZ43" i="70"/>
  <c r="CF46" i="70"/>
  <c r="CF37" i="70"/>
  <c r="CA43" i="70"/>
  <c r="CA35" i="70"/>
  <c r="CA31" i="70"/>
  <c r="CA32" i="70"/>
  <c r="CA29" i="70"/>
  <c r="CA26" i="70"/>
  <c r="BW8" i="70"/>
  <c r="BW9" i="70"/>
  <c r="BY40" i="70"/>
  <c r="ED36" i="70"/>
  <c r="BY42" i="70"/>
  <c r="BY36" i="70"/>
  <c r="BY27" i="70"/>
  <c r="BD38" i="70"/>
  <c r="CA8" i="70"/>
  <c r="AZ9" i="70"/>
  <c r="BD10" i="70"/>
  <c r="BF11" i="70"/>
  <c r="BJ12" i="70"/>
  <c r="BD14" i="70"/>
  <c r="BW14" i="70"/>
  <c r="BL15" i="70"/>
  <c r="CA15" i="70"/>
  <c r="EG16" i="70"/>
  <c r="BW18" i="70"/>
  <c r="BW19" i="70"/>
  <c r="CA24" i="70"/>
  <c r="BK25" i="70"/>
  <c r="BW27" i="70"/>
  <c r="BD32" i="70"/>
  <c r="BD39" i="70"/>
  <c r="EV15" i="70"/>
  <c r="BD8" i="70"/>
  <c r="CA23" i="70"/>
  <c r="BJ8" i="70"/>
  <c r="BA9" i="70"/>
  <c r="BK12" i="70"/>
  <c r="CA12" i="70"/>
  <c r="BD13" i="70"/>
  <c r="BF14" i="70"/>
  <c r="BY14" i="70"/>
  <c r="ED15" i="70"/>
  <c r="BJ16" i="70"/>
  <c r="BW16" i="70"/>
  <c r="EZ16" i="70"/>
  <c r="BK18" i="70"/>
  <c r="BY18" i="70"/>
  <c r="BD19" i="70"/>
  <c r="BY19" i="70"/>
  <c r="CA27" i="70"/>
  <c r="CA28" i="70"/>
  <c r="BW32" i="70"/>
  <c r="BW35" i="70"/>
  <c r="BL39" i="70"/>
  <c r="BY41" i="70"/>
  <c r="EZ45" i="70"/>
  <c r="CH40" i="70"/>
  <c r="CH39" i="70"/>
  <c r="CH36" i="70"/>
  <c r="CH43" i="70"/>
  <c r="CH45" i="70"/>
  <c r="EG35" i="70"/>
  <c r="BT38" i="70"/>
  <c r="BT39" i="70"/>
  <c r="EZ42" i="70"/>
  <c r="EZ31" i="70"/>
  <c r="CB38" i="70"/>
  <c r="CB39" i="70"/>
  <c r="BT40" i="70"/>
  <c r="BT42" i="70"/>
  <c r="BT32" i="70"/>
  <c r="CB42" i="70"/>
  <c r="BX28" i="70"/>
  <c r="BX9" i="70"/>
  <c r="CF11" i="70"/>
  <c r="CF12" i="70"/>
  <c r="BX13" i="70"/>
  <c r="BX14" i="70"/>
  <c r="CE16" i="70"/>
  <c r="CF17" i="70"/>
  <c r="CF21" i="70"/>
  <c r="CE22" i="70"/>
  <c r="CF26" i="70"/>
  <c r="CF32" i="70"/>
  <c r="CF33" i="70"/>
  <c r="EV36" i="70"/>
  <c r="BZ38" i="70"/>
  <c r="BY43" i="70"/>
  <c r="CF44" i="70"/>
  <c r="BX20" i="70"/>
  <c r="BX10" i="70"/>
  <c r="BX12" i="70"/>
  <c r="CF16" i="70"/>
  <c r="BX19" i="70"/>
  <c r="BX21" i="70"/>
  <c r="CF22" i="70"/>
  <c r="CE25" i="70"/>
  <c r="BX27" i="70"/>
  <c r="CE35" i="70"/>
  <c r="CF43" i="70"/>
  <c r="BX34" i="70"/>
  <c r="BX11" i="70"/>
  <c r="BX17" i="70"/>
  <c r="CE24" i="70"/>
  <c r="CF25" i="70"/>
  <c r="CF35" i="70"/>
  <c r="CF36" i="70"/>
  <c r="EV37" i="70"/>
  <c r="CF38" i="70"/>
  <c r="EV35" i="70"/>
  <c r="CE18" i="70"/>
  <c r="BX22" i="70"/>
  <c r="CE23" i="70"/>
  <c r="CF24" i="70"/>
  <c r="CF28" i="70"/>
  <c r="CE30" i="70"/>
  <c r="CE31" i="70"/>
  <c r="CF34" i="70"/>
  <c r="BY37" i="70"/>
  <c r="EZ37" i="70"/>
  <c r="CF41" i="70"/>
  <c r="CF42" i="70"/>
  <c r="CE47" i="70"/>
  <c r="CE8" i="70"/>
  <c r="CF18" i="70"/>
  <c r="CF20" i="70"/>
  <c r="BX25" i="70"/>
  <c r="BZ37" i="70"/>
  <c r="CB40" i="70"/>
  <c r="CF8" i="70"/>
  <c r="CE9" i="70"/>
  <c r="CE14" i="70"/>
  <c r="ED34" i="70"/>
  <c r="ED43" i="70"/>
  <c r="BF19" i="70"/>
  <c r="BS23" i="70"/>
  <c r="BS33" i="70"/>
  <c r="BS21" i="70"/>
  <c r="BS13" i="70"/>
  <c r="BS10" i="70"/>
  <c r="CD35" i="70"/>
  <c r="EZ41" i="70"/>
  <c r="BF9" i="70"/>
  <c r="BP9" i="70"/>
  <c r="BZ10" i="70"/>
  <c r="CD11" i="70"/>
  <c r="BQ13" i="70"/>
  <c r="BH14" i="70"/>
  <c r="BC15" i="70"/>
  <c r="BN15" i="70"/>
  <c r="BX15" i="70"/>
  <c r="BM16" i="70"/>
  <c r="BG17" i="70"/>
  <c r="BS17" i="70"/>
  <c r="BM18" i="70"/>
  <c r="BX18" i="70"/>
  <c r="BL19" i="70"/>
  <c r="EZ20" i="70"/>
  <c r="BI14" i="70"/>
  <c r="BI13" i="70"/>
  <c r="BI11" i="70"/>
  <c r="BP20" i="70"/>
  <c r="BZ20" i="70"/>
  <c r="BP21" i="70"/>
  <c r="CI21" i="70"/>
  <c r="BO22" i="70"/>
  <c r="BZ23" i="70"/>
  <c r="CI23" i="70"/>
  <c r="BH24" i="70"/>
  <c r="BX24" i="70"/>
  <c r="BL25" i="70"/>
  <c r="CI25" i="70"/>
  <c r="BR26" i="70"/>
  <c r="BR28" i="70"/>
  <c r="BL30" i="70"/>
  <c r="BZ31" i="70"/>
  <c r="BX32" i="70"/>
  <c r="CH32" i="70"/>
  <c r="BH34" i="70"/>
  <c r="BY44" i="70"/>
  <c r="EZ36" i="70"/>
  <c r="BY45" i="70"/>
  <c r="BY35" i="70"/>
  <c r="BY34" i="70"/>
  <c r="BY28" i="70"/>
  <c r="BY26" i="70"/>
  <c r="BY17" i="70"/>
  <c r="BY16" i="70"/>
  <c r="CD38" i="70"/>
  <c r="BZ40" i="70"/>
  <c r="BZ41" i="70"/>
  <c r="CE28" i="70"/>
  <c r="CE34" i="70"/>
  <c r="CE39" i="70"/>
  <c r="CE29" i="70"/>
  <c r="ED45" i="70"/>
  <c r="ED46" i="70"/>
  <c r="BF28" i="70"/>
  <c r="BF18" i="70"/>
  <c r="BF17" i="70"/>
  <c r="BF16" i="70"/>
  <c r="CD12" i="70"/>
  <c r="BP10" i="70"/>
  <c r="BP22" i="70"/>
  <c r="BP18" i="70"/>
  <c r="BP17" i="70"/>
  <c r="BP16" i="70"/>
  <c r="BP28" i="70"/>
  <c r="BQ9" i="70"/>
  <c r="BF10" i="70"/>
  <c r="AZ12" i="70"/>
  <c r="BL12" i="70"/>
  <c r="BG13" i="70"/>
  <c r="BK14" i="70"/>
  <c r="BP15" i="70"/>
  <c r="BN16" i="70"/>
  <c r="CH16" i="70"/>
  <c r="BH17" i="70"/>
  <c r="EV17" i="70"/>
  <c r="BN18" i="70"/>
  <c r="BQ20" i="70"/>
  <c r="BR21" i="70"/>
  <c r="ED22" i="70"/>
  <c r="BQ23" i="70"/>
  <c r="BL24" i="70"/>
  <c r="BO25" i="70"/>
  <c r="BS26" i="70"/>
  <c r="CD26" i="70"/>
  <c r="ED27" i="70"/>
  <c r="CH28" i="70"/>
  <c r="CH29" i="70"/>
  <c r="CH30" i="70"/>
  <c r="CD33" i="70"/>
  <c r="BL34" i="70"/>
  <c r="BH36" i="70"/>
  <c r="BZ39" i="70"/>
  <c r="CD19" i="70"/>
  <c r="BF24" i="70"/>
  <c r="CD30" i="70"/>
  <c r="BL8" i="70"/>
  <c r="BH9" i="70"/>
  <c r="BH10" i="70"/>
  <c r="BL11" i="70"/>
  <c r="BC12" i="70"/>
  <c r="BH13" i="70"/>
  <c r="BL14" i="70"/>
  <c r="BF15" i="70"/>
  <c r="BZ16" i="70"/>
  <c r="CD17" i="70"/>
  <c r="BF20" i="70"/>
  <c r="AZ21" i="70"/>
  <c r="BK35" i="70"/>
  <c r="BK20" i="70"/>
  <c r="BK19" i="70"/>
  <c r="BK15" i="70"/>
  <c r="CD22" i="70"/>
  <c r="EG22" i="70"/>
  <c r="ED23" i="70"/>
  <c r="BZ24" i="70"/>
  <c r="BS25" i="70"/>
  <c r="EV25" i="70"/>
  <c r="BL27" i="70"/>
  <c r="EG27" i="70"/>
  <c r="BZ29" i="70"/>
  <c r="EZ33" i="70"/>
  <c r="BV40" i="70"/>
  <c r="BV36" i="70"/>
  <c r="BF38" i="70"/>
  <c r="CD40" i="70"/>
  <c r="EG46" i="70"/>
  <c r="CI45" i="70"/>
  <c r="CI43" i="70"/>
  <c r="CI40" i="70"/>
  <c r="CI44" i="70"/>
  <c r="CI41" i="70"/>
  <c r="CI34" i="70"/>
  <c r="CI27" i="70"/>
  <c r="CI26" i="70"/>
  <c r="CI36" i="70"/>
  <c r="CI35" i="70"/>
  <c r="CI32" i="70"/>
  <c r="CI28" i="70"/>
  <c r="CI24" i="70"/>
  <c r="CI12" i="70"/>
  <c r="CI10" i="70"/>
  <c r="EZ46" i="70"/>
  <c r="BF25" i="70"/>
  <c r="BS11" i="70"/>
  <c r="BS9" i="70"/>
  <c r="CD13" i="70"/>
  <c r="CD21" i="70"/>
  <c r="EG23" i="70"/>
  <c r="BP24" i="70"/>
  <c r="BO27" i="70"/>
  <c r="BO23" i="70"/>
  <c r="BS27" i="70"/>
  <c r="EV27" i="70"/>
  <c r="BR39" i="70"/>
  <c r="BR34" i="70"/>
  <c r="BR30" i="70"/>
  <c r="EZ29" i="70"/>
  <c r="BR27" i="70"/>
  <c r="BR41" i="70"/>
  <c r="EV29" i="70"/>
  <c r="BR24" i="70"/>
  <c r="BR12" i="70"/>
  <c r="BR11" i="70"/>
  <c r="BX45" i="70"/>
  <c r="BX38" i="70"/>
  <c r="EZ35" i="70"/>
  <c r="BX41" i="70"/>
  <c r="BX36" i="70"/>
  <c r="BX31" i="70"/>
  <c r="BX30" i="70"/>
  <c r="BX29" i="70"/>
  <c r="BX23" i="70"/>
  <c r="BZ36" i="70"/>
  <c r="CH47" i="70"/>
  <c r="CH38" i="70"/>
  <c r="CH46" i="70"/>
  <c r="EV45" i="70"/>
  <c r="CH42" i="70"/>
  <c r="CH37" i="70"/>
  <c r="EG45" i="70"/>
  <c r="CH44" i="70"/>
  <c r="CH41" i="70"/>
  <c r="CH34" i="70"/>
  <c r="CH27" i="70"/>
  <c r="CH26" i="70"/>
  <c r="CH25" i="70"/>
  <c r="CH18" i="70"/>
  <c r="BX46" i="70"/>
  <c r="CD44" i="70"/>
  <c r="EV41" i="70"/>
  <c r="CD41" i="70"/>
  <c r="CD37" i="70"/>
  <c r="CD43" i="70"/>
  <c r="CD20" i="70"/>
  <c r="CD14" i="70"/>
  <c r="CD8" i="70"/>
  <c r="CD9" i="70"/>
  <c r="BP12" i="70"/>
  <c r="BH28" i="70"/>
  <c r="EG19" i="70"/>
  <c r="BH12" i="70"/>
  <c r="BL42" i="70"/>
  <c r="BL37" i="70"/>
  <c r="BL26" i="70"/>
  <c r="EZ23" i="70"/>
  <c r="CD23" i="70"/>
  <c r="EV23" i="70"/>
  <c r="CD25" i="70"/>
  <c r="CD27" i="70"/>
  <c r="BQ22" i="70"/>
  <c r="BQ27" i="70"/>
  <c r="BQ25" i="70"/>
  <c r="BL32" i="70"/>
  <c r="CD32" i="70"/>
  <c r="BL33" i="70"/>
  <c r="CD36" i="70"/>
  <c r="BZ46" i="70"/>
  <c r="EG37" i="70"/>
  <c r="BZ47" i="70"/>
  <c r="BZ45" i="70"/>
  <c r="BZ35" i="70"/>
  <c r="BZ34" i="70"/>
  <c r="BZ28" i="70"/>
  <c r="BZ33" i="70"/>
  <c r="BZ32" i="70"/>
  <c r="BZ27" i="70"/>
  <c r="BZ25" i="70"/>
  <c r="BZ18" i="70"/>
  <c r="CD39" i="70"/>
  <c r="BZ43" i="70"/>
  <c r="BZ44" i="70"/>
  <c r="CD45" i="70"/>
  <c r="CD46" i="70"/>
  <c r="CD47" i="70"/>
  <c r="BF8" i="70"/>
  <c r="AY10" i="70"/>
  <c r="CD10" i="70"/>
  <c r="BS15" i="70"/>
  <c r="BF22" i="70"/>
  <c r="BC9" i="70"/>
  <c r="BL9" i="70"/>
  <c r="AZ10" i="70"/>
  <c r="BL10" i="70"/>
  <c r="BF12" i="70"/>
  <c r="BS12" i="70"/>
  <c r="BL13" i="70"/>
  <c r="BP14" i="70"/>
  <c r="ED14" i="70"/>
  <c r="BH16" i="70"/>
  <c r="BH18" i="70"/>
  <c r="CD18" i="70"/>
  <c r="BS19" i="70"/>
  <c r="BL20" i="70"/>
  <c r="BL21" i="70"/>
  <c r="BH22" i="70"/>
  <c r="BF23" i="70"/>
  <c r="BV25" i="70"/>
  <c r="BF26" i="70"/>
  <c r="BX26" i="70"/>
  <c r="BL29" i="70"/>
  <c r="EG29" i="70"/>
  <c r="BK31" i="70"/>
  <c r="CH31" i="70"/>
  <c r="BR32" i="70"/>
  <c r="BX33" i="70"/>
  <c r="BX35" i="70"/>
  <c r="ED35" i="70"/>
  <c r="ED37" i="70"/>
  <c r="BL40" i="70"/>
  <c r="ED41" i="70"/>
  <c r="CD42" i="70"/>
  <c r="BT14" i="70"/>
  <c r="BT15" i="70"/>
  <c r="CC19" i="70"/>
  <c r="BD21" i="70"/>
  <c r="CF23" i="70"/>
  <c r="BW29" i="70"/>
  <c r="BW30" i="70"/>
  <c r="CF30" i="70"/>
  <c r="BW31" i="70"/>
  <c r="CF31" i="70"/>
  <c r="CA38" i="70"/>
  <c r="CA40" i="70"/>
  <c r="EG43" i="70"/>
  <c r="BT37" i="70"/>
  <c r="CF39" i="70"/>
  <c r="EV43" i="70"/>
  <c r="BB8" i="70"/>
  <c r="EZ8" i="70"/>
  <c r="AW10" i="70"/>
  <c r="EZ10" i="70"/>
  <c r="BB11" i="70"/>
  <c r="AW12" i="70"/>
  <c r="ED13" i="70"/>
  <c r="AZ14" i="70"/>
  <c r="AW15" i="70"/>
  <c r="AY16" i="70"/>
  <c r="AY18" i="70"/>
  <c r="AZ20" i="70"/>
  <c r="AW21" i="70"/>
  <c r="BG21" i="70"/>
  <c r="AX23" i="70"/>
  <c r="BM40" i="70"/>
  <c r="BM47" i="70"/>
  <c r="BM46" i="70"/>
  <c r="BM45" i="70"/>
  <c r="BM44" i="70"/>
  <c r="BM43" i="70"/>
  <c r="BM35" i="70"/>
  <c r="BM42" i="70"/>
  <c r="BM34" i="70"/>
  <c r="BM41" i="70"/>
  <c r="BM32" i="70"/>
  <c r="BM28" i="70"/>
  <c r="EG24" i="70"/>
  <c r="BM39" i="70"/>
  <c r="BM38" i="70"/>
  <c r="BM37" i="70"/>
  <c r="BM33" i="70"/>
  <c r="BM36" i="70"/>
  <c r="BM31" i="70"/>
  <c r="BM30" i="70"/>
  <c r="BM22" i="70"/>
  <c r="BM14" i="70"/>
  <c r="AW25" i="70"/>
  <c r="BG25" i="70"/>
  <c r="AX26" i="70"/>
  <c r="BJ26" i="70"/>
  <c r="BA27" i="70"/>
  <c r="BM27" i="70"/>
  <c r="BB28" i="70"/>
  <c r="BA45" i="70"/>
  <c r="BC8" i="70"/>
  <c r="BS8" i="70"/>
  <c r="BM9" i="70"/>
  <c r="CC9" i="70"/>
  <c r="AX10" i="70"/>
  <c r="BG10" i="70"/>
  <c r="BC11" i="70"/>
  <c r="CC11" i="70"/>
  <c r="AX12" i="70"/>
  <c r="BQ12" i="70"/>
  <c r="BM13" i="70"/>
  <c r="BA14" i="70"/>
  <c r="BJ14" i="70"/>
  <c r="BS14" i="70"/>
  <c r="EV14" i="70"/>
  <c r="AX15" i="70"/>
  <c r="BG15" i="70"/>
  <c r="BO15" i="70"/>
  <c r="AZ16" i="70"/>
  <c r="BI16" i="70"/>
  <c r="BF47" i="70"/>
  <c r="BF39" i="70"/>
  <c r="BF46" i="70"/>
  <c r="BF45" i="70"/>
  <c r="BF44" i="70"/>
  <c r="BF43" i="70"/>
  <c r="BF42" i="70"/>
  <c r="BF34" i="70"/>
  <c r="BF41" i="70"/>
  <c r="BF37" i="70"/>
  <c r="BF27" i="70"/>
  <c r="BF40" i="70"/>
  <c r="BF36" i="70"/>
  <c r="BF33" i="70"/>
  <c r="BF35" i="70"/>
  <c r="BF31" i="70"/>
  <c r="BF30" i="70"/>
  <c r="BF32" i="70"/>
  <c r="BF29" i="70"/>
  <c r="BF21" i="70"/>
  <c r="EZ17" i="70"/>
  <c r="BF13" i="70"/>
  <c r="BE17" i="70"/>
  <c r="BN17" i="70"/>
  <c r="ED17" i="70"/>
  <c r="AZ18" i="70"/>
  <c r="BJ18" i="70"/>
  <c r="BS18" i="70"/>
  <c r="BH45" i="70"/>
  <c r="BH37" i="70"/>
  <c r="BH44" i="70"/>
  <c r="BH43" i="70"/>
  <c r="BH42" i="70"/>
  <c r="BH41" i="70"/>
  <c r="BH40" i="70"/>
  <c r="BH32" i="70"/>
  <c r="BH47" i="70"/>
  <c r="BH39" i="70"/>
  <c r="BH25" i="70"/>
  <c r="BH33" i="70"/>
  <c r="BH35" i="70"/>
  <c r="BH31" i="70"/>
  <c r="BH30" i="70"/>
  <c r="BH29" i="70"/>
  <c r="BH46" i="70"/>
  <c r="BH38" i="70"/>
  <c r="BH27" i="70"/>
  <c r="BH19" i="70"/>
  <c r="BH11" i="70"/>
  <c r="BE19" i="70"/>
  <c r="BN19" i="70"/>
  <c r="ED19" i="70"/>
  <c r="BA20" i="70"/>
  <c r="BJ20" i="70"/>
  <c r="BS20" i="70"/>
  <c r="AY21" i="70"/>
  <c r="BH21" i="70"/>
  <c r="BQ21" i="70"/>
  <c r="BK42" i="70"/>
  <c r="BK47" i="70"/>
  <c r="BK46" i="70"/>
  <c r="BK45" i="70"/>
  <c r="BK37" i="70"/>
  <c r="BK44" i="70"/>
  <c r="BK36" i="70"/>
  <c r="BK30" i="70"/>
  <c r="BK22" i="70"/>
  <c r="BK43" i="70"/>
  <c r="BK41" i="70"/>
  <c r="BK29" i="70"/>
  <c r="BK32" i="70"/>
  <c r="BK28" i="70"/>
  <c r="BK34" i="70"/>
  <c r="BK39" i="70"/>
  <c r="BK38" i="70"/>
  <c r="BK40" i="70"/>
  <c r="BK33" i="70"/>
  <c r="BK24" i="70"/>
  <c r="BK16" i="70"/>
  <c r="BG22" i="70"/>
  <c r="EV22" i="70"/>
  <c r="AY23" i="70"/>
  <c r="BI23" i="70"/>
  <c r="AW24" i="70"/>
  <c r="BG24" i="70"/>
  <c r="BI25" i="70"/>
  <c r="AZ26" i="70"/>
  <c r="BK26" i="70"/>
  <c r="CC26" i="70"/>
  <c r="BC27" i="70"/>
  <c r="AW29" i="70"/>
  <c r="BJ33" i="70"/>
  <c r="BJ40" i="70"/>
  <c r="AX47" i="70"/>
  <c r="AX39" i="70"/>
  <c r="AX46" i="70"/>
  <c r="AX45" i="70"/>
  <c r="AX44" i="70"/>
  <c r="AX43" i="70"/>
  <c r="AX42" i="70"/>
  <c r="AX34" i="70"/>
  <c r="AX41" i="70"/>
  <c r="AX27" i="70"/>
  <c r="AX33" i="70"/>
  <c r="AX35" i="70"/>
  <c r="AX38" i="70"/>
  <c r="AX31" i="70"/>
  <c r="AX37" i="70"/>
  <c r="AX32" i="70"/>
  <c r="AX30" i="70"/>
  <c r="AX40" i="70"/>
  <c r="AX36" i="70"/>
  <c r="AX29" i="70"/>
  <c r="AX21" i="70"/>
  <c r="AX13" i="70"/>
  <c r="EZ9" i="70"/>
  <c r="BB14" i="70"/>
  <c r="AW17" i="70"/>
  <c r="BB18" i="70"/>
  <c r="BB20" i="70"/>
  <c r="AX22" i="70"/>
  <c r="AX24" i="70"/>
  <c r="AY25" i="70"/>
  <c r="BB26" i="70"/>
  <c r="BE32" i="70"/>
  <c r="AY34" i="70"/>
  <c r="AW40" i="70"/>
  <c r="AW47" i="70"/>
  <c r="AW46" i="70"/>
  <c r="AW45" i="70"/>
  <c r="AW44" i="70"/>
  <c r="AW43" i="70"/>
  <c r="AW35" i="70"/>
  <c r="AW42" i="70"/>
  <c r="AW34" i="70"/>
  <c r="AW28" i="70"/>
  <c r="AW33" i="70"/>
  <c r="AW39" i="70"/>
  <c r="AW38" i="70"/>
  <c r="AW31" i="70"/>
  <c r="AW41" i="70"/>
  <c r="AW37" i="70"/>
  <c r="AW32" i="70"/>
  <c r="AW30" i="70"/>
  <c r="AW22" i="70"/>
  <c r="AW14" i="70"/>
  <c r="AW8" i="70"/>
  <c r="AW9" i="70"/>
  <c r="ED9" i="70"/>
  <c r="AZ45" i="70"/>
  <c r="AZ37" i="70"/>
  <c r="AZ44" i="70"/>
  <c r="AZ43" i="70"/>
  <c r="AZ42" i="70"/>
  <c r="AZ41" i="70"/>
  <c r="AZ40" i="70"/>
  <c r="AZ32" i="70"/>
  <c r="AZ47" i="70"/>
  <c r="AZ39" i="70"/>
  <c r="AZ35" i="70"/>
  <c r="AZ33" i="70"/>
  <c r="AZ25" i="70"/>
  <c r="AZ31" i="70"/>
  <c r="AZ38" i="70"/>
  <c r="AZ30" i="70"/>
  <c r="AZ36" i="70"/>
  <c r="AZ29" i="70"/>
  <c r="AZ34" i="70"/>
  <c r="AZ27" i="70"/>
  <c r="AZ19" i="70"/>
  <c r="AZ11" i="70"/>
  <c r="ED11" i="70"/>
  <c r="BA12" i="70"/>
  <c r="AW13" i="70"/>
  <c r="AZ15" i="70"/>
  <c r="BB16" i="70"/>
  <c r="AX17" i="70"/>
  <c r="BC18" i="70"/>
  <c r="AX19" i="70"/>
  <c r="BG19" i="70"/>
  <c r="BC20" i="70"/>
  <c r="BA21" i="70"/>
  <c r="BJ21" i="70"/>
  <c r="AY22" i="70"/>
  <c r="BI22" i="70"/>
  <c r="BA23" i="70"/>
  <c r="BM23" i="70"/>
  <c r="AY24" i="70"/>
  <c r="BJ24" i="70"/>
  <c r="EV24" i="70"/>
  <c r="BA25" i="70"/>
  <c r="BC26" i="70"/>
  <c r="BM26" i="70"/>
  <c r="BE27" i="70"/>
  <c r="BE29" i="70"/>
  <c r="BC31" i="70"/>
  <c r="AW36" i="70"/>
  <c r="EV9" i="70"/>
  <c r="BB43" i="70"/>
  <c r="BB47" i="70"/>
  <c r="BB46" i="70"/>
  <c r="BB38" i="70"/>
  <c r="BB45" i="70"/>
  <c r="BB37" i="70"/>
  <c r="BB42" i="70"/>
  <c r="BB31" i="70"/>
  <c r="BB23" i="70"/>
  <c r="BB30" i="70"/>
  <c r="BB32" i="70"/>
  <c r="BB29" i="70"/>
  <c r="BB39" i="70"/>
  <c r="BB36" i="70"/>
  <c r="BB40" i="70"/>
  <c r="BB34" i="70"/>
  <c r="BB27" i="70"/>
  <c r="BB41" i="70"/>
  <c r="BB35" i="70"/>
  <c r="BB33" i="70"/>
  <c r="BB25" i="70"/>
  <c r="BB17" i="70"/>
  <c r="BB9" i="70"/>
  <c r="EG13" i="70"/>
  <c r="AX8" i="70"/>
  <c r="AX9" i="70"/>
  <c r="BB10" i="70"/>
  <c r="AW11" i="70"/>
  <c r="EG11" i="70"/>
  <c r="EZ11" i="70"/>
  <c r="BB12" i="70"/>
  <c r="AY13" i="70"/>
  <c r="EG14" i="70"/>
  <c r="EZ14" i="70"/>
  <c r="BA15" i="70"/>
  <c r="AY17" i="70"/>
  <c r="EV18" i="70"/>
  <c r="AY19" i="70"/>
  <c r="EG20" i="70"/>
  <c r="BB21" i="70"/>
  <c r="EV21" i="70"/>
  <c r="AZ22" i="70"/>
  <c r="BJ22" i="70"/>
  <c r="BC23" i="70"/>
  <c r="BN23" i="70"/>
  <c r="AZ24" i="70"/>
  <c r="BM25" i="70"/>
  <c r="ED25" i="70"/>
  <c r="BN26" i="70"/>
  <c r="BJ28" i="70"/>
  <c r="BN32" i="70"/>
  <c r="ED8" i="70"/>
  <c r="EV8" i="70"/>
  <c r="AY9" i="70"/>
  <c r="EG9" i="70"/>
  <c r="AX11" i="70"/>
  <c r="AZ13" i="70"/>
  <c r="BC42" i="70"/>
  <c r="BC47" i="70"/>
  <c r="BC46" i="70"/>
  <c r="BC45" i="70"/>
  <c r="BC37" i="70"/>
  <c r="BC44" i="70"/>
  <c r="BC36" i="70"/>
  <c r="BC30" i="70"/>
  <c r="BC22" i="70"/>
  <c r="BC32" i="70"/>
  <c r="BC29" i="70"/>
  <c r="BC39" i="70"/>
  <c r="BC38" i="70"/>
  <c r="BC28" i="70"/>
  <c r="BC43" i="70"/>
  <c r="BC40" i="70"/>
  <c r="BC34" i="70"/>
  <c r="BC41" i="70"/>
  <c r="BC35" i="70"/>
  <c r="BC33" i="70"/>
  <c r="BC24" i="70"/>
  <c r="BC16" i="70"/>
  <c r="BB15" i="70"/>
  <c r="BE40" i="70"/>
  <c r="BE47" i="70"/>
  <c r="BE46" i="70"/>
  <c r="BE45" i="70"/>
  <c r="BE44" i="70"/>
  <c r="BE43" i="70"/>
  <c r="BE35" i="70"/>
  <c r="BE42" i="70"/>
  <c r="BE39" i="70"/>
  <c r="BE38" i="70"/>
  <c r="BE28" i="70"/>
  <c r="BE37" i="70"/>
  <c r="BE34" i="70"/>
  <c r="BE36" i="70"/>
  <c r="BE41" i="70"/>
  <c r="BE33" i="70"/>
  <c r="BE31" i="70"/>
  <c r="BE30" i="70"/>
  <c r="BE22" i="70"/>
  <c r="BE14" i="70"/>
  <c r="BE16" i="70"/>
  <c r="ED16" i="70"/>
  <c r="AZ17" i="70"/>
  <c r="BG46" i="70"/>
  <c r="BG38" i="70"/>
  <c r="BG45" i="70"/>
  <c r="BG44" i="70"/>
  <c r="BG43" i="70"/>
  <c r="BG42" i="70"/>
  <c r="BG41" i="70"/>
  <c r="BG33" i="70"/>
  <c r="BG40" i="70"/>
  <c r="BG36" i="70"/>
  <c r="BG34" i="70"/>
  <c r="BG26" i="70"/>
  <c r="BG35" i="70"/>
  <c r="BG31" i="70"/>
  <c r="BG47" i="70"/>
  <c r="BG30" i="70"/>
  <c r="BG32" i="70"/>
  <c r="BG29" i="70"/>
  <c r="BG28" i="70"/>
  <c r="BG20" i="70"/>
  <c r="EG18" i="70"/>
  <c r="BG12" i="70"/>
  <c r="BE18" i="70"/>
  <c r="ED18" i="70"/>
  <c r="BA19" i="70"/>
  <c r="BJ19" i="70"/>
  <c r="BI44" i="70"/>
  <c r="BI36" i="70"/>
  <c r="BI42" i="70"/>
  <c r="BI41" i="70"/>
  <c r="BI47" i="70"/>
  <c r="BI39" i="70"/>
  <c r="BI46" i="70"/>
  <c r="BI38" i="70"/>
  <c r="BI40" i="70"/>
  <c r="BI33" i="70"/>
  <c r="BI24" i="70"/>
  <c r="BI35" i="70"/>
  <c r="BI31" i="70"/>
  <c r="BI43" i="70"/>
  <c r="BI30" i="70"/>
  <c r="BI29" i="70"/>
  <c r="BI32" i="70"/>
  <c r="BI28" i="70"/>
  <c r="BI45" i="70"/>
  <c r="BI37" i="70"/>
  <c r="BI34" i="70"/>
  <c r="BI26" i="70"/>
  <c r="EV20" i="70"/>
  <c r="ED20" i="70"/>
  <c r="BI18" i="70"/>
  <c r="BI10" i="70"/>
  <c r="BE20" i="70"/>
  <c r="BC21" i="70"/>
  <c r="BA22" i="70"/>
  <c r="BE23" i="70"/>
  <c r="BB24" i="70"/>
  <c r="BM24" i="70"/>
  <c r="ED24" i="70"/>
  <c r="EZ24" i="70"/>
  <c r="BN25" i="70"/>
  <c r="EG25" i="70"/>
  <c r="BE26" i="70"/>
  <c r="BP45" i="70"/>
  <c r="BP37" i="70"/>
  <c r="BP44" i="70"/>
  <c r="BP43" i="70"/>
  <c r="BP42" i="70"/>
  <c r="BP41" i="70"/>
  <c r="BP40" i="70"/>
  <c r="BP32" i="70"/>
  <c r="BP47" i="70"/>
  <c r="BP39" i="70"/>
  <c r="BP25" i="70"/>
  <c r="BP38" i="70"/>
  <c r="BP34" i="70"/>
  <c r="BP36" i="70"/>
  <c r="BP33" i="70"/>
  <c r="BP31" i="70"/>
  <c r="BP30" i="70"/>
  <c r="BP35" i="70"/>
  <c r="BP29" i="70"/>
  <c r="EZ27" i="70"/>
  <c r="BP46" i="70"/>
  <c r="BP27" i="70"/>
  <c r="BP19" i="70"/>
  <c r="BP11" i="70"/>
  <c r="BI27" i="70"/>
  <c r="BQ44" i="70"/>
  <c r="BQ36" i="70"/>
  <c r="BQ43" i="70"/>
  <c r="BQ42" i="70"/>
  <c r="BQ41" i="70"/>
  <c r="BQ47" i="70"/>
  <c r="BQ39" i="70"/>
  <c r="BQ46" i="70"/>
  <c r="BQ38" i="70"/>
  <c r="BQ34" i="70"/>
  <c r="BQ24" i="70"/>
  <c r="BQ37" i="70"/>
  <c r="BQ33" i="70"/>
  <c r="BQ31" i="70"/>
  <c r="BQ30" i="70"/>
  <c r="BQ40" i="70"/>
  <c r="BQ35" i="70"/>
  <c r="BQ29" i="70"/>
  <c r="EZ28" i="70"/>
  <c r="EG28" i="70"/>
  <c r="BQ28" i="70"/>
  <c r="BQ45" i="70"/>
  <c r="BQ32" i="70"/>
  <c r="EV28" i="70"/>
  <c r="ED28" i="70"/>
  <c r="BQ26" i="70"/>
  <c r="BQ18" i="70"/>
  <c r="BQ10" i="70"/>
  <c r="BM29" i="70"/>
  <c r="BS42" i="70"/>
  <c r="BS47" i="70"/>
  <c r="BS46" i="70"/>
  <c r="BS45" i="70"/>
  <c r="BS37" i="70"/>
  <c r="BS44" i="70"/>
  <c r="BS36" i="70"/>
  <c r="BS43" i="70"/>
  <c r="BS39" i="70"/>
  <c r="BS38" i="70"/>
  <c r="BS30" i="70"/>
  <c r="BS22" i="70"/>
  <c r="BS40" i="70"/>
  <c r="BS35" i="70"/>
  <c r="EZ30" i="70"/>
  <c r="BS29" i="70"/>
  <c r="EG30" i="70"/>
  <c r="BS28" i="70"/>
  <c r="BS32" i="70"/>
  <c r="EV30" i="70"/>
  <c r="ED30" i="70"/>
  <c r="BS41" i="70"/>
  <c r="BS34" i="70"/>
  <c r="BS24" i="70"/>
  <c r="BS16" i="70"/>
  <c r="BS31" i="70"/>
  <c r="AZ46" i="70"/>
  <c r="EV10" i="70"/>
  <c r="BA13" i="70"/>
  <c r="AX14" i="70"/>
  <c r="AW16" i="70"/>
  <c r="AW18" i="70"/>
  <c r="BB19" i="70"/>
  <c r="AW20" i="70"/>
  <c r="BB22" i="70"/>
  <c r="BN24" i="70"/>
  <c r="BE25" i="70"/>
  <c r="BO46" i="70"/>
  <c r="BO38" i="70"/>
  <c r="BO45" i="70"/>
  <c r="BO44" i="70"/>
  <c r="BO43" i="70"/>
  <c r="BO42" i="70"/>
  <c r="BO41" i="70"/>
  <c r="BO33" i="70"/>
  <c r="BO40" i="70"/>
  <c r="EV26" i="70"/>
  <c r="ED26" i="70"/>
  <c r="BO26" i="70"/>
  <c r="BO39" i="70"/>
  <c r="BO37" i="70"/>
  <c r="BO34" i="70"/>
  <c r="BO47" i="70"/>
  <c r="BO36" i="70"/>
  <c r="BO31" i="70"/>
  <c r="BO30" i="70"/>
  <c r="BO35" i="70"/>
  <c r="BO29" i="70"/>
  <c r="BO32" i="70"/>
  <c r="BO28" i="70"/>
  <c r="EG26" i="70"/>
  <c r="BO20" i="70"/>
  <c r="BO12" i="70"/>
  <c r="AW27" i="70"/>
  <c r="AX28" i="70"/>
  <c r="BG37" i="70"/>
  <c r="BG39" i="70"/>
  <c r="EG8" i="70"/>
  <c r="AY46" i="70"/>
  <c r="AY38" i="70"/>
  <c r="AY45" i="70"/>
  <c r="AY44" i="70"/>
  <c r="AY43" i="70"/>
  <c r="AY42" i="70"/>
  <c r="AY41" i="70"/>
  <c r="AY33" i="70"/>
  <c r="AY40" i="70"/>
  <c r="AY26" i="70"/>
  <c r="AY35" i="70"/>
  <c r="AY31" i="70"/>
  <c r="AY39" i="70"/>
  <c r="AY37" i="70"/>
  <c r="AY32" i="70"/>
  <c r="AY30" i="70"/>
  <c r="AY47" i="70"/>
  <c r="AY36" i="70"/>
  <c r="AY29" i="70"/>
  <c r="AY28" i="70"/>
  <c r="AY20" i="70"/>
  <c r="AY12" i="70"/>
  <c r="EG10" i="70"/>
  <c r="ED10" i="70"/>
  <c r="BA44" i="70"/>
  <c r="BA36" i="70"/>
  <c r="BA42" i="70"/>
  <c r="BA41" i="70"/>
  <c r="BA47" i="70"/>
  <c r="BA39" i="70"/>
  <c r="BA46" i="70"/>
  <c r="BA38" i="70"/>
  <c r="BA24" i="70"/>
  <c r="BA31" i="70"/>
  <c r="BA30" i="70"/>
  <c r="BA37" i="70"/>
  <c r="BA32" i="70"/>
  <c r="BA29" i="70"/>
  <c r="BA43" i="70"/>
  <c r="BA28" i="70"/>
  <c r="BA40" i="70"/>
  <c r="BA34" i="70"/>
  <c r="BA26" i="70"/>
  <c r="BA18" i="70"/>
  <c r="EV12" i="70"/>
  <c r="ED12" i="70"/>
  <c r="BA10" i="70"/>
  <c r="EG12" i="70"/>
  <c r="EZ12" i="70"/>
  <c r="BB13" i="70"/>
  <c r="EV13" i="70"/>
  <c r="AY14" i="70"/>
  <c r="AX16" i="70"/>
  <c r="BC17" i="70"/>
  <c r="AX18" i="70"/>
  <c r="BC19" i="70"/>
  <c r="AX20" i="70"/>
  <c r="BJ43" i="70"/>
  <c r="BJ47" i="70"/>
  <c r="BJ46" i="70"/>
  <c r="BJ38" i="70"/>
  <c r="BJ45" i="70"/>
  <c r="BJ37" i="70"/>
  <c r="BJ35" i="70"/>
  <c r="BJ31" i="70"/>
  <c r="BJ23" i="70"/>
  <c r="BJ30" i="70"/>
  <c r="BJ41" i="70"/>
  <c r="BJ29" i="70"/>
  <c r="BJ32" i="70"/>
  <c r="BJ27" i="70"/>
  <c r="BJ34" i="70"/>
  <c r="BJ44" i="70"/>
  <c r="BJ42" i="70"/>
  <c r="BJ39" i="70"/>
  <c r="BJ36" i="70"/>
  <c r="BJ25" i="70"/>
  <c r="BJ17" i="70"/>
  <c r="BJ9" i="70"/>
  <c r="BE21" i="70"/>
  <c r="EG21" i="70"/>
  <c r="EZ21" i="70"/>
  <c r="AW23" i="70"/>
  <c r="BG23" i="70"/>
  <c r="BE24" i="70"/>
  <c r="BN47" i="70"/>
  <c r="BN39" i="70"/>
  <c r="BN46" i="70"/>
  <c r="BN45" i="70"/>
  <c r="BN44" i="70"/>
  <c r="BN43" i="70"/>
  <c r="BN42" i="70"/>
  <c r="BN34" i="70"/>
  <c r="BN41" i="70"/>
  <c r="BN27" i="70"/>
  <c r="BN38" i="70"/>
  <c r="BN37" i="70"/>
  <c r="BN33" i="70"/>
  <c r="BN40" i="70"/>
  <c r="BN36" i="70"/>
  <c r="BN31" i="70"/>
  <c r="BN30" i="70"/>
  <c r="BN35" i="70"/>
  <c r="BN29" i="70"/>
  <c r="EZ25" i="70"/>
  <c r="BN21" i="70"/>
  <c r="BN13" i="70"/>
  <c r="AW26" i="70"/>
  <c r="AY27" i="70"/>
  <c r="AZ28" i="70"/>
  <c r="BA33" i="70"/>
  <c r="BA35" i="70"/>
  <c r="CC40" i="70"/>
  <c r="CC47" i="70"/>
  <c r="CC46" i="70"/>
  <c r="CC45" i="70"/>
  <c r="EZ40" i="70"/>
  <c r="CC44" i="70"/>
  <c r="EG40" i="70"/>
  <c r="CC43" i="70"/>
  <c r="CC35" i="70"/>
  <c r="CC42" i="70"/>
  <c r="EV40" i="70"/>
  <c r="ED40" i="70"/>
  <c r="CC34" i="70"/>
  <c r="CC41" i="70"/>
  <c r="CC28" i="70"/>
  <c r="CC39" i="70"/>
  <c r="CC37" i="70"/>
  <c r="CC32" i="70"/>
  <c r="CC36" i="70"/>
  <c r="CC31" i="70"/>
  <c r="CC33" i="70"/>
  <c r="CC30" i="70"/>
  <c r="CC22" i="70"/>
  <c r="CC14" i="70"/>
  <c r="BW12" i="70"/>
  <c r="BV13" i="70"/>
  <c r="BD41" i="70"/>
  <c r="BD47" i="70"/>
  <c r="BD46" i="70"/>
  <c r="BD45" i="70"/>
  <c r="BD44" i="70"/>
  <c r="BD36" i="70"/>
  <c r="BD43" i="70"/>
  <c r="BD35" i="70"/>
  <c r="BD15" i="70"/>
  <c r="BR17" i="70"/>
  <c r="BW20" i="70"/>
  <c r="CE20" i="70"/>
  <c r="BV21" i="70"/>
  <c r="BL41" i="70"/>
  <c r="BL47" i="70"/>
  <c r="BL46" i="70"/>
  <c r="BL45" i="70"/>
  <c r="BL44" i="70"/>
  <c r="BL36" i="70"/>
  <c r="BL43" i="70"/>
  <c r="BL35" i="70"/>
  <c r="BD23" i="70"/>
  <c r="BL23" i="70"/>
  <c r="BR25" i="70"/>
  <c r="BW28" i="70"/>
  <c r="BV29" i="70"/>
  <c r="BT41" i="70"/>
  <c r="BT47" i="70"/>
  <c r="BT46" i="70"/>
  <c r="BT45" i="70"/>
  <c r="BT44" i="70"/>
  <c r="BT36" i="70"/>
  <c r="EG31" i="70"/>
  <c r="BT43" i="70"/>
  <c r="BT35" i="70"/>
  <c r="BD31" i="70"/>
  <c r="BL31" i="70"/>
  <c r="BT31" i="70"/>
  <c r="BT33" i="70"/>
  <c r="EZ34" i="70"/>
  <c r="BW36" i="70"/>
  <c r="BV37" i="70"/>
  <c r="CA42" i="70"/>
  <c r="EV38" i="70"/>
  <c r="ED38" i="70"/>
  <c r="CA47" i="70"/>
  <c r="CA46" i="70"/>
  <c r="CA45" i="70"/>
  <c r="EZ38" i="70"/>
  <c r="CA37" i="70"/>
  <c r="CA44" i="70"/>
  <c r="EG38" i="70"/>
  <c r="CA36" i="70"/>
  <c r="CB41" i="70"/>
  <c r="CB47" i="70"/>
  <c r="CB46" i="70"/>
  <c r="CB45" i="70"/>
  <c r="CB44" i="70"/>
  <c r="EG39" i="70"/>
  <c r="CB36" i="70"/>
  <c r="CB43" i="70"/>
  <c r="CB35" i="70"/>
  <c r="EG34" i="70"/>
  <c r="BW37" i="70"/>
  <c r="BV38" i="70"/>
  <c r="BW39" i="70"/>
  <c r="BR44" i="70"/>
  <c r="BV33" i="70"/>
  <c r="EG33" i="70"/>
  <c r="BW34" i="70"/>
  <c r="BR42" i="70"/>
  <c r="BV47" i="70"/>
  <c r="BV39" i="70"/>
  <c r="BV46" i="70"/>
  <c r="BV45" i="70"/>
  <c r="BV44" i="70"/>
  <c r="BV43" i="70"/>
  <c r="BV42" i="70"/>
  <c r="BV34" i="70"/>
  <c r="EV33" i="70"/>
  <c r="ED33" i="70"/>
  <c r="BV41" i="70"/>
  <c r="BR35" i="70"/>
  <c r="BR40" i="70"/>
  <c r="BW46" i="70"/>
  <c r="BW38" i="70"/>
  <c r="BW45" i="70"/>
  <c r="BW44" i="70"/>
  <c r="BW43" i="70"/>
  <c r="BW42" i="70"/>
  <c r="BW41" i="70"/>
  <c r="BW33" i="70"/>
  <c r="BW40" i="70"/>
  <c r="EV34" i="70"/>
  <c r="BR36" i="70"/>
  <c r="CE46" i="70"/>
  <c r="CE38" i="70"/>
  <c r="CE45" i="70"/>
  <c r="CE44" i="70"/>
  <c r="EG42" i="70"/>
  <c r="CE43" i="70"/>
  <c r="EV42" i="70"/>
  <c r="ED42" i="70"/>
  <c r="CE42" i="70"/>
  <c r="CE41" i="70"/>
  <c r="CE33" i="70"/>
  <c r="CE40" i="70"/>
  <c r="BV27" i="70"/>
  <c r="BR43" i="70"/>
  <c r="BR47" i="70"/>
  <c r="BR46" i="70"/>
  <c r="BR38" i="70"/>
  <c r="BR45" i="70"/>
  <c r="BR37" i="70"/>
  <c r="BR31" i="70"/>
  <c r="BV32" i="70"/>
  <c r="BR33" i="70"/>
  <c r="BV35" i="70"/>
  <c r="CE36" i="70"/>
  <c r="BX39" i="70"/>
  <c r="BY46" i="70"/>
  <c r="BX47" i="70"/>
  <c r="CF47" i="70"/>
  <c r="BY39" i="70"/>
  <c r="BX40" i="70"/>
  <c r="CF40" i="70"/>
  <c r="BY47" i="70"/>
  <c r="BX42" i="70"/>
  <c r="BX43" i="70"/>
  <c r="BX44" i="70"/>
  <c r="BX37" i="70"/>
  <c r="D32" i="70"/>
  <c r="F37" i="57"/>
  <c r="D44" i="70" s="1"/>
  <c r="L43" i="57" s="1"/>
  <c r="F32" i="57"/>
  <c r="D48" i="70" l="1"/>
  <c r="V62" i="57" s="1"/>
  <c r="H44" i="70"/>
  <c r="EV44" i="70" s="1"/>
  <c r="O43" i="57" s="1"/>
  <c r="H32" i="70"/>
  <c r="L31" i="57"/>
  <c r="CG30" i="70"/>
  <c r="CG36" i="70"/>
  <c r="CG28" i="70"/>
  <c r="CG35" i="70"/>
  <c r="CG29" i="70"/>
  <c r="CG33" i="70"/>
  <c r="CG24" i="70"/>
  <c r="CG34" i="70"/>
  <c r="CG47" i="70"/>
  <c r="CG32" i="70"/>
  <c r="CG19" i="70"/>
  <c r="CG10" i="70"/>
  <c r="CG39" i="70"/>
  <c r="CG16" i="70"/>
  <c r="CG41" i="70"/>
  <c r="CG22" i="70"/>
  <c r="CG42" i="70"/>
  <c r="EG44" i="70"/>
  <c r="N43" i="57" s="1"/>
  <c r="CG25" i="70"/>
  <c r="CG27" i="70"/>
  <c r="EZ44" i="70"/>
  <c r="CG14" i="70"/>
  <c r="CG8" i="70"/>
  <c r="CG9" i="70"/>
  <c r="CG15" i="70"/>
  <c r="CG12" i="70" l="1"/>
  <c r="ED44" i="70"/>
  <c r="M43" i="57" s="1"/>
  <c r="CG20" i="70"/>
  <c r="CG31" i="70"/>
  <c r="CG13" i="70"/>
  <c r="CG43" i="70"/>
  <c r="CG11" i="70"/>
  <c r="CG23" i="70"/>
  <c r="CG21" i="70"/>
  <c r="CG38" i="70"/>
  <c r="CG26" i="70"/>
  <c r="CG40" i="70"/>
  <c r="CG44" i="70"/>
  <c r="CG18" i="70"/>
  <c r="CG46" i="70"/>
  <c r="CG37" i="70"/>
  <c r="CG45" i="70"/>
  <c r="CG17" i="70"/>
  <c r="BU8" i="70"/>
  <c r="CK8" i="70" s="1"/>
  <c r="BU24" i="70"/>
  <c r="CK24" i="70" s="1"/>
  <c r="CM24" i="70" s="1"/>
  <c r="BU29" i="70"/>
  <c r="CK29" i="70" s="1"/>
  <c r="CM29" i="70" s="1"/>
  <c r="BU15" i="70"/>
  <c r="CK15" i="70" s="1"/>
  <c r="CM15" i="70" s="1"/>
  <c r="BU16" i="70"/>
  <c r="CK16" i="70" s="1"/>
  <c r="CM16" i="70" s="1"/>
  <c r="BU10" i="70"/>
  <c r="CK10" i="70" s="1"/>
  <c r="CM10" i="70" s="1"/>
  <c r="BU20" i="70"/>
  <c r="CK20" i="70" s="1"/>
  <c r="CM20" i="70" s="1"/>
  <c r="BU23" i="70"/>
  <c r="BU17" i="70"/>
  <c r="BU12" i="70"/>
  <c r="CK12" i="70" s="1"/>
  <c r="CM12" i="70" s="1"/>
  <c r="BU25" i="70"/>
  <c r="CK25" i="70" s="1"/>
  <c r="CM25" i="70" s="1"/>
  <c r="BU27" i="70"/>
  <c r="CK27" i="70" s="1"/>
  <c r="CM27" i="70" s="1"/>
  <c r="BU19" i="70"/>
  <c r="CK19" i="70" s="1"/>
  <c r="CM19" i="70" s="1"/>
  <c r="BU13" i="70"/>
  <c r="CK13" i="70" s="1"/>
  <c r="CM13" i="70" s="1"/>
  <c r="BU21" i="70"/>
  <c r="BU18" i="70"/>
  <c r="BU46" i="70"/>
  <c r="CK46" i="70" s="1"/>
  <c r="CM46" i="70" s="1"/>
  <c r="BU14" i="70"/>
  <c r="CK14" i="70" s="1"/>
  <c r="CM14" i="70" s="1"/>
  <c r="BU43" i="70"/>
  <c r="CK43" i="70" s="1"/>
  <c r="CM43" i="70" s="1"/>
  <c r="BU34" i="70"/>
  <c r="CK34" i="70" s="1"/>
  <c r="CM34" i="70" s="1"/>
  <c r="BU36" i="70"/>
  <c r="CK36" i="70" s="1"/>
  <c r="CM36" i="70" s="1"/>
  <c r="EV32" i="70"/>
  <c r="BU28" i="70"/>
  <c r="CK28" i="70" s="1"/>
  <c r="CM28" i="70" s="1"/>
  <c r="BU32" i="70"/>
  <c r="CK32" i="70" s="1"/>
  <c r="CM32" i="70" s="1"/>
  <c r="BU11" i="70"/>
  <c r="BU41" i="70"/>
  <c r="CK41" i="70" s="1"/>
  <c r="CM41" i="70" s="1"/>
  <c r="BU33" i="70"/>
  <c r="CK33" i="70" s="1"/>
  <c r="CM33" i="70" s="1"/>
  <c r="BU26" i="70"/>
  <c r="H48" i="70"/>
  <c r="D54" i="70" s="1"/>
  <c r="BU31" i="70"/>
  <c r="BU38" i="70"/>
  <c r="EZ32" i="70"/>
  <c r="P31" i="57" s="1"/>
  <c r="ED32" i="70"/>
  <c r="BU40" i="70"/>
  <c r="BU22" i="70"/>
  <c r="CK22" i="70" s="1"/>
  <c r="CM22" i="70" s="1"/>
  <c r="BU45" i="70"/>
  <c r="BU44" i="70"/>
  <c r="CK44" i="70" s="1"/>
  <c r="CM44" i="70" s="1"/>
  <c r="BU35" i="70"/>
  <c r="CK35" i="70" s="1"/>
  <c r="CM35" i="70" s="1"/>
  <c r="BU42" i="70"/>
  <c r="CK42" i="70" s="1"/>
  <c r="CM42" i="70" s="1"/>
  <c r="BU9" i="70"/>
  <c r="CK9" i="70" s="1"/>
  <c r="CM9" i="70" s="1"/>
  <c r="BU39" i="70"/>
  <c r="CK39" i="70" s="1"/>
  <c r="CM39" i="70" s="1"/>
  <c r="EG32" i="70"/>
  <c r="BU37" i="70"/>
  <c r="CK37" i="70" s="1"/>
  <c r="CM37" i="70" s="1"/>
  <c r="BU30" i="70"/>
  <c r="CK30" i="70" s="1"/>
  <c r="CM30" i="70" s="1"/>
  <c r="BU47" i="70"/>
  <c r="CK47" i="70" s="1"/>
  <c r="CM47" i="70" s="1"/>
  <c r="P43" i="57"/>
  <c r="D8" i="60"/>
  <c r="CK40" i="70" l="1"/>
  <c r="CM40" i="70" s="1"/>
  <c r="CK31" i="70"/>
  <c r="CM31" i="70" s="1"/>
  <c r="CK18" i="70"/>
  <c r="CM18" i="70" s="1"/>
  <c r="CK26" i="70"/>
  <c r="CM26" i="70" s="1"/>
  <c r="CK11" i="70"/>
  <c r="CM11" i="70" s="1"/>
  <c r="CK21" i="70"/>
  <c r="CM21" i="70" s="1"/>
  <c r="CK45" i="70"/>
  <c r="CM45" i="70" s="1"/>
  <c r="CK38" i="70"/>
  <c r="CM38" i="70" s="1"/>
  <c r="CK17" i="70"/>
  <c r="CM17" i="70" s="1"/>
  <c r="CK23" i="70"/>
  <c r="CM23" i="70" s="1"/>
  <c r="EZ48" i="70"/>
  <c r="M31" i="57"/>
  <c r="ED48" i="70"/>
  <c r="CM8" i="70"/>
  <c r="N31" i="57"/>
  <c r="EG48" i="70"/>
  <c r="O31" i="57"/>
  <c r="EV48" i="70"/>
  <c r="CC42" i="68"/>
  <c r="EP34" i="68"/>
  <c r="EP35" i="68"/>
  <c r="EP36" i="68"/>
  <c r="EP37" i="68"/>
  <c r="EP38" i="68"/>
  <c r="EP39" i="68"/>
  <c r="EP40" i="68"/>
  <c r="EP41" i="68"/>
  <c r="EP42" i="68"/>
  <c r="EP43" i="68"/>
  <c r="ET8" i="68"/>
  <c r="EP8" i="68"/>
  <c r="EE57" i="68"/>
  <c r="AS8" i="68"/>
  <c r="AT8" i="68"/>
  <c r="AU8" i="68"/>
  <c r="AV8" i="68"/>
  <c r="AW8" i="68"/>
  <c r="AX8" i="68"/>
  <c r="AY8" i="68"/>
  <c r="AZ8" i="68"/>
  <c r="BA8" i="68"/>
  <c r="BB8" i="68"/>
  <c r="BC8" i="68"/>
  <c r="BD8" i="68"/>
  <c r="BE8" i="68"/>
  <c r="BF8" i="68"/>
  <c r="BG8" i="68"/>
  <c r="BH8" i="68"/>
  <c r="BI8" i="68"/>
  <c r="BJ8" i="68"/>
  <c r="BK8" i="68"/>
  <c r="BL8" i="68"/>
  <c r="BM8" i="68"/>
  <c r="BN8" i="68"/>
  <c r="BO8" i="68"/>
  <c r="BP8" i="68"/>
  <c r="BR8" i="68"/>
  <c r="BS8" i="68"/>
  <c r="BT8" i="68"/>
  <c r="BU8" i="68"/>
  <c r="BV8" i="68"/>
  <c r="BW8" i="68"/>
  <c r="BX8" i="68"/>
  <c r="BY8" i="68"/>
  <c r="BZ8" i="68"/>
  <c r="CA8" i="68"/>
  <c r="CB8" i="68"/>
  <c r="CD8" i="68"/>
  <c r="CE8" i="68"/>
  <c r="CF8" i="68"/>
  <c r="DZ8" i="68"/>
  <c r="EC8" i="68"/>
  <c r="AS9" i="68"/>
  <c r="AT9" i="68"/>
  <c r="AU9" i="68"/>
  <c r="AV9" i="68"/>
  <c r="AW9" i="68"/>
  <c r="AX9" i="68"/>
  <c r="AY9" i="68"/>
  <c r="AZ9" i="68"/>
  <c r="BA9" i="68"/>
  <c r="BB9" i="68"/>
  <c r="BC9" i="68"/>
  <c r="BD9" i="68"/>
  <c r="BE9" i="68"/>
  <c r="BF9" i="68"/>
  <c r="BG9" i="68"/>
  <c r="BH9" i="68"/>
  <c r="BI9" i="68"/>
  <c r="BJ9" i="68"/>
  <c r="BK9" i="68"/>
  <c r="BL9" i="68"/>
  <c r="BM9" i="68"/>
  <c r="BN9" i="68"/>
  <c r="BO9" i="68"/>
  <c r="BP9" i="68"/>
  <c r="BR9" i="68"/>
  <c r="BS9" i="68"/>
  <c r="BT9" i="68"/>
  <c r="BU9" i="68"/>
  <c r="BV9" i="68"/>
  <c r="BW9" i="68"/>
  <c r="BX9" i="68"/>
  <c r="BY9" i="68"/>
  <c r="BZ9" i="68"/>
  <c r="CA9" i="68"/>
  <c r="CB9" i="68"/>
  <c r="CD9" i="68"/>
  <c r="CE9" i="68"/>
  <c r="CF9" i="68"/>
  <c r="DZ9" i="68"/>
  <c r="EC9" i="68"/>
  <c r="EP9" i="68"/>
  <c r="ET9" i="68"/>
  <c r="AS10" i="68"/>
  <c r="AT10" i="68"/>
  <c r="AU10" i="68"/>
  <c r="AV10" i="68"/>
  <c r="AW10" i="68"/>
  <c r="AX10" i="68"/>
  <c r="AY10" i="68"/>
  <c r="AZ10" i="68"/>
  <c r="BA10" i="68"/>
  <c r="BB10" i="68"/>
  <c r="BC10" i="68"/>
  <c r="BD10" i="68"/>
  <c r="BE10" i="68"/>
  <c r="BF10" i="68"/>
  <c r="BG10" i="68"/>
  <c r="BH10" i="68"/>
  <c r="BI10" i="68"/>
  <c r="BJ10" i="68"/>
  <c r="BK10" i="68"/>
  <c r="BL10" i="68"/>
  <c r="BM10" i="68"/>
  <c r="BN10" i="68"/>
  <c r="BO10" i="68"/>
  <c r="BP10" i="68"/>
  <c r="BR10" i="68"/>
  <c r="BS10" i="68"/>
  <c r="BT10" i="68"/>
  <c r="BU10" i="68"/>
  <c r="BV10" i="68"/>
  <c r="BW10" i="68"/>
  <c r="BX10" i="68"/>
  <c r="BY10" i="68"/>
  <c r="BZ10" i="68"/>
  <c r="CA10" i="68"/>
  <c r="CB10" i="68"/>
  <c r="CD10" i="68"/>
  <c r="CE10" i="68"/>
  <c r="CF10" i="68"/>
  <c r="DZ10" i="68"/>
  <c r="EC10" i="68"/>
  <c r="EP10" i="68"/>
  <c r="ET10" i="68"/>
  <c r="AS11" i="68"/>
  <c r="AT11" i="68"/>
  <c r="AU11" i="68"/>
  <c r="AV11" i="68"/>
  <c r="AW11" i="68"/>
  <c r="AX11" i="68"/>
  <c r="AY11" i="68"/>
  <c r="AZ11" i="68"/>
  <c r="BA11" i="68"/>
  <c r="BB11" i="68"/>
  <c r="BC11" i="68"/>
  <c r="BD11" i="68"/>
  <c r="BE11" i="68"/>
  <c r="BF11" i="68"/>
  <c r="BG11" i="68"/>
  <c r="BH11" i="68"/>
  <c r="BI11" i="68"/>
  <c r="BJ11" i="68"/>
  <c r="BK11" i="68"/>
  <c r="BL11" i="68"/>
  <c r="BM11" i="68"/>
  <c r="BN11" i="68"/>
  <c r="BO11" i="68"/>
  <c r="BP11" i="68"/>
  <c r="BR11" i="68"/>
  <c r="BS11" i="68"/>
  <c r="BT11" i="68"/>
  <c r="BU11" i="68"/>
  <c r="BV11" i="68"/>
  <c r="BW11" i="68"/>
  <c r="BX11" i="68"/>
  <c r="BY11" i="68"/>
  <c r="BY48" i="68" s="1"/>
  <c r="BZ11" i="68"/>
  <c r="CA11" i="68"/>
  <c r="CB11" i="68"/>
  <c r="CD11" i="68"/>
  <c r="CE11" i="68"/>
  <c r="CF11" i="68"/>
  <c r="DZ11" i="68"/>
  <c r="EC11" i="68"/>
  <c r="EP11" i="68"/>
  <c r="ET11" i="68"/>
  <c r="AS12" i="68"/>
  <c r="AT12" i="68"/>
  <c r="AU12" i="68"/>
  <c r="AV12" i="68"/>
  <c r="AW12" i="68"/>
  <c r="AX12" i="68"/>
  <c r="AY12" i="68"/>
  <c r="AZ12" i="68"/>
  <c r="BA12" i="68"/>
  <c r="BB12" i="68"/>
  <c r="BC12" i="68"/>
  <c r="BD12" i="68"/>
  <c r="BE12" i="68"/>
  <c r="BF12" i="68"/>
  <c r="BG12" i="68"/>
  <c r="BH12" i="68"/>
  <c r="BI12" i="68"/>
  <c r="BJ12" i="68"/>
  <c r="BK12" i="68"/>
  <c r="BL12" i="68"/>
  <c r="BM12" i="68"/>
  <c r="BN12" i="68"/>
  <c r="BO12" i="68"/>
  <c r="BP12" i="68"/>
  <c r="BR12" i="68"/>
  <c r="BS12" i="68"/>
  <c r="BT12" i="68"/>
  <c r="BU12" i="68"/>
  <c r="BV12" i="68"/>
  <c r="BW12" i="68"/>
  <c r="BX12" i="68"/>
  <c r="BY12" i="68"/>
  <c r="BZ12" i="68"/>
  <c r="CA12" i="68"/>
  <c r="CB12" i="68"/>
  <c r="CD12" i="68"/>
  <c r="CE12" i="68"/>
  <c r="CF12" i="68"/>
  <c r="DZ12" i="68"/>
  <c r="EC12" i="68"/>
  <c r="EP12" i="68"/>
  <c r="ET12" i="68"/>
  <c r="AS13" i="68"/>
  <c r="AT13" i="68"/>
  <c r="AU13" i="68"/>
  <c r="AV13" i="68"/>
  <c r="AW13" i="68"/>
  <c r="AX13" i="68"/>
  <c r="AY13" i="68"/>
  <c r="AZ13" i="68"/>
  <c r="BA13" i="68"/>
  <c r="BB13" i="68"/>
  <c r="BC13" i="68"/>
  <c r="BD13" i="68"/>
  <c r="BE13" i="68"/>
  <c r="BF13" i="68"/>
  <c r="BG13" i="68"/>
  <c r="BH13" i="68"/>
  <c r="BI13" i="68"/>
  <c r="BJ13" i="68"/>
  <c r="BK13" i="68"/>
  <c r="BL13" i="68"/>
  <c r="BM13" i="68"/>
  <c r="BN13" i="68"/>
  <c r="BO13" i="68"/>
  <c r="BP13" i="68"/>
  <c r="BR13" i="68"/>
  <c r="BS13" i="68"/>
  <c r="BT13" i="68"/>
  <c r="BU13" i="68"/>
  <c r="BV13" i="68"/>
  <c r="BW13" i="68"/>
  <c r="BX13" i="68"/>
  <c r="BY13" i="68"/>
  <c r="BZ13" i="68"/>
  <c r="CA13" i="68"/>
  <c r="CB13" i="68"/>
  <c r="CD13" i="68"/>
  <c r="CE13" i="68"/>
  <c r="CF13" i="68"/>
  <c r="DZ13" i="68"/>
  <c r="EC13" i="68"/>
  <c r="EP13" i="68"/>
  <c r="ET13" i="68"/>
  <c r="AS14" i="68"/>
  <c r="AT14" i="68"/>
  <c r="AU14" i="68"/>
  <c r="AV14" i="68"/>
  <c r="AW14" i="68"/>
  <c r="AX14" i="68"/>
  <c r="AY14" i="68"/>
  <c r="AZ14" i="68"/>
  <c r="BA14" i="68"/>
  <c r="BB14" i="68"/>
  <c r="BC14" i="68"/>
  <c r="BD14" i="68"/>
  <c r="BE14" i="68"/>
  <c r="BF14" i="68"/>
  <c r="BG14" i="68"/>
  <c r="BH14" i="68"/>
  <c r="BI14" i="68"/>
  <c r="BJ14" i="68"/>
  <c r="BK14" i="68"/>
  <c r="BL14" i="68"/>
  <c r="BM14" i="68"/>
  <c r="BN14" i="68"/>
  <c r="BO14" i="68"/>
  <c r="BP14" i="68"/>
  <c r="BR14" i="68"/>
  <c r="BS14" i="68"/>
  <c r="BT14" i="68"/>
  <c r="BU14" i="68"/>
  <c r="BV14" i="68"/>
  <c r="BW14" i="68"/>
  <c r="BX14" i="68"/>
  <c r="BY14" i="68"/>
  <c r="BZ14" i="68"/>
  <c r="CA14" i="68"/>
  <c r="CB14" i="68"/>
  <c r="CD14" i="68"/>
  <c r="CE14" i="68"/>
  <c r="CF14" i="68"/>
  <c r="DZ14" i="68"/>
  <c r="EC14" i="68"/>
  <c r="EP14" i="68"/>
  <c r="ET14" i="68"/>
  <c r="AS15" i="68"/>
  <c r="AT15" i="68"/>
  <c r="AU15" i="68"/>
  <c r="AV15" i="68"/>
  <c r="AW15" i="68"/>
  <c r="AX15" i="68"/>
  <c r="AY15" i="68"/>
  <c r="AZ15" i="68"/>
  <c r="BA15" i="68"/>
  <c r="BB15" i="68"/>
  <c r="BC15" i="68"/>
  <c r="BD15" i="68"/>
  <c r="BE15" i="68"/>
  <c r="BF15" i="68"/>
  <c r="BG15" i="68"/>
  <c r="BH15" i="68"/>
  <c r="BI15" i="68"/>
  <c r="BJ15" i="68"/>
  <c r="BK15" i="68"/>
  <c r="BL15" i="68"/>
  <c r="BM15" i="68"/>
  <c r="BN15" i="68"/>
  <c r="BO15" i="68"/>
  <c r="BP15" i="68"/>
  <c r="BR15" i="68"/>
  <c r="BS15" i="68"/>
  <c r="BT15" i="68"/>
  <c r="BU15" i="68"/>
  <c r="BV15" i="68"/>
  <c r="BW15" i="68"/>
  <c r="BX15" i="68"/>
  <c r="BY15" i="68"/>
  <c r="BZ15" i="68"/>
  <c r="CA15" i="68"/>
  <c r="CB15" i="68"/>
  <c r="CD15" i="68"/>
  <c r="CE15" i="68"/>
  <c r="CF15" i="68"/>
  <c r="DZ15" i="68"/>
  <c r="EC15" i="68"/>
  <c r="EP15" i="68"/>
  <c r="ET15" i="68"/>
  <c r="AS16" i="68"/>
  <c r="AT16" i="68"/>
  <c r="AU16" i="68"/>
  <c r="AV16" i="68"/>
  <c r="AW16" i="68"/>
  <c r="AX16" i="68"/>
  <c r="AY16" i="68"/>
  <c r="AZ16" i="68"/>
  <c r="BA16" i="68"/>
  <c r="BB16" i="68"/>
  <c r="BC16" i="68"/>
  <c r="BD16" i="68"/>
  <c r="BE16" i="68"/>
  <c r="BF16" i="68"/>
  <c r="BG16" i="68"/>
  <c r="BH16" i="68"/>
  <c r="BI16" i="68"/>
  <c r="BJ16" i="68"/>
  <c r="BK16" i="68"/>
  <c r="BL16" i="68"/>
  <c r="BM16" i="68"/>
  <c r="BN16" i="68"/>
  <c r="BO16" i="68"/>
  <c r="BP16" i="68"/>
  <c r="BR16" i="68"/>
  <c r="BS16" i="68"/>
  <c r="BT16" i="68"/>
  <c r="BU16" i="68"/>
  <c r="BV16" i="68"/>
  <c r="BW16" i="68"/>
  <c r="BX16" i="68"/>
  <c r="BY16" i="68"/>
  <c r="BZ16" i="68"/>
  <c r="CA16" i="68"/>
  <c r="CB16" i="68"/>
  <c r="CD16" i="68"/>
  <c r="CE16" i="68"/>
  <c r="CF16" i="68"/>
  <c r="DZ16" i="68"/>
  <c r="EC16" i="68"/>
  <c r="EP16" i="68"/>
  <c r="ET16" i="68"/>
  <c r="AS17" i="68"/>
  <c r="AT17" i="68"/>
  <c r="AU17" i="68"/>
  <c r="AV17" i="68"/>
  <c r="AW17" i="68"/>
  <c r="AX17" i="68"/>
  <c r="AY17" i="68"/>
  <c r="AZ17" i="68"/>
  <c r="BA17" i="68"/>
  <c r="BB17" i="68"/>
  <c r="BC17" i="68"/>
  <c r="BD17" i="68"/>
  <c r="BE17" i="68"/>
  <c r="BF17" i="68"/>
  <c r="BG17" i="68"/>
  <c r="BH17" i="68"/>
  <c r="BI17" i="68"/>
  <c r="BJ17" i="68"/>
  <c r="BK17" i="68"/>
  <c r="BL17" i="68"/>
  <c r="BM17" i="68"/>
  <c r="BN17" i="68"/>
  <c r="BO17" i="68"/>
  <c r="BP17" i="68"/>
  <c r="BR17" i="68"/>
  <c r="BS17" i="68"/>
  <c r="BT17" i="68"/>
  <c r="BU17" i="68"/>
  <c r="BV17" i="68"/>
  <c r="BW17" i="68"/>
  <c r="BX17" i="68"/>
  <c r="BY17" i="68"/>
  <c r="BZ17" i="68"/>
  <c r="CA17" i="68"/>
  <c r="CB17" i="68"/>
  <c r="CD17" i="68"/>
  <c r="CE17" i="68"/>
  <c r="CF17" i="68"/>
  <c r="DZ17" i="68"/>
  <c r="EC17" i="68"/>
  <c r="EP17" i="68"/>
  <c r="ET17" i="68"/>
  <c r="AS18" i="68"/>
  <c r="AT18" i="68"/>
  <c r="AU18" i="68"/>
  <c r="AV18" i="68"/>
  <c r="AW18" i="68"/>
  <c r="AX18" i="68"/>
  <c r="AY18" i="68"/>
  <c r="AZ18" i="68"/>
  <c r="BA18" i="68"/>
  <c r="BB18" i="68"/>
  <c r="BC18" i="68"/>
  <c r="BD18" i="68"/>
  <c r="BE18" i="68"/>
  <c r="BF18" i="68"/>
  <c r="BG18" i="68"/>
  <c r="BH18" i="68"/>
  <c r="BI18" i="68"/>
  <c r="BJ18" i="68"/>
  <c r="BK18" i="68"/>
  <c r="BL18" i="68"/>
  <c r="BM18" i="68"/>
  <c r="BN18" i="68"/>
  <c r="BO18" i="68"/>
  <c r="BP18" i="68"/>
  <c r="BR18" i="68"/>
  <c r="BS18" i="68"/>
  <c r="BT18" i="68"/>
  <c r="BU18" i="68"/>
  <c r="BV18" i="68"/>
  <c r="BW18" i="68"/>
  <c r="BX18" i="68"/>
  <c r="BY18" i="68"/>
  <c r="BZ18" i="68"/>
  <c r="CA18" i="68"/>
  <c r="CB18" i="68"/>
  <c r="CD18" i="68"/>
  <c r="CE18" i="68"/>
  <c r="CF18" i="68"/>
  <c r="DZ18" i="68"/>
  <c r="EC18" i="68"/>
  <c r="EP18" i="68"/>
  <c r="ET18" i="68"/>
  <c r="AS19" i="68"/>
  <c r="AT19" i="68"/>
  <c r="AU19" i="68"/>
  <c r="AV19" i="68"/>
  <c r="AW19" i="68"/>
  <c r="AX19" i="68"/>
  <c r="AY19" i="68"/>
  <c r="AZ19" i="68"/>
  <c r="BA19" i="68"/>
  <c r="BB19" i="68"/>
  <c r="BC19" i="68"/>
  <c r="BD19" i="68"/>
  <c r="BE19" i="68"/>
  <c r="BF19" i="68"/>
  <c r="BG19" i="68"/>
  <c r="BH19" i="68"/>
  <c r="BI19" i="68"/>
  <c r="BJ19" i="68"/>
  <c r="BK19" i="68"/>
  <c r="BL19" i="68"/>
  <c r="BM19" i="68"/>
  <c r="BN19" i="68"/>
  <c r="BO19" i="68"/>
  <c r="BP19" i="68"/>
  <c r="BR19" i="68"/>
  <c r="BS19" i="68"/>
  <c r="BT19" i="68"/>
  <c r="BU19" i="68"/>
  <c r="BV19" i="68"/>
  <c r="BW19" i="68"/>
  <c r="BX19" i="68"/>
  <c r="BY19" i="68"/>
  <c r="BZ19" i="68"/>
  <c r="CA19" i="68"/>
  <c r="CB19" i="68"/>
  <c r="CD19" i="68"/>
  <c r="CE19" i="68"/>
  <c r="CF19" i="68"/>
  <c r="DZ19" i="68"/>
  <c r="EC19" i="68"/>
  <c r="EP19" i="68"/>
  <c r="ET19" i="68"/>
  <c r="AS20" i="68"/>
  <c r="AT20" i="68"/>
  <c r="AU20" i="68"/>
  <c r="AV20" i="68"/>
  <c r="AW20" i="68"/>
  <c r="AX20" i="68"/>
  <c r="AY20" i="68"/>
  <c r="AZ20" i="68"/>
  <c r="BA20" i="68"/>
  <c r="BB20" i="68"/>
  <c r="BC20" i="68"/>
  <c r="BD20" i="68"/>
  <c r="BE20" i="68"/>
  <c r="BF20" i="68"/>
  <c r="BG20" i="68"/>
  <c r="BH20" i="68"/>
  <c r="BI20" i="68"/>
  <c r="BJ20" i="68"/>
  <c r="BK20" i="68"/>
  <c r="BL20" i="68"/>
  <c r="BM20" i="68"/>
  <c r="BN20" i="68"/>
  <c r="BO20" i="68"/>
  <c r="BP20" i="68"/>
  <c r="BR20" i="68"/>
  <c r="BS20" i="68"/>
  <c r="BT20" i="68"/>
  <c r="BU20" i="68"/>
  <c r="BV20" i="68"/>
  <c r="BW20" i="68"/>
  <c r="BX20" i="68"/>
  <c r="BY20" i="68"/>
  <c r="BZ20" i="68"/>
  <c r="CA20" i="68"/>
  <c r="CB20" i="68"/>
  <c r="CD20" i="68"/>
  <c r="CE20" i="68"/>
  <c r="CF20" i="68"/>
  <c r="DZ20" i="68"/>
  <c r="EC20" i="68"/>
  <c r="EP20" i="68"/>
  <c r="ET20" i="68"/>
  <c r="AS21" i="68"/>
  <c r="AT21" i="68"/>
  <c r="AU21" i="68"/>
  <c r="AV21" i="68"/>
  <c r="AW21" i="68"/>
  <c r="AX21" i="68"/>
  <c r="AY21" i="68"/>
  <c r="AZ21" i="68"/>
  <c r="BA21" i="68"/>
  <c r="BB21" i="68"/>
  <c r="BC21" i="68"/>
  <c r="BD21" i="68"/>
  <c r="BE21" i="68"/>
  <c r="BF21" i="68"/>
  <c r="BG21" i="68"/>
  <c r="BH21" i="68"/>
  <c r="BI21" i="68"/>
  <c r="BJ21" i="68"/>
  <c r="BK21" i="68"/>
  <c r="BL21" i="68"/>
  <c r="BM21" i="68"/>
  <c r="BN21" i="68"/>
  <c r="BO21" i="68"/>
  <c r="BP21" i="68"/>
  <c r="BR21" i="68"/>
  <c r="BS21" i="68"/>
  <c r="BT21" i="68"/>
  <c r="BU21" i="68"/>
  <c r="BV21" i="68"/>
  <c r="BW21" i="68"/>
  <c r="BX21" i="68"/>
  <c r="BY21" i="68"/>
  <c r="BZ21" i="68"/>
  <c r="CA21" i="68"/>
  <c r="CB21" i="68"/>
  <c r="CD21" i="68"/>
  <c r="CE21" i="68"/>
  <c r="CF21" i="68"/>
  <c r="DZ21" i="68"/>
  <c r="EC21" i="68"/>
  <c r="EP21" i="68"/>
  <c r="ET21" i="68"/>
  <c r="AS22" i="68"/>
  <c r="AT22" i="68"/>
  <c r="AU22" i="68"/>
  <c r="AV22" i="68"/>
  <c r="AW22" i="68"/>
  <c r="AX22" i="68"/>
  <c r="AY22" i="68"/>
  <c r="AZ22" i="68"/>
  <c r="BA22" i="68"/>
  <c r="BB22" i="68"/>
  <c r="BC22" i="68"/>
  <c r="BD22" i="68"/>
  <c r="BE22" i="68"/>
  <c r="BF22" i="68"/>
  <c r="BG22" i="68"/>
  <c r="BH22" i="68"/>
  <c r="BI22" i="68"/>
  <c r="BJ22" i="68"/>
  <c r="BK22" i="68"/>
  <c r="BL22" i="68"/>
  <c r="BM22" i="68"/>
  <c r="BN22" i="68"/>
  <c r="BO22" i="68"/>
  <c r="BP22" i="68"/>
  <c r="BR22" i="68"/>
  <c r="BS22" i="68"/>
  <c r="BT22" i="68"/>
  <c r="BU22" i="68"/>
  <c r="BV22" i="68"/>
  <c r="BW22" i="68"/>
  <c r="BX22" i="68"/>
  <c r="BY22" i="68"/>
  <c r="BZ22" i="68"/>
  <c r="CA22" i="68"/>
  <c r="CB22" i="68"/>
  <c r="CD22" i="68"/>
  <c r="CE22" i="68"/>
  <c r="CF22" i="68"/>
  <c r="DZ22" i="68"/>
  <c r="EC22" i="68"/>
  <c r="EP22" i="68"/>
  <c r="ET22" i="68"/>
  <c r="AS23" i="68"/>
  <c r="AT23" i="68"/>
  <c r="AU23" i="68"/>
  <c r="AV23" i="68"/>
  <c r="AW23" i="68"/>
  <c r="AX23" i="68"/>
  <c r="AY23" i="68"/>
  <c r="AZ23" i="68"/>
  <c r="BA23" i="68"/>
  <c r="BB23" i="68"/>
  <c r="BC23" i="68"/>
  <c r="BD23" i="68"/>
  <c r="BE23" i="68"/>
  <c r="BF23" i="68"/>
  <c r="BG23" i="68"/>
  <c r="BH23" i="68"/>
  <c r="BI23" i="68"/>
  <c r="BJ23" i="68"/>
  <c r="BK23" i="68"/>
  <c r="BL23" i="68"/>
  <c r="BM23" i="68"/>
  <c r="BN23" i="68"/>
  <c r="BO23" i="68"/>
  <c r="BP23" i="68"/>
  <c r="BR23" i="68"/>
  <c r="BS23" i="68"/>
  <c r="BT23" i="68"/>
  <c r="BU23" i="68"/>
  <c r="BV23" i="68"/>
  <c r="BW23" i="68"/>
  <c r="BX23" i="68"/>
  <c r="BY23" i="68"/>
  <c r="BZ23" i="68"/>
  <c r="CA23" i="68"/>
  <c r="CB23" i="68"/>
  <c r="CD23" i="68"/>
  <c r="CE23" i="68"/>
  <c r="CF23" i="68"/>
  <c r="DZ23" i="68"/>
  <c r="EC23" i="68"/>
  <c r="EP23" i="68"/>
  <c r="ET23" i="68"/>
  <c r="AS24" i="68"/>
  <c r="AT24" i="68"/>
  <c r="AU24" i="68"/>
  <c r="AV24" i="68"/>
  <c r="AW24" i="68"/>
  <c r="AX24" i="68"/>
  <c r="AY24" i="68"/>
  <c r="AZ24" i="68"/>
  <c r="BA24" i="68"/>
  <c r="BB24" i="68"/>
  <c r="BC24" i="68"/>
  <c r="BD24" i="68"/>
  <c r="BE24" i="68"/>
  <c r="BF24" i="68"/>
  <c r="BG24" i="68"/>
  <c r="BH24" i="68"/>
  <c r="BI24" i="68"/>
  <c r="BJ24" i="68"/>
  <c r="BK24" i="68"/>
  <c r="BL24" i="68"/>
  <c r="BM24" i="68"/>
  <c r="BN24" i="68"/>
  <c r="BO24" i="68"/>
  <c r="BP24" i="68"/>
  <c r="BR24" i="68"/>
  <c r="BS24" i="68"/>
  <c r="BT24" i="68"/>
  <c r="BU24" i="68"/>
  <c r="BV24" i="68"/>
  <c r="BW24" i="68"/>
  <c r="BX24" i="68"/>
  <c r="BY24" i="68"/>
  <c r="BZ24" i="68"/>
  <c r="CA24" i="68"/>
  <c r="CB24" i="68"/>
  <c r="CD24" i="68"/>
  <c r="CE24" i="68"/>
  <c r="CF24" i="68"/>
  <c r="DZ24" i="68"/>
  <c r="EC24" i="68"/>
  <c r="EP24" i="68"/>
  <c r="ET24" i="68"/>
  <c r="AS25" i="68"/>
  <c r="AT25" i="68"/>
  <c r="AU25" i="68"/>
  <c r="AV25" i="68"/>
  <c r="AW25" i="68"/>
  <c r="AX25" i="68"/>
  <c r="AY25" i="68"/>
  <c r="AZ25" i="68"/>
  <c r="BA25" i="68"/>
  <c r="BB25" i="68"/>
  <c r="BC25" i="68"/>
  <c r="BD25" i="68"/>
  <c r="BE25" i="68"/>
  <c r="BF25" i="68"/>
  <c r="BG25" i="68"/>
  <c r="BH25" i="68"/>
  <c r="BI25" i="68"/>
  <c r="BJ25" i="68"/>
  <c r="BK25" i="68"/>
  <c r="BL25" i="68"/>
  <c r="BM25" i="68"/>
  <c r="BN25" i="68"/>
  <c r="BO25" i="68"/>
  <c r="BP25" i="68"/>
  <c r="BR25" i="68"/>
  <c r="BS25" i="68"/>
  <c r="BT25" i="68"/>
  <c r="BU25" i="68"/>
  <c r="BV25" i="68"/>
  <c r="BW25" i="68"/>
  <c r="BX25" i="68"/>
  <c r="BY25" i="68"/>
  <c r="BZ25" i="68"/>
  <c r="CA25" i="68"/>
  <c r="CB25" i="68"/>
  <c r="CD25" i="68"/>
  <c r="CE25" i="68"/>
  <c r="CF25" i="68"/>
  <c r="DZ25" i="68"/>
  <c r="EC25" i="68"/>
  <c r="EP25" i="68"/>
  <c r="ET25" i="68"/>
  <c r="AS26" i="68"/>
  <c r="AT26" i="68"/>
  <c r="AU26" i="68"/>
  <c r="AV26" i="68"/>
  <c r="AW26" i="68"/>
  <c r="AX26" i="68"/>
  <c r="AY26" i="68"/>
  <c r="AZ26" i="68"/>
  <c r="BA26" i="68"/>
  <c r="BB26" i="68"/>
  <c r="BC26" i="68"/>
  <c r="BD26" i="68"/>
  <c r="BE26" i="68"/>
  <c r="BF26" i="68"/>
  <c r="BG26" i="68"/>
  <c r="BH26" i="68"/>
  <c r="BI26" i="68"/>
  <c r="BJ26" i="68"/>
  <c r="BK26" i="68"/>
  <c r="BL26" i="68"/>
  <c r="BM26" i="68"/>
  <c r="BN26" i="68"/>
  <c r="BO26" i="68"/>
  <c r="BP26" i="68"/>
  <c r="BR26" i="68"/>
  <c r="BS26" i="68"/>
  <c r="BT26" i="68"/>
  <c r="BU26" i="68"/>
  <c r="BV26" i="68"/>
  <c r="BW26" i="68"/>
  <c r="BX26" i="68"/>
  <c r="BY26" i="68"/>
  <c r="BZ26" i="68"/>
  <c r="CA26" i="68"/>
  <c r="CB26" i="68"/>
  <c r="CD26" i="68"/>
  <c r="CE26" i="68"/>
  <c r="CF26" i="68"/>
  <c r="DZ26" i="68"/>
  <c r="EC26" i="68"/>
  <c r="EP26" i="68"/>
  <c r="ET26" i="68"/>
  <c r="AS27" i="68"/>
  <c r="AT27" i="68"/>
  <c r="AU27" i="68"/>
  <c r="AV27" i="68"/>
  <c r="AW27" i="68"/>
  <c r="AX27" i="68"/>
  <c r="AY27" i="68"/>
  <c r="AZ27" i="68"/>
  <c r="BA27" i="68"/>
  <c r="BB27" i="68"/>
  <c r="BC27" i="68"/>
  <c r="BD27" i="68"/>
  <c r="BE27" i="68"/>
  <c r="BF27" i="68"/>
  <c r="BG27" i="68"/>
  <c r="BH27" i="68"/>
  <c r="BI27" i="68"/>
  <c r="BJ27" i="68"/>
  <c r="BK27" i="68"/>
  <c r="BL27" i="68"/>
  <c r="BM27" i="68"/>
  <c r="BN27" i="68"/>
  <c r="BO27" i="68"/>
  <c r="BP27" i="68"/>
  <c r="BR27" i="68"/>
  <c r="BS27" i="68"/>
  <c r="BT27" i="68"/>
  <c r="BU27" i="68"/>
  <c r="BV27" i="68"/>
  <c r="BW27" i="68"/>
  <c r="BX27" i="68"/>
  <c r="BY27" i="68"/>
  <c r="BZ27" i="68"/>
  <c r="CA27" i="68"/>
  <c r="CB27" i="68"/>
  <c r="CD27" i="68"/>
  <c r="CE27" i="68"/>
  <c r="CF27" i="68"/>
  <c r="DZ27" i="68"/>
  <c r="EC27" i="68"/>
  <c r="EP27" i="68"/>
  <c r="ET27" i="68"/>
  <c r="AS28" i="68"/>
  <c r="AT28" i="68"/>
  <c r="AU28" i="68"/>
  <c r="AV28" i="68"/>
  <c r="AW28" i="68"/>
  <c r="AX28" i="68"/>
  <c r="AY28" i="68"/>
  <c r="AZ28" i="68"/>
  <c r="BA28" i="68"/>
  <c r="BB28" i="68"/>
  <c r="BC28" i="68"/>
  <c r="BD28" i="68"/>
  <c r="BE28" i="68"/>
  <c r="BF28" i="68"/>
  <c r="BG28" i="68"/>
  <c r="BH28" i="68"/>
  <c r="BI28" i="68"/>
  <c r="BJ28" i="68"/>
  <c r="BK28" i="68"/>
  <c r="BL28" i="68"/>
  <c r="BM28" i="68"/>
  <c r="BN28" i="68"/>
  <c r="BO28" i="68"/>
  <c r="BP28" i="68"/>
  <c r="BR28" i="68"/>
  <c r="BS28" i="68"/>
  <c r="BT28" i="68"/>
  <c r="BU28" i="68"/>
  <c r="BV28" i="68"/>
  <c r="BW28" i="68"/>
  <c r="BX28" i="68"/>
  <c r="BY28" i="68"/>
  <c r="BZ28" i="68"/>
  <c r="CA28" i="68"/>
  <c r="CB28" i="68"/>
  <c r="CD28" i="68"/>
  <c r="CE28" i="68"/>
  <c r="CF28" i="68"/>
  <c r="DZ28" i="68"/>
  <c r="EC28" i="68"/>
  <c r="EP28" i="68"/>
  <c r="ET28" i="68"/>
  <c r="AS29" i="68"/>
  <c r="AT29" i="68"/>
  <c r="AU29" i="68"/>
  <c r="AV29" i="68"/>
  <c r="AW29" i="68"/>
  <c r="AX29" i="68"/>
  <c r="AY29" i="68"/>
  <c r="AZ29" i="68"/>
  <c r="BA29" i="68"/>
  <c r="BB29" i="68"/>
  <c r="BC29" i="68"/>
  <c r="BD29" i="68"/>
  <c r="BE29" i="68"/>
  <c r="BF29" i="68"/>
  <c r="BG29" i="68"/>
  <c r="BH29" i="68"/>
  <c r="BI29" i="68"/>
  <c r="BJ29" i="68"/>
  <c r="BK29" i="68"/>
  <c r="BL29" i="68"/>
  <c r="BM29" i="68"/>
  <c r="BN29" i="68"/>
  <c r="BO29" i="68"/>
  <c r="BP29" i="68"/>
  <c r="BR29" i="68"/>
  <c r="BS29" i="68"/>
  <c r="BT29" i="68"/>
  <c r="BU29" i="68"/>
  <c r="BV29" i="68"/>
  <c r="BW29" i="68"/>
  <c r="BX29" i="68"/>
  <c r="BY29" i="68"/>
  <c r="BZ29" i="68"/>
  <c r="CA29" i="68"/>
  <c r="CB29" i="68"/>
  <c r="CD29" i="68"/>
  <c r="CE29" i="68"/>
  <c r="CF29" i="68"/>
  <c r="DZ29" i="68"/>
  <c r="EC29" i="68"/>
  <c r="EP29" i="68"/>
  <c r="ET29" i="68"/>
  <c r="AS30" i="68"/>
  <c r="AT30" i="68"/>
  <c r="AU30" i="68"/>
  <c r="AV30" i="68"/>
  <c r="AW30" i="68"/>
  <c r="AX30" i="68"/>
  <c r="AY30" i="68"/>
  <c r="AZ30" i="68"/>
  <c r="BA30" i="68"/>
  <c r="BB30" i="68"/>
  <c r="BC30" i="68"/>
  <c r="BD30" i="68"/>
  <c r="BE30" i="68"/>
  <c r="BF30" i="68"/>
  <c r="BG30" i="68"/>
  <c r="BH30" i="68"/>
  <c r="BI30" i="68"/>
  <c r="BJ30" i="68"/>
  <c r="BK30" i="68"/>
  <c r="BL30" i="68"/>
  <c r="BM30" i="68"/>
  <c r="BN30" i="68"/>
  <c r="BO30" i="68"/>
  <c r="BP30" i="68"/>
  <c r="BR30" i="68"/>
  <c r="BS30" i="68"/>
  <c r="BT30" i="68"/>
  <c r="BU30" i="68"/>
  <c r="BV30" i="68"/>
  <c r="BW30" i="68"/>
  <c r="BX30" i="68"/>
  <c r="BY30" i="68"/>
  <c r="BZ30" i="68"/>
  <c r="CA30" i="68"/>
  <c r="CB30" i="68"/>
  <c r="CD30" i="68"/>
  <c r="CE30" i="68"/>
  <c r="CF30" i="68"/>
  <c r="DZ30" i="68"/>
  <c r="EC30" i="68"/>
  <c r="EP30" i="68"/>
  <c r="ET30" i="68"/>
  <c r="AS31" i="68"/>
  <c r="AT31" i="68"/>
  <c r="AU31" i="68"/>
  <c r="AV31" i="68"/>
  <c r="AW31" i="68"/>
  <c r="AX31" i="68"/>
  <c r="AY31" i="68"/>
  <c r="AZ31" i="68"/>
  <c r="BA31" i="68"/>
  <c r="BB31" i="68"/>
  <c r="BC31" i="68"/>
  <c r="BD31" i="68"/>
  <c r="BE31" i="68"/>
  <c r="BF31" i="68"/>
  <c r="BG31" i="68"/>
  <c r="BH31" i="68"/>
  <c r="BI31" i="68"/>
  <c r="BJ31" i="68"/>
  <c r="BK31" i="68"/>
  <c r="BL31" i="68"/>
  <c r="BM31" i="68"/>
  <c r="BN31" i="68"/>
  <c r="BO31" i="68"/>
  <c r="BP31" i="68"/>
  <c r="BR31" i="68"/>
  <c r="BS31" i="68"/>
  <c r="BT31" i="68"/>
  <c r="BU31" i="68"/>
  <c r="BV31" i="68"/>
  <c r="BW31" i="68"/>
  <c r="BX31" i="68"/>
  <c r="BY31" i="68"/>
  <c r="BZ31" i="68"/>
  <c r="CA31" i="68"/>
  <c r="CB31" i="68"/>
  <c r="CD31" i="68"/>
  <c r="CE31" i="68"/>
  <c r="CF31" i="68"/>
  <c r="DZ31" i="68"/>
  <c r="EC31" i="68"/>
  <c r="EP31" i="68"/>
  <c r="ET31" i="68"/>
  <c r="AS32" i="68"/>
  <c r="AT32" i="68"/>
  <c r="AU32" i="68"/>
  <c r="AV32" i="68"/>
  <c r="AW32" i="68"/>
  <c r="AX32" i="68"/>
  <c r="AY32" i="68"/>
  <c r="AZ32" i="68"/>
  <c r="BA32" i="68"/>
  <c r="BB32" i="68"/>
  <c r="BC32" i="68"/>
  <c r="BD32" i="68"/>
  <c r="BE32" i="68"/>
  <c r="BF32" i="68"/>
  <c r="BG32" i="68"/>
  <c r="BH32" i="68"/>
  <c r="BI32" i="68"/>
  <c r="BJ32" i="68"/>
  <c r="BK32" i="68"/>
  <c r="BL32" i="68"/>
  <c r="BM32" i="68"/>
  <c r="BN32" i="68"/>
  <c r="BO32" i="68"/>
  <c r="BP32" i="68"/>
  <c r="BR32" i="68"/>
  <c r="BS32" i="68"/>
  <c r="BT32" i="68"/>
  <c r="BU32" i="68"/>
  <c r="BV32" i="68"/>
  <c r="BW32" i="68"/>
  <c r="BX32" i="68"/>
  <c r="BY32" i="68"/>
  <c r="BZ32" i="68"/>
  <c r="CA32" i="68"/>
  <c r="CB32" i="68"/>
  <c r="CD32" i="68"/>
  <c r="CE32" i="68"/>
  <c r="CF32" i="68"/>
  <c r="AS33" i="68"/>
  <c r="AT33" i="68"/>
  <c r="AU33" i="68"/>
  <c r="AV33" i="68"/>
  <c r="AW33" i="68"/>
  <c r="AX33" i="68"/>
  <c r="AY33" i="68"/>
  <c r="AZ33" i="68"/>
  <c r="BA33" i="68"/>
  <c r="BB33" i="68"/>
  <c r="BC33" i="68"/>
  <c r="BD33" i="68"/>
  <c r="BE33" i="68"/>
  <c r="BF33" i="68"/>
  <c r="BG33" i="68"/>
  <c r="BH33" i="68"/>
  <c r="BI33" i="68"/>
  <c r="BJ33" i="68"/>
  <c r="BK33" i="68"/>
  <c r="BL33" i="68"/>
  <c r="BM33" i="68"/>
  <c r="BN33" i="68"/>
  <c r="BO33" i="68"/>
  <c r="BP33" i="68"/>
  <c r="BR33" i="68"/>
  <c r="BS33" i="68"/>
  <c r="BT33" i="68"/>
  <c r="BU33" i="68"/>
  <c r="BV33" i="68"/>
  <c r="BW33" i="68"/>
  <c r="BX33" i="68"/>
  <c r="BY33" i="68"/>
  <c r="BZ33" i="68"/>
  <c r="CA33" i="68"/>
  <c r="CB33" i="68"/>
  <c r="CD33" i="68"/>
  <c r="CE33" i="68"/>
  <c r="CF33" i="68"/>
  <c r="DZ33" i="68"/>
  <c r="EC33" i="68"/>
  <c r="EP33" i="68"/>
  <c r="ET33" i="68"/>
  <c r="AS34" i="68"/>
  <c r="AT34" i="68"/>
  <c r="AU34" i="68"/>
  <c r="AV34" i="68"/>
  <c r="AW34" i="68"/>
  <c r="AX34" i="68"/>
  <c r="AY34" i="68"/>
  <c r="AZ34" i="68"/>
  <c r="BA34" i="68"/>
  <c r="BB34" i="68"/>
  <c r="BC34" i="68"/>
  <c r="BD34" i="68"/>
  <c r="BE34" i="68"/>
  <c r="BF34" i="68"/>
  <c r="BG34" i="68"/>
  <c r="BH34" i="68"/>
  <c r="BI34" i="68"/>
  <c r="BJ34" i="68"/>
  <c r="BK34" i="68"/>
  <c r="BL34" i="68"/>
  <c r="BM34" i="68"/>
  <c r="BN34" i="68"/>
  <c r="BO34" i="68"/>
  <c r="BP34" i="68"/>
  <c r="BR34" i="68"/>
  <c r="BS34" i="68"/>
  <c r="BT34" i="68"/>
  <c r="BU34" i="68"/>
  <c r="BV34" i="68"/>
  <c r="BW34" i="68"/>
  <c r="BX34" i="68"/>
  <c r="BY34" i="68"/>
  <c r="BZ34" i="68"/>
  <c r="CA34" i="68"/>
  <c r="CB34" i="68"/>
  <c r="CD34" i="68"/>
  <c r="CE34" i="68"/>
  <c r="CF34" i="68"/>
  <c r="DZ34" i="68"/>
  <c r="EC34" i="68"/>
  <c r="ET34" i="68"/>
  <c r="AS35" i="68"/>
  <c r="AT35" i="68"/>
  <c r="AU35" i="68"/>
  <c r="AV35" i="68"/>
  <c r="AW35" i="68"/>
  <c r="AX35" i="68"/>
  <c r="AY35" i="68"/>
  <c r="AZ35" i="68"/>
  <c r="BA35" i="68"/>
  <c r="BB35" i="68"/>
  <c r="BC35" i="68"/>
  <c r="BD35" i="68"/>
  <c r="BE35" i="68"/>
  <c r="BF35" i="68"/>
  <c r="BG35" i="68"/>
  <c r="BH35" i="68"/>
  <c r="BI35" i="68"/>
  <c r="BJ35" i="68"/>
  <c r="BK35" i="68"/>
  <c r="BL35" i="68"/>
  <c r="BM35" i="68"/>
  <c r="BN35" i="68"/>
  <c r="BO35" i="68"/>
  <c r="BP35" i="68"/>
  <c r="BR35" i="68"/>
  <c r="BS35" i="68"/>
  <c r="BT35" i="68"/>
  <c r="BU35" i="68"/>
  <c r="BV35" i="68"/>
  <c r="BW35" i="68"/>
  <c r="BX35" i="68"/>
  <c r="BY35" i="68"/>
  <c r="BZ35" i="68"/>
  <c r="CA35" i="68"/>
  <c r="CB35" i="68"/>
  <c r="CD35" i="68"/>
  <c r="CE35" i="68"/>
  <c r="CF35" i="68"/>
  <c r="DZ35" i="68"/>
  <c r="EC35" i="68"/>
  <c r="ET35" i="68"/>
  <c r="AS36" i="68"/>
  <c r="AT36" i="68"/>
  <c r="AU36" i="68"/>
  <c r="AV36" i="68"/>
  <c r="AW36" i="68"/>
  <c r="AX36" i="68"/>
  <c r="AY36" i="68"/>
  <c r="AZ36" i="68"/>
  <c r="BA36" i="68"/>
  <c r="BB36" i="68"/>
  <c r="BC36" i="68"/>
  <c r="BD36" i="68"/>
  <c r="BE36" i="68"/>
  <c r="BF36" i="68"/>
  <c r="BG36" i="68"/>
  <c r="BH36" i="68"/>
  <c r="BI36" i="68"/>
  <c r="BJ36" i="68"/>
  <c r="BK36" i="68"/>
  <c r="BL36" i="68"/>
  <c r="BM36" i="68"/>
  <c r="BN36" i="68"/>
  <c r="BO36" i="68"/>
  <c r="BP36" i="68"/>
  <c r="BR36" i="68"/>
  <c r="BS36" i="68"/>
  <c r="BT36" i="68"/>
  <c r="BU36" i="68"/>
  <c r="BV36" i="68"/>
  <c r="BW36" i="68"/>
  <c r="BX36" i="68"/>
  <c r="BY36" i="68"/>
  <c r="BZ36" i="68"/>
  <c r="CA36" i="68"/>
  <c r="CB36" i="68"/>
  <c r="CD36" i="68"/>
  <c r="CE36" i="68"/>
  <c r="CF36" i="68"/>
  <c r="DZ36" i="68"/>
  <c r="EC36" i="68"/>
  <c r="ET36" i="68"/>
  <c r="AS37" i="68"/>
  <c r="AT37" i="68"/>
  <c r="AU37" i="68"/>
  <c r="AV37" i="68"/>
  <c r="AW37" i="68"/>
  <c r="AX37" i="68"/>
  <c r="AY37" i="68"/>
  <c r="AZ37" i="68"/>
  <c r="BA37" i="68"/>
  <c r="BB37" i="68"/>
  <c r="BC37" i="68"/>
  <c r="BD37" i="68"/>
  <c r="BE37" i="68"/>
  <c r="BF37" i="68"/>
  <c r="BG37" i="68"/>
  <c r="BH37" i="68"/>
  <c r="BI37" i="68"/>
  <c r="BJ37" i="68"/>
  <c r="BK37" i="68"/>
  <c r="BL37" i="68"/>
  <c r="BM37" i="68"/>
  <c r="BN37" i="68"/>
  <c r="BO37" i="68"/>
  <c r="BP37" i="68"/>
  <c r="BR37" i="68"/>
  <c r="BS37" i="68"/>
  <c r="BT37" i="68"/>
  <c r="BU37" i="68"/>
  <c r="BV37" i="68"/>
  <c r="BW37" i="68"/>
  <c r="BX37" i="68"/>
  <c r="BY37" i="68"/>
  <c r="BZ37" i="68"/>
  <c r="CA37" i="68"/>
  <c r="CB37" i="68"/>
  <c r="CD37" i="68"/>
  <c r="CE37" i="68"/>
  <c r="CF37" i="68"/>
  <c r="DZ37" i="68"/>
  <c r="EC37" i="68"/>
  <c r="ET37" i="68"/>
  <c r="AS38" i="68"/>
  <c r="AT38" i="68"/>
  <c r="AU38" i="68"/>
  <c r="AV38" i="68"/>
  <c r="AW38" i="68"/>
  <c r="AX38" i="68"/>
  <c r="AY38" i="68"/>
  <c r="AZ38" i="68"/>
  <c r="BA38" i="68"/>
  <c r="BB38" i="68"/>
  <c r="BC38" i="68"/>
  <c r="BD38" i="68"/>
  <c r="BE38" i="68"/>
  <c r="BF38" i="68"/>
  <c r="BG38" i="68"/>
  <c r="BH38" i="68"/>
  <c r="BI38" i="68"/>
  <c r="BJ38" i="68"/>
  <c r="BK38" i="68"/>
  <c r="BL38" i="68"/>
  <c r="BM38" i="68"/>
  <c r="BN38" i="68"/>
  <c r="BO38" i="68"/>
  <c r="BP38" i="68"/>
  <c r="BR38" i="68"/>
  <c r="BS38" i="68"/>
  <c r="BT38" i="68"/>
  <c r="BU38" i="68"/>
  <c r="BV38" i="68"/>
  <c r="BW38" i="68"/>
  <c r="BX38" i="68"/>
  <c r="BY38" i="68"/>
  <c r="BZ38" i="68"/>
  <c r="CA38" i="68"/>
  <c r="CB38" i="68"/>
  <c r="CD38" i="68"/>
  <c r="CE38" i="68"/>
  <c r="CF38" i="68"/>
  <c r="DZ38" i="68"/>
  <c r="EC38" i="68"/>
  <c r="ET38" i="68"/>
  <c r="AS39" i="68"/>
  <c r="AT39" i="68"/>
  <c r="AU39" i="68"/>
  <c r="AV39" i="68"/>
  <c r="AW39" i="68"/>
  <c r="AX39" i="68"/>
  <c r="AY39" i="68"/>
  <c r="AZ39" i="68"/>
  <c r="BA39" i="68"/>
  <c r="BB39" i="68"/>
  <c r="BC39" i="68"/>
  <c r="BD39" i="68"/>
  <c r="BE39" i="68"/>
  <c r="BF39" i="68"/>
  <c r="BG39" i="68"/>
  <c r="BH39" i="68"/>
  <c r="BI39" i="68"/>
  <c r="BJ39" i="68"/>
  <c r="BK39" i="68"/>
  <c r="BL39" i="68"/>
  <c r="BM39" i="68"/>
  <c r="BN39" i="68"/>
  <c r="BO39" i="68"/>
  <c r="BP39" i="68"/>
  <c r="BR39" i="68"/>
  <c r="BS39" i="68"/>
  <c r="BT39" i="68"/>
  <c r="BU39" i="68"/>
  <c r="BV39" i="68"/>
  <c r="BW39" i="68"/>
  <c r="BX39" i="68"/>
  <c r="BY39" i="68"/>
  <c r="BZ39" i="68"/>
  <c r="CA39" i="68"/>
  <c r="CB39" i="68"/>
  <c r="CD39" i="68"/>
  <c r="CE39" i="68"/>
  <c r="CF39" i="68"/>
  <c r="CF48" i="68" s="1"/>
  <c r="DZ39" i="68"/>
  <c r="EC39" i="68"/>
  <c r="ET39" i="68"/>
  <c r="AS40" i="68"/>
  <c r="AT40" i="68"/>
  <c r="AU40" i="68"/>
  <c r="AV40" i="68"/>
  <c r="AW40" i="68"/>
  <c r="AX40" i="68"/>
  <c r="AY40" i="68"/>
  <c r="AZ40" i="68"/>
  <c r="BA40" i="68"/>
  <c r="BB40" i="68"/>
  <c r="BC40" i="68"/>
  <c r="BD40" i="68"/>
  <c r="BE40" i="68"/>
  <c r="BF40" i="68"/>
  <c r="BG40" i="68"/>
  <c r="BH40" i="68"/>
  <c r="BI40" i="68"/>
  <c r="BJ40" i="68"/>
  <c r="BK40" i="68"/>
  <c r="BL40" i="68"/>
  <c r="BM40" i="68"/>
  <c r="BN40" i="68"/>
  <c r="BO40" i="68"/>
  <c r="BP40" i="68"/>
  <c r="BR40" i="68"/>
  <c r="BS40" i="68"/>
  <c r="BT40" i="68"/>
  <c r="BU40" i="68"/>
  <c r="BV40" i="68"/>
  <c r="BW40" i="68"/>
  <c r="BX40" i="68"/>
  <c r="BY40" i="68"/>
  <c r="BZ40" i="68"/>
  <c r="CA40" i="68"/>
  <c r="CB40" i="68"/>
  <c r="CD40" i="68"/>
  <c r="CE40" i="68"/>
  <c r="CF40" i="68"/>
  <c r="DZ40" i="68"/>
  <c r="EC40" i="68"/>
  <c r="ET40" i="68"/>
  <c r="E41" i="68"/>
  <c r="AS41" i="68" s="1"/>
  <c r="AT41" i="68"/>
  <c r="AU41" i="68"/>
  <c r="AV41" i="68"/>
  <c r="AV48" i="68" s="1"/>
  <c r="AW41" i="68"/>
  <c r="AX41" i="68"/>
  <c r="AY41" i="68"/>
  <c r="AZ41" i="68"/>
  <c r="BA41" i="68"/>
  <c r="BB41" i="68"/>
  <c r="BC41" i="68"/>
  <c r="BD41" i="68"/>
  <c r="BE41" i="68"/>
  <c r="BF41" i="68"/>
  <c r="BG41" i="68"/>
  <c r="BH41" i="68"/>
  <c r="BI41" i="68"/>
  <c r="BJ41" i="68"/>
  <c r="BK41" i="68"/>
  <c r="BL41" i="68"/>
  <c r="BM41" i="68"/>
  <c r="BN41" i="68"/>
  <c r="BO41" i="68"/>
  <c r="BP41" i="68"/>
  <c r="BR41" i="68"/>
  <c r="BS41" i="68"/>
  <c r="BT41" i="68"/>
  <c r="BU41" i="68"/>
  <c r="BV41" i="68"/>
  <c r="BW41" i="68"/>
  <c r="BX41" i="68"/>
  <c r="BY41" i="68"/>
  <c r="BZ41" i="68"/>
  <c r="CA41" i="68"/>
  <c r="CB41" i="68"/>
  <c r="CD41" i="68"/>
  <c r="CE41" i="68"/>
  <c r="CF41" i="68"/>
  <c r="DZ41" i="68"/>
  <c r="EC41" i="68"/>
  <c r="ET41" i="68"/>
  <c r="AS42" i="68"/>
  <c r="AT42" i="68"/>
  <c r="AU42" i="68"/>
  <c r="AV42" i="68"/>
  <c r="AW42" i="68"/>
  <c r="AX42" i="68"/>
  <c r="AY42" i="68"/>
  <c r="AZ42" i="68"/>
  <c r="BA42" i="68"/>
  <c r="BB42" i="68"/>
  <c r="BC42" i="68"/>
  <c r="BD42" i="68"/>
  <c r="BD48" i="68" s="1"/>
  <c r="BE42" i="68"/>
  <c r="BF42" i="68"/>
  <c r="BG42" i="68"/>
  <c r="BH42" i="68"/>
  <c r="BI42" i="68"/>
  <c r="BJ42" i="68"/>
  <c r="BK42" i="68"/>
  <c r="BL42" i="68"/>
  <c r="BL48" i="68" s="1"/>
  <c r="BM42" i="68"/>
  <c r="BN42" i="68"/>
  <c r="BO42" i="68"/>
  <c r="BP42" i="68"/>
  <c r="BR42" i="68"/>
  <c r="BS42" i="68"/>
  <c r="BT42" i="68"/>
  <c r="BU42" i="68"/>
  <c r="BV42" i="68"/>
  <c r="BW42" i="68"/>
  <c r="BX42" i="68"/>
  <c r="BY42" i="68"/>
  <c r="BZ42" i="68"/>
  <c r="CA42" i="68"/>
  <c r="CB42" i="68"/>
  <c r="CD42" i="68"/>
  <c r="CE42" i="68"/>
  <c r="CF42" i="68"/>
  <c r="DZ42" i="68"/>
  <c r="EC42" i="68"/>
  <c r="ET42" i="68"/>
  <c r="AS43" i="68"/>
  <c r="AT43" i="68"/>
  <c r="AU43" i="68"/>
  <c r="AV43" i="68"/>
  <c r="AW43" i="68"/>
  <c r="AX43" i="68"/>
  <c r="AY43" i="68"/>
  <c r="AZ43" i="68"/>
  <c r="BA43" i="68"/>
  <c r="BB43" i="68"/>
  <c r="BC43" i="68"/>
  <c r="BD43" i="68"/>
  <c r="BE43" i="68"/>
  <c r="BF43" i="68"/>
  <c r="BG43" i="68"/>
  <c r="BH43" i="68"/>
  <c r="BI43" i="68"/>
  <c r="BJ43" i="68"/>
  <c r="BK43" i="68"/>
  <c r="BL43" i="68"/>
  <c r="BM43" i="68"/>
  <c r="BN43" i="68"/>
  <c r="BO43" i="68"/>
  <c r="BP43" i="68"/>
  <c r="BR43" i="68"/>
  <c r="BS43" i="68"/>
  <c r="BT43" i="68"/>
  <c r="BU43" i="68"/>
  <c r="BV43" i="68"/>
  <c r="BW43" i="68"/>
  <c r="BX43" i="68"/>
  <c r="BY43" i="68"/>
  <c r="BZ43" i="68"/>
  <c r="CA43" i="68"/>
  <c r="CB43" i="68"/>
  <c r="CD43" i="68"/>
  <c r="CE43" i="68"/>
  <c r="CF43" i="68"/>
  <c r="DZ43" i="68"/>
  <c r="EC43" i="68"/>
  <c r="ET43" i="68"/>
  <c r="AS44" i="68"/>
  <c r="AT44" i="68"/>
  <c r="AU44" i="68"/>
  <c r="AV44" i="68"/>
  <c r="AW44" i="68"/>
  <c r="AX44" i="68"/>
  <c r="AY44" i="68"/>
  <c r="AZ44" i="68"/>
  <c r="BA44" i="68"/>
  <c r="BB44" i="68"/>
  <c r="BC44" i="68"/>
  <c r="BD44" i="68"/>
  <c r="BE44" i="68"/>
  <c r="BF44" i="68"/>
  <c r="BG44" i="68"/>
  <c r="BH44" i="68"/>
  <c r="BI44" i="68"/>
  <c r="BJ44" i="68"/>
  <c r="BK44" i="68"/>
  <c r="BL44" i="68"/>
  <c r="BM44" i="68"/>
  <c r="BN44" i="68"/>
  <c r="BO44" i="68"/>
  <c r="BP44" i="68"/>
  <c r="BR44" i="68"/>
  <c r="BS44" i="68"/>
  <c r="BT44" i="68"/>
  <c r="BU44" i="68"/>
  <c r="BV44" i="68"/>
  <c r="BW44" i="68"/>
  <c r="BX44" i="68"/>
  <c r="BY44" i="68"/>
  <c r="BZ44" i="68"/>
  <c r="CA44" i="68"/>
  <c r="CB44" i="68"/>
  <c r="CD44" i="68"/>
  <c r="CE44" i="68"/>
  <c r="CF44" i="68"/>
  <c r="AS45" i="68"/>
  <c r="AT45" i="68"/>
  <c r="AU45" i="68"/>
  <c r="AV45" i="68"/>
  <c r="AW45" i="68"/>
  <c r="AX45" i="68"/>
  <c r="AY45" i="68"/>
  <c r="AZ45" i="68"/>
  <c r="BA45" i="68"/>
  <c r="BB45" i="68"/>
  <c r="BC45" i="68"/>
  <c r="BD45" i="68"/>
  <c r="BE45" i="68"/>
  <c r="BF45" i="68"/>
  <c r="BG45" i="68"/>
  <c r="BH45" i="68"/>
  <c r="BI45" i="68"/>
  <c r="BJ45" i="68"/>
  <c r="BK45" i="68"/>
  <c r="BL45" i="68"/>
  <c r="BM45" i="68"/>
  <c r="BN45" i="68"/>
  <c r="BO45" i="68"/>
  <c r="BP45" i="68"/>
  <c r="BR45" i="68"/>
  <c r="BS45" i="68"/>
  <c r="BT45" i="68"/>
  <c r="BU45" i="68"/>
  <c r="BV45" i="68"/>
  <c r="BW45" i="68"/>
  <c r="BX45" i="68"/>
  <c r="BY45" i="68"/>
  <c r="BZ45" i="68"/>
  <c r="CA45" i="68"/>
  <c r="CB45" i="68"/>
  <c r="CD45" i="68"/>
  <c r="CE45" i="68"/>
  <c r="CF45" i="68"/>
  <c r="DZ45" i="68"/>
  <c r="EC45" i="68"/>
  <c r="EP45" i="68"/>
  <c r="ET45" i="68"/>
  <c r="AS46" i="68"/>
  <c r="AT46" i="68"/>
  <c r="AU46" i="68"/>
  <c r="AV46" i="68"/>
  <c r="AW46" i="68"/>
  <c r="AX46" i="68"/>
  <c r="AY46" i="68"/>
  <c r="AZ46" i="68"/>
  <c r="BA46" i="68"/>
  <c r="BB46" i="68"/>
  <c r="BC46" i="68"/>
  <c r="BD46" i="68"/>
  <c r="BE46" i="68"/>
  <c r="BF46" i="68"/>
  <c r="BG46" i="68"/>
  <c r="BH46" i="68"/>
  <c r="BI46" i="68"/>
  <c r="BJ46" i="68"/>
  <c r="BK46" i="68"/>
  <c r="BL46" i="68"/>
  <c r="BM46" i="68"/>
  <c r="BN46" i="68"/>
  <c r="BO46" i="68"/>
  <c r="BP46" i="68"/>
  <c r="BR46" i="68"/>
  <c r="BS46" i="68"/>
  <c r="BT46" i="68"/>
  <c r="BU46" i="68"/>
  <c r="BV46" i="68"/>
  <c r="BW46" i="68"/>
  <c r="BX46" i="68"/>
  <c r="BY46" i="68"/>
  <c r="BZ46" i="68"/>
  <c r="CA46" i="68"/>
  <c r="CB46" i="68"/>
  <c r="CD46" i="68"/>
  <c r="CE46" i="68"/>
  <c r="CF46" i="68"/>
  <c r="DZ46" i="68"/>
  <c r="EC46" i="68"/>
  <c r="EP46" i="68"/>
  <c r="ET46" i="68"/>
  <c r="AS47" i="68"/>
  <c r="AT47" i="68"/>
  <c r="AU47" i="68"/>
  <c r="AV47" i="68"/>
  <c r="AW47" i="68"/>
  <c r="AX47" i="68"/>
  <c r="AY47" i="68"/>
  <c r="AZ47" i="68"/>
  <c r="BA47" i="68"/>
  <c r="BB47" i="68"/>
  <c r="BC47" i="68"/>
  <c r="BD47" i="68"/>
  <c r="BE47" i="68"/>
  <c r="BF47" i="68"/>
  <c r="BG47" i="68"/>
  <c r="BH47" i="68"/>
  <c r="BI47" i="68"/>
  <c r="BJ47" i="68"/>
  <c r="BK47" i="68"/>
  <c r="BL47" i="68"/>
  <c r="BM47" i="68"/>
  <c r="BN47" i="68"/>
  <c r="BO47" i="68"/>
  <c r="BP47" i="68"/>
  <c r="BR47" i="68"/>
  <c r="BS47" i="68"/>
  <c r="BT47" i="68"/>
  <c r="BU47" i="68"/>
  <c r="BV47" i="68"/>
  <c r="BW47" i="68"/>
  <c r="BX47" i="68"/>
  <c r="BY47" i="68"/>
  <c r="BZ47" i="68"/>
  <c r="CA47" i="68"/>
  <c r="CB47" i="68"/>
  <c r="CD47" i="68"/>
  <c r="CE47" i="68"/>
  <c r="CF47" i="68"/>
  <c r="DZ47" i="68"/>
  <c r="EC47" i="68"/>
  <c r="EP47" i="68"/>
  <c r="ET47" i="68"/>
  <c r="AS48" i="68"/>
  <c r="BA48" i="68"/>
  <c r="BI48" i="68"/>
  <c r="AG8" i="66"/>
  <c r="AF8" i="66"/>
  <c r="K36" i="67"/>
  <c r="K35" i="67" s="1"/>
  <c r="AG47" i="66"/>
  <c r="AF47" i="66"/>
  <c r="AG46" i="66"/>
  <c r="AF46" i="66"/>
  <c r="AG45" i="66"/>
  <c r="AF45" i="66"/>
  <c r="AG44" i="66"/>
  <c r="AF44" i="66"/>
  <c r="AG43" i="66"/>
  <c r="AF43" i="66"/>
  <c r="AG42" i="66"/>
  <c r="AF42" i="66"/>
  <c r="AG41" i="66"/>
  <c r="AF41" i="66"/>
  <c r="AG40" i="66"/>
  <c r="AF40" i="66"/>
  <c r="AG39" i="66"/>
  <c r="AF39" i="66"/>
  <c r="AG38" i="66"/>
  <c r="AF38" i="66"/>
  <c r="AG37" i="66"/>
  <c r="AF37" i="66"/>
  <c r="AG36" i="66"/>
  <c r="AF36" i="66"/>
  <c r="AG35" i="66"/>
  <c r="AF35" i="66"/>
  <c r="AG34" i="66"/>
  <c r="AF34" i="66"/>
  <c r="AG33" i="66"/>
  <c r="AF33" i="66"/>
  <c r="AG32" i="66"/>
  <c r="AF32" i="66"/>
  <c r="AG30" i="66"/>
  <c r="AF30" i="66"/>
  <c r="AG29" i="66"/>
  <c r="AF29" i="66"/>
  <c r="AG28" i="66"/>
  <c r="AF28" i="66"/>
  <c r="AG27" i="66"/>
  <c r="AF27" i="66"/>
  <c r="AG26" i="66"/>
  <c r="AF26" i="66"/>
  <c r="AG25" i="66"/>
  <c r="AF25" i="66"/>
  <c r="AG24" i="66"/>
  <c r="AF24" i="66"/>
  <c r="AG23" i="66"/>
  <c r="AF23" i="66"/>
  <c r="AG22" i="66"/>
  <c r="AF22" i="66"/>
  <c r="AG21" i="66"/>
  <c r="AF21" i="66"/>
  <c r="AG20" i="66"/>
  <c r="AF20" i="66"/>
  <c r="AG19" i="66"/>
  <c r="AF19" i="66"/>
  <c r="AG18" i="66"/>
  <c r="AF18" i="66"/>
  <c r="AG17" i="66"/>
  <c r="AF17" i="66"/>
  <c r="AG16" i="66"/>
  <c r="AF16" i="66"/>
  <c r="AG15" i="66"/>
  <c r="AF15" i="66"/>
  <c r="AG14" i="66"/>
  <c r="AF14" i="66"/>
  <c r="AG13" i="66"/>
  <c r="AF13" i="66"/>
  <c r="AG12" i="66"/>
  <c r="AF12" i="66"/>
  <c r="AG11" i="66"/>
  <c r="AF11" i="66"/>
  <c r="AG10" i="66"/>
  <c r="AF10" i="66"/>
  <c r="AG9" i="66"/>
  <c r="AF9" i="66"/>
  <c r="CM48" i="70" l="1"/>
  <c r="CK48" i="70"/>
  <c r="EB8" i="70" a="1"/>
  <c r="EB16" i="70" s="1"/>
  <c r="AA62" i="57"/>
  <c r="D64" i="70"/>
  <c r="D63" i="70"/>
  <c r="Z62" i="57"/>
  <c r="X62" i="57"/>
  <c r="D56" i="70"/>
  <c r="D55" i="70"/>
  <c r="W62" i="57"/>
  <c r="BT48" i="68"/>
  <c r="CB48" i="68"/>
  <c r="CC29" i="68"/>
  <c r="BQ45" i="68"/>
  <c r="ET32" i="68"/>
  <c r="BQ46" i="68"/>
  <c r="BQ42" i="68"/>
  <c r="CG42" i="68" s="1"/>
  <c r="CI42" i="68" s="1"/>
  <c r="BQ44" i="68"/>
  <c r="BQ41" i="68"/>
  <c r="BQ37" i="68"/>
  <c r="BQ33" i="68"/>
  <c r="BQ47" i="68"/>
  <c r="BQ43" i="68"/>
  <c r="BQ40" i="68"/>
  <c r="BQ36" i="68"/>
  <c r="EC32" i="68"/>
  <c r="BQ39" i="68"/>
  <c r="BQ34" i="68"/>
  <c r="BQ38" i="68"/>
  <c r="BW48" i="68"/>
  <c r="BN48" i="68"/>
  <c r="BF48" i="68"/>
  <c r="AX48" i="68"/>
  <c r="BZ48" i="68"/>
  <c r="BR48" i="68"/>
  <c r="BM48" i="68"/>
  <c r="BE48" i="68"/>
  <c r="AW48" i="68"/>
  <c r="BO48" i="68"/>
  <c r="BG48" i="68"/>
  <c r="AY48" i="68"/>
  <c r="EP44" i="68"/>
  <c r="CC8" i="68"/>
  <c r="CC37" i="68"/>
  <c r="CC9" i="68"/>
  <c r="CC10" i="68"/>
  <c r="CC11" i="68"/>
  <c r="CC12" i="68"/>
  <c r="CC13" i="68"/>
  <c r="CC14" i="68"/>
  <c r="CC15" i="68"/>
  <c r="CC16" i="68"/>
  <c r="CC17" i="68"/>
  <c r="CC18" i="68"/>
  <c r="CC19" i="68"/>
  <c r="CC20" i="68"/>
  <c r="CC21" i="68"/>
  <c r="CC22" i="68"/>
  <c r="CC23" i="68"/>
  <c r="CC24" i="68"/>
  <c r="CC25" i="68"/>
  <c r="CC26" i="68"/>
  <c r="CC27" i="68"/>
  <c r="CC28" i="68"/>
  <c r="CC35" i="68"/>
  <c r="CC41" i="68"/>
  <c r="CC40" i="68"/>
  <c r="DZ44" i="68"/>
  <c r="CC45" i="68"/>
  <c r="CC46" i="68"/>
  <c r="CC47" i="68"/>
  <c r="CC33" i="68"/>
  <c r="ET44" i="68"/>
  <c r="CC39" i="68"/>
  <c r="CC44" i="68"/>
  <c r="EC44" i="68"/>
  <c r="CC31" i="68"/>
  <c r="CC32" i="68"/>
  <c r="CC36" i="68"/>
  <c r="CC43" i="68"/>
  <c r="CC30" i="68"/>
  <c r="CC34" i="68"/>
  <c r="CC38" i="68"/>
  <c r="D48" i="68"/>
  <c r="BX48" i="68"/>
  <c r="BP48" i="68"/>
  <c r="BH48" i="68"/>
  <c r="AZ48" i="68"/>
  <c r="BU48" i="68"/>
  <c r="CD48" i="68"/>
  <c r="CA48" i="68"/>
  <c r="BS48" i="68"/>
  <c r="BJ48" i="68"/>
  <c r="BB48" i="68"/>
  <c r="AT48" i="68"/>
  <c r="CE48" i="68"/>
  <c r="BV48" i="68"/>
  <c r="BK48" i="68"/>
  <c r="BC48" i="68"/>
  <c r="AU48" i="68"/>
  <c r="EP32" i="68"/>
  <c r="DZ32" i="68"/>
  <c r="BQ8" i="68"/>
  <c r="BQ32" i="68"/>
  <c r="BQ31" i="68"/>
  <c r="BQ30" i="68"/>
  <c r="BQ29" i="68"/>
  <c r="BQ28" i="68"/>
  <c r="BQ27" i="68"/>
  <c r="BQ26" i="68"/>
  <c r="CG26" i="68" s="1"/>
  <c r="CI26" i="68" s="1"/>
  <c r="BQ25" i="68"/>
  <c r="BQ24" i="68"/>
  <c r="BQ23" i="68"/>
  <c r="BQ22" i="68"/>
  <c r="BQ21" i="68"/>
  <c r="BQ20" i="68"/>
  <c r="BQ19" i="68"/>
  <c r="BQ18" i="68"/>
  <c r="BQ17" i="68"/>
  <c r="BQ16" i="68"/>
  <c r="BQ15" i="68"/>
  <c r="BQ14" i="68"/>
  <c r="BQ13" i="68"/>
  <c r="BQ12" i="68"/>
  <c r="BQ11" i="68"/>
  <c r="BQ10" i="68"/>
  <c r="BQ9" i="68"/>
  <c r="BQ35" i="68"/>
  <c r="K8" i="67"/>
  <c r="K13" i="67"/>
  <c r="K16" i="67"/>
  <c r="K11" i="67" s="1"/>
  <c r="K7" i="67" s="1"/>
  <c r="K21" i="67"/>
  <c r="K26" i="67"/>
  <c r="K27" i="67"/>
  <c r="K29" i="67"/>
  <c r="K30" i="67"/>
  <c r="K31" i="67"/>
  <c r="K32" i="67"/>
  <c r="K37" i="67"/>
  <c r="K46" i="67"/>
  <c r="K51" i="67"/>
  <c r="K56" i="67"/>
  <c r="K55" i="67" s="1"/>
  <c r="K70" i="67"/>
  <c r="K71" i="67"/>
  <c r="K74" i="67"/>
  <c r="R58" i="66"/>
  <c r="R48" i="66" s="1"/>
  <c r="BU30" i="60"/>
  <c r="BT30" i="60"/>
  <c r="BS30" i="60"/>
  <c r="BR30" i="60"/>
  <c r="BQ30" i="60"/>
  <c r="BP30" i="60"/>
  <c r="BO30" i="60"/>
  <c r="BN30" i="60"/>
  <c r="BM30" i="60"/>
  <c r="BL30" i="60"/>
  <c r="BK30" i="60"/>
  <c r="BJ30" i="60"/>
  <c r="BI30" i="60"/>
  <c r="BH30" i="60"/>
  <c r="BG30" i="60"/>
  <c r="BF30" i="60"/>
  <c r="BE30" i="60"/>
  <c r="BD30" i="60"/>
  <c r="BC30" i="60"/>
  <c r="BB30" i="60"/>
  <c r="BA30" i="60"/>
  <c r="AZ30" i="60"/>
  <c r="AY30" i="60"/>
  <c r="AX30" i="60"/>
  <c r="AW30" i="60"/>
  <c r="AV30" i="60"/>
  <c r="AU30" i="60"/>
  <c r="AT30" i="60"/>
  <c r="AS30" i="60"/>
  <c r="AR30" i="60"/>
  <c r="AQ30" i="60"/>
  <c r="AP30" i="60"/>
  <c r="AO30" i="60"/>
  <c r="AN30" i="60"/>
  <c r="AM30" i="60"/>
  <c r="AL30" i="60"/>
  <c r="AK30" i="60"/>
  <c r="AJ30" i="60"/>
  <c r="AI30" i="60"/>
  <c r="AH30" i="60"/>
  <c r="AG30" i="60"/>
  <c r="AF30" i="60"/>
  <c r="BW30" i="60"/>
  <c r="AE30" i="60"/>
  <c r="AD30" i="60"/>
  <c r="AC30" i="60"/>
  <c r="AB30" i="60"/>
  <c r="AA30" i="60"/>
  <c r="Z30" i="60"/>
  <c r="Y30" i="60"/>
  <c r="X30" i="60"/>
  <c r="W30" i="60"/>
  <c r="V30" i="60"/>
  <c r="U30" i="60"/>
  <c r="T30" i="60"/>
  <c r="S30" i="60"/>
  <c r="R30" i="60"/>
  <c r="Q30" i="60"/>
  <c r="P30" i="60"/>
  <c r="O30" i="60"/>
  <c r="N30" i="60"/>
  <c r="M30" i="60"/>
  <c r="L30" i="60"/>
  <c r="K30" i="60"/>
  <c r="J30" i="60"/>
  <c r="I30" i="60"/>
  <c r="H30" i="60"/>
  <c r="G30" i="60"/>
  <c r="F30" i="60"/>
  <c r="E30" i="60"/>
  <c r="D30" i="60"/>
  <c r="BU47" i="60"/>
  <c r="BT47" i="60"/>
  <c r="BS47" i="60"/>
  <c r="BR47" i="60"/>
  <c r="BQ47" i="60"/>
  <c r="BP47" i="60"/>
  <c r="BO47" i="60"/>
  <c r="BN47" i="60"/>
  <c r="BM47" i="60"/>
  <c r="BL47" i="60"/>
  <c r="BK47" i="60"/>
  <c r="BJ47" i="60"/>
  <c r="BI47" i="60"/>
  <c r="BH47" i="60"/>
  <c r="BG47" i="60"/>
  <c r="BF47" i="60"/>
  <c r="BE47" i="60"/>
  <c r="BD47" i="60"/>
  <c r="BC47" i="60"/>
  <c r="BB47" i="60"/>
  <c r="BA47" i="60"/>
  <c r="AZ47" i="60"/>
  <c r="AY47" i="60"/>
  <c r="AX47" i="60"/>
  <c r="AW47" i="60"/>
  <c r="AV47" i="60"/>
  <c r="AU47" i="60"/>
  <c r="AT47" i="60"/>
  <c r="AS47" i="60"/>
  <c r="AR47" i="60"/>
  <c r="AQ47" i="60"/>
  <c r="AP47" i="60"/>
  <c r="AO47" i="60"/>
  <c r="AN47" i="60"/>
  <c r="AM47" i="60"/>
  <c r="AL47" i="60"/>
  <c r="AK47" i="60"/>
  <c r="AJ47" i="60"/>
  <c r="AI47" i="60"/>
  <c r="AH47" i="60"/>
  <c r="AG47" i="60"/>
  <c r="AF47" i="60"/>
  <c r="BW47" i="60"/>
  <c r="AE47" i="60"/>
  <c r="AD47" i="60"/>
  <c r="AC47" i="60"/>
  <c r="AB47" i="60"/>
  <c r="AA47" i="60"/>
  <c r="Z47" i="60"/>
  <c r="Y47" i="60"/>
  <c r="X47" i="60"/>
  <c r="W47" i="60"/>
  <c r="V47" i="60"/>
  <c r="U47" i="60"/>
  <c r="T47" i="60"/>
  <c r="S47" i="60"/>
  <c r="R47" i="60"/>
  <c r="Q47" i="60"/>
  <c r="P47" i="60"/>
  <c r="O47" i="60"/>
  <c r="N47" i="60"/>
  <c r="M47" i="60"/>
  <c r="L47" i="60"/>
  <c r="K47" i="60"/>
  <c r="J47" i="60"/>
  <c r="I47" i="60"/>
  <c r="H47" i="60"/>
  <c r="G47" i="60"/>
  <c r="F47" i="60"/>
  <c r="E47" i="60"/>
  <c r="BU46" i="60"/>
  <c r="BT46" i="60"/>
  <c r="BS46" i="60"/>
  <c r="BR46" i="60"/>
  <c r="BQ46" i="60"/>
  <c r="BP46" i="60"/>
  <c r="BO46" i="60"/>
  <c r="BN46" i="60"/>
  <c r="BM46" i="60"/>
  <c r="BL46" i="60"/>
  <c r="BK46" i="60"/>
  <c r="BJ46" i="60"/>
  <c r="BI46" i="60"/>
  <c r="BH46" i="60"/>
  <c r="BG46" i="60"/>
  <c r="BF46" i="60"/>
  <c r="BE46" i="60"/>
  <c r="BD46" i="60"/>
  <c r="BC46" i="60"/>
  <c r="BB46" i="60"/>
  <c r="BA46" i="60"/>
  <c r="AZ46" i="60"/>
  <c r="AY46" i="60"/>
  <c r="AX46" i="60"/>
  <c r="AW46" i="60"/>
  <c r="AV46" i="60"/>
  <c r="AU46" i="60"/>
  <c r="AT46" i="60"/>
  <c r="AS46" i="60"/>
  <c r="AR46" i="60"/>
  <c r="AQ46" i="60"/>
  <c r="AP46" i="60"/>
  <c r="AO46" i="60"/>
  <c r="AN46" i="60"/>
  <c r="AM46" i="60"/>
  <c r="AL46" i="60"/>
  <c r="AK46" i="60"/>
  <c r="AJ46" i="60"/>
  <c r="AI46" i="60"/>
  <c r="AH46" i="60"/>
  <c r="AG46" i="60"/>
  <c r="AF46" i="60"/>
  <c r="BW46" i="60"/>
  <c r="AE46" i="60"/>
  <c r="AD46" i="60"/>
  <c r="AC46" i="60"/>
  <c r="AB46" i="60"/>
  <c r="AA46" i="60"/>
  <c r="Z46" i="60"/>
  <c r="Y46" i="60"/>
  <c r="X46" i="60"/>
  <c r="W46" i="60"/>
  <c r="V46" i="60"/>
  <c r="U46" i="60"/>
  <c r="T46" i="60"/>
  <c r="S46" i="60"/>
  <c r="R46" i="60"/>
  <c r="Q46" i="60"/>
  <c r="P46" i="60"/>
  <c r="O46" i="60"/>
  <c r="N46" i="60"/>
  <c r="M46" i="60"/>
  <c r="L46" i="60"/>
  <c r="K46" i="60"/>
  <c r="J46" i="60"/>
  <c r="I46" i="60"/>
  <c r="H46" i="60"/>
  <c r="G46" i="60"/>
  <c r="F46" i="60"/>
  <c r="E46" i="60"/>
  <c r="BU45" i="60"/>
  <c r="BT45" i="60"/>
  <c r="BS45" i="60"/>
  <c r="BR45" i="60"/>
  <c r="BQ45" i="60"/>
  <c r="BP45" i="60"/>
  <c r="BO45" i="60"/>
  <c r="BN45" i="60"/>
  <c r="BM45" i="60"/>
  <c r="BL45" i="60"/>
  <c r="BK45" i="60"/>
  <c r="BJ45" i="60"/>
  <c r="BI45" i="60"/>
  <c r="BH45" i="60"/>
  <c r="BG45" i="60"/>
  <c r="BF45" i="60"/>
  <c r="BE45" i="60"/>
  <c r="BD45" i="60"/>
  <c r="BC45" i="60"/>
  <c r="BB45" i="60"/>
  <c r="BA45" i="60"/>
  <c r="AZ45" i="60"/>
  <c r="AY45" i="60"/>
  <c r="AX45" i="60"/>
  <c r="AW45" i="60"/>
  <c r="AV45" i="60"/>
  <c r="AU45" i="60"/>
  <c r="AT45" i="60"/>
  <c r="AS45" i="60"/>
  <c r="AR45" i="60"/>
  <c r="AQ45" i="60"/>
  <c r="AP45" i="60"/>
  <c r="AO45" i="60"/>
  <c r="AN45" i="60"/>
  <c r="AM45" i="60"/>
  <c r="AL45" i="60"/>
  <c r="AK45" i="60"/>
  <c r="AJ45" i="60"/>
  <c r="AI45" i="60"/>
  <c r="AH45" i="60"/>
  <c r="AG45" i="60"/>
  <c r="AF45" i="60"/>
  <c r="BW45" i="60"/>
  <c r="AE45" i="60"/>
  <c r="AD45" i="60"/>
  <c r="AC45" i="60"/>
  <c r="AB45" i="60"/>
  <c r="AA45" i="60"/>
  <c r="Z45" i="60"/>
  <c r="Y45" i="60"/>
  <c r="X45" i="60"/>
  <c r="W45" i="60"/>
  <c r="V45" i="60"/>
  <c r="U45" i="60"/>
  <c r="T45" i="60"/>
  <c r="S45" i="60"/>
  <c r="R45" i="60"/>
  <c r="Q45" i="60"/>
  <c r="P45" i="60"/>
  <c r="O45" i="60"/>
  <c r="N45" i="60"/>
  <c r="M45" i="60"/>
  <c r="L45" i="60"/>
  <c r="K45" i="60"/>
  <c r="J45" i="60"/>
  <c r="I45" i="60"/>
  <c r="H45" i="60"/>
  <c r="G45" i="60"/>
  <c r="F45" i="60"/>
  <c r="E45" i="60"/>
  <c r="BU44" i="60"/>
  <c r="BT44" i="60"/>
  <c r="BS44" i="60"/>
  <c r="BR44" i="60"/>
  <c r="BQ44" i="60"/>
  <c r="BP44" i="60"/>
  <c r="BO44" i="60"/>
  <c r="BN44" i="60"/>
  <c r="BM44" i="60"/>
  <c r="BL44" i="60"/>
  <c r="BK44" i="60"/>
  <c r="BJ44" i="60"/>
  <c r="BI44" i="60"/>
  <c r="BH44" i="60"/>
  <c r="BG44" i="60"/>
  <c r="BF44" i="60"/>
  <c r="BE44" i="60"/>
  <c r="BD44" i="60"/>
  <c r="BC44" i="60"/>
  <c r="BB44" i="60"/>
  <c r="BA44" i="60"/>
  <c r="AZ44" i="60"/>
  <c r="AY44" i="60"/>
  <c r="AX44" i="60"/>
  <c r="AW44" i="60"/>
  <c r="AV44" i="60"/>
  <c r="AU44" i="60"/>
  <c r="AT44" i="60"/>
  <c r="AS44" i="60"/>
  <c r="AR44" i="60"/>
  <c r="AQ44" i="60"/>
  <c r="AP44" i="60"/>
  <c r="AO44" i="60"/>
  <c r="AN44" i="60"/>
  <c r="AM44" i="60"/>
  <c r="AL44" i="60"/>
  <c r="AK44" i="60"/>
  <c r="AJ44" i="60"/>
  <c r="AI44" i="60"/>
  <c r="AH44" i="60"/>
  <c r="AG44" i="60"/>
  <c r="AF44" i="60"/>
  <c r="BW44" i="60"/>
  <c r="AE44" i="60"/>
  <c r="AD44" i="60"/>
  <c r="AC44" i="60"/>
  <c r="AB44" i="60"/>
  <c r="AA44" i="60"/>
  <c r="Z44" i="60"/>
  <c r="Y44" i="60"/>
  <c r="X44" i="60"/>
  <c r="W44" i="60"/>
  <c r="V44" i="60"/>
  <c r="U44" i="60"/>
  <c r="T44" i="60"/>
  <c r="S44" i="60"/>
  <c r="R44" i="60"/>
  <c r="Q44" i="60"/>
  <c r="P44" i="60"/>
  <c r="O44" i="60"/>
  <c r="N44" i="60"/>
  <c r="M44" i="60"/>
  <c r="L44" i="60"/>
  <c r="K44" i="60"/>
  <c r="J44" i="60"/>
  <c r="I44" i="60"/>
  <c r="H44" i="60"/>
  <c r="G44" i="60"/>
  <c r="F44" i="60"/>
  <c r="E44" i="60"/>
  <c r="BU43" i="60"/>
  <c r="BT43" i="60"/>
  <c r="BS43" i="60"/>
  <c r="BR43" i="60"/>
  <c r="BQ43" i="60"/>
  <c r="BP43" i="60"/>
  <c r="BO43" i="60"/>
  <c r="BN43" i="60"/>
  <c r="BM43" i="60"/>
  <c r="BL43" i="60"/>
  <c r="BK43" i="60"/>
  <c r="BJ43" i="60"/>
  <c r="BI43" i="60"/>
  <c r="BH43" i="60"/>
  <c r="BG43" i="60"/>
  <c r="BF43" i="60"/>
  <c r="BE43" i="60"/>
  <c r="BD43" i="60"/>
  <c r="BC43" i="60"/>
  <c r="BB43" i="60"/>
  <c r="BA43" i="60"/>
  <c r="AZ43" i="60"/>
  <c r="AY43" i="60"/>
  <c r="AX43" i="60"/>
  <c r="AW43" i="60"/>
  <c r="AV43" i="60"/>
  <c r="AU43" i="60"/>
  <c r="AT43" i="60"/>
  <c r="AS43" i="60"/>
  <c r="AR43" i="60"/>
  <c r="AQ43" i="60"/>
  <c r="AP43" i="60"/>
  <c r="AO43" i="60"/>
  <c r="AN43" i="60"/>
  <c r="AM43" i="60"/>
  <c r="AL43" i="60"/>
  <c r="AK43" i="60"/>
  <c r="AJ43" i="60"/>
  <c r="AI43" i="60"/>
  <c r="AH43" i="60"/>
  <c r="AG43" i="60"/>
  <c r="AF43" i="60"/>
  <c r="BW43" i="60"/>
  <c r="AE43" i="60"/>
  <c r="AD43" i="60"/>
  <c r="AC43" i="60"/>
  <c r="AB43" i="60"/>
  <c r="AA43" i="60"/>
  <c r="Z43" i="60"/>
  <c r="Y43" i="60"/>
  <c r="X43" i="60"/>
  <c r="W43" i="60"/>
  <c r="V43" i="60"/>
  <c r="U43" i="60"/>
  <c r="T43" i="60"/>
  <c r="S43" i="60"/>
  <c r="R43" i="60"/>
  <c r="Q43" i="60"/>
  <c r="P43" i="60"/>
  <c r="O43" i="60"/>
  <c r="N43" i="60"/>
  <c r="M43" i="60"/>
  <c r="L43" i="60"/>
  <c r="K43" i="60"/>
  <c r="J43" i="60"/>
  <c r="I43" i="60"/>
  <c r="H43" i="60"/>
  <c r="G43" i="60"/>
  <c r="F43" i="60"/>
  <c r="E43" i="60"/>
  <c r="BU42" i="60"/>
  <c r="BT42" i="60"/>
  <c r="BS42" i="60"/>
  <c r="BR42" i="60"/>
  <c r="BQ42" i="60"/>
  <c r="BP42" i="60"/>
  <c r="BO42" i="60"/>
  <c r="BN42" i="60"/>
  <c r="BM42" i="60"/>
  <c r="BL42" i="60"/>
  <c r="BK42" i="60"/>
  <c r="BJ42" i="60"/>
  <c r="BI42" i="60"/>
  <c r="BH42" i="60"/>
  <c r="BG42" i="60"/>
  <c r="BF42" i="60"/>
  <c r="BE42" i="60"/>
  <c r="BD42" i="60"/>
  <c r="BC42" i="60"/>
  <c r="BB42" i="60"/>
  <c r="BA42" i="60"/>
  <c r="AZ42" i="60"/>
  <c r="AY42" i="60"/>
  <c r="AX42" i="60"/>
  <c r="AW42" i="60"/>
  <c r="AV42" i="60"/>
  <c r="AU42" i="60"/>
  <c r="AT42" i="60"/>
  <c r="AS42" i="60"/>
  <c r="AR42" i="60"/>
  <c r="AQ42" i="60"/>
  <c r="AP42" i="60"/>
  <c r="AO42" i="60"/>
  <c r="AN42" i="60"/>
  <c r="AM42" i="60"/>
  <c r="AL42" i="60"/>
  <c r="AK42" i="60"/>
  <c r="AJ42" i="60"/>
  <c r="AI42" i="60"/>
  <c r="AH42" i="60"/>
  <c r="AG42" i="60"/>
  <c r="AF42" i="60"/>
  <c r="BW42" i="60"/>
  <c r="AE42" i="60"/>
  <c r="AD42" i="60"/>
  <c r="AC42" i="60"/>
  <c r="AB42" i="60"/>
  <c r="AA42" i="60"/>
  <c r="Z42" i="60"/>
  <c r="Y42" i="60"/>
  <c r="X42" i="60"/>
  <c r="W42" i="60"/>
  <c r="V42" i="60"/>
  <c r="U42" i="60"/>
  <c r="T42" i="60"/>
  <c r="S42" i="60"/>
  <c r="R42" i="60"/>
  <c r="Q42" i="60"/>
  <c r="P42" i="60"/>
  <c r="O42" i="60"/>
  <c r="N42" i="60"/>
  <c r="M42" i="60"/>
  <c r="L42" i="60"/>
  <c r="K42" i="60"/>
  <c r="J42" i="60"/>
  <c r="I42" i="60"/>
  <c r="H42" i="60"/>
  <c r="G42" i="60"/>
  <c r="F42" i="60"/>
  <c r="E42" i="60"/>
  <c r="BU41" i="60"/>
  <c r="BT41" i="60"/>
  <c r="BS41" i="60"/>
  <c r="BR41" i="60"/>
  <c r="BQ41" i="60"/>
  <c r="BP41" i="60"/>
  <c r="BO41" i="60"/>
  <c r="BN41" i="60"/>
  <c r="BM41" i="60"/>
  <c r="BL41" i="60"/>
  <c r="BK41" i="60"/>
  <c r="BJ41" i="60"/>
  <c r="BI41" i="60"/>
  <c r="BH41" i="60"/>
  <c r="BG41" i="60"/>
  <c r="BF41" i="60"/>
  <c r="BE41" i="60"/>
  <c r="BD41" i="60"/>
  <c r="BC41" i="60"/>
  <c r="BB41" i="60"/>
  <c r="BA41" i="60"/>
  <c r="AZ41" i="60"/>
  <c r="AY41" i="60"/>
  <c r="AX41" i="60"/>
  <c r="AW41" i="60"/>
  <c r="AV41" i="60"/>
  <c r="AU41" i="60"/>
  <c r="AT41" i="60"/>
  <c r="AS41" i="60"/>
  <c r="AR41" i="60"/>
  <c r="AQ41" i="60"/>
  <c r="AP41" i="60"/>
  <c r="AO41" i="60"/>
  <c r="AN41" i="60"/>
  <c r="AM41" i="60"/>
  <c r="AL41" i="60"/>
  <c r="AK41" i="60"/>
  <c r="AJ41" i="60"/>
  <c r="AI41" i="60"/>
  <c r="AH41" i="60"/>
  <c r="AG41" i="60"/>
  <c r="AF41" i="60"/>
  <c r="BW41" i="60"/>
  <c r="AE41" i="60"/>
  <c r="AD41" i="60"/>
  <c r="AC41" i="60"/>
  <c r="AB41" i="60"/>
  <c r="AA41" i="60"/>
  <c r="Z41" i="60"/>
  <c r="Y41" i="60"/>
  <c r="X41" i="60"/>
  <c r="W41" i="60"/>
  <c r="V41" i="60"/>
  <c r="U41" i="60"/>
  <c r="T41" i="60"/>
  <c r="S41" i="60"/>
  <c r="R41" i="60"/>
  <c r="Q41" i="60"/>
  <c r="P41" i="60"/>
  <c r="O41" i="60"/>
  <c r="N41" i="60"/>
  <c r="M41" i="60"/>
  <c r="L41" i="60"/>
  <c r="K41" i="60"/>
  <c r="J41" i="60"/>
  <c r="I41" i="60"/>
  <c r="H41" i="60"/>
  <c r="G41" i="60"/>
  <c r="F41" i="60"/>
  <c r="E41" i="60"/>
  <c r="BU40" i="60"/>
  <c r="BT40" i="60"/>
  <c r="BS40" i="60"/>
  <c r="BR40" i="60"/>
  <c r="BQ40" i="60"/>
  <c r="BP40" i="60"/>
  <c r="BO40" i="60"/>
  <c r="BN40" i="60"/>
  <c r="BM40" i="60"/>
  <c r="BL40" i="60"/>
  <c r="BK40" i="60"/>
  <c r="BJ40" i="60"/>
  <c r="BI40" i="60"/>
  <c r="BH40" i="60"/>
  <c r="BG40" i="60"/>
  <c r="BF40" i="60"/>
  <c r="BE40" i="60"/>
  <c r="BD40" i="60"/>
  <c r="BC40" i="60"/>
  <c r="BB40" i="60"/>
  <c r="BA40" i="60"/>
  <c r="AZ40" i="60"/>
  <c r="AY40" i="60"/>
  <c r="AX40" i="60"/>
  <c r="AW40" i="60"/>
  <c r="AV40" i="60"/>
  <c r="AU40" i="60"/>
  <c r="AT40" i="60"/>
  <c r="AS40" i="60"/>
  <c r="AR40" i="60"/>
  <c r="AQ40" i="60"/>
  <c r="AP40" i="60"/>
  <c r="AO40" i="60"/>
  <c r="AN40" i="60"/>
  <c r="AM40" i="60"/>
  <c r="AL40" i="60"/>
  <c r="AK40" i="60"/>
  <c r="AJ40" i="60"/>
  <c r="AI40" i="60"/>
  <c r="AH40" i="60"/>
  <c r="AG40" i="60"/>
  <c r="AF40" i="60"/>
  <c r="BW40" i="60"/>
  <c r="AE40" i="60"/>
  <c r="AD40" i="60"/>
  <c r="AC40" i="60"/>
  <c r="AB40" i="60"/>
  <c r="AA40" i="60"/>
  <c r="Z40" i="60"/>
  <c r="Y40" i="60"/>
  <c r="X40" i="60"/>
  <c r="W40" i="60"/>
  <c r="V40" i="60"/>
  <c r="U40" i="60"/>
  <c r="T40" i="60"/>
  <c r="S40" i="60"/>
  <c r="R40" i="60"/>
  <c r="Q40" i="60"/>
  <c r="P40" i="60"/>
  <c r="O40" i="60"/>
  <c r="N40" i="60"/>
  <c r="M40" i="60"/>
  <c r="L40" i="60"/>
  <c r="K40" i="60"/>
  <c r="J40" i="60"/>
  <c r="I40" i="60"/>
  <c r="H40" i="60"/>
  <c r="G40" i="60"/>
  <c r="F40" i="60"/>
  <c r="E40" i="60"/>
  <c r="BU39" i="60"/>
  <c r="BT39" i="60"/>
  <c r="BS39" i="60"/>
  <c r="BR39" i="60"/>
  <c r="BQ39" i="60"/>
  <c r="BP39" i="60"/>
  <c r="BO39" i="60"/>
  <c r="BN39" i="60"/>
  <c r="BM39" i="60"/>
  <c r="BL39" i="60"/>
  <c r="BK39" i="60"/>
  <c r="BJ39" i="60"/>
  <c r="BI39" i="60"/>
  <c r="BH39" i="60"/>
  <c r="BG39" i="60"/>
  <c r="BF39" i="60"/>
  <c r="BE39" i="60"/>
  <c r="BD39" i="60"/>
  <c r="BC39" i="60"/>
  <c r="BB39" i="60"/>
  <c r="BA39" i="60"/>
  <c r="AZ39" i="60"/>
  <c r="AY39" i="60"/>
  <c r="AX39" i="60"/>
  <c r="AW39" i="60"/>
  <c r="AV39" i="60"/>
  <c r="AU39" i="60"/>
  <c r="AT39" i="60"/>
  <c r="AS39" i="60"/>
  <c r="AR39" i="60"/>
  <c r="AQ39" i="60"/>
  <c r="AP39" i="60"/>
  <c r="AO39" i="60"/>
  <c r="AN39" i="60"/>
  <c r="AM39" i="60"/>
  <c r="AL39" i="60"/>
  <c r="AK39" i="60"/>
  <c r="AJ39" i="60"/>
  <c r="AI39" i="60"/>
  <c r="AH39" i="60"/>
  <c r="AG39" i="60"/>
  <c r="AF39" i="60"/>
  <c r="BW39" i="60"/>
  <c r="AE39" i="60"/>
  <c r="AD39" i="60"/>
  <c r="AC39" i="60"/>
  <c r="AB39" i="60"/>
  <c r="AA39" i="60"/>
  <c r="Z39" i="60"/>
  <c r="Y39" i="60"/>
  <c r="X39" i="60"/>
  <c r="W39" i="60"/>
  <c r="V39" i="60"/>
  <c r="U39" i="60"/>
  <c r="T39" i="60"/>
  <c r="S39" i="60"/>
  <c r="R39" i="60"/>
  <c r="Q39" i="60"/>
  <c r="P39" i="60"/>
  <c r="O39" i="60"/>
  <c r="N39" i="60"/>
  <c r="M39" i="60"/>
  <c r="L39" i="60"/>
  <c r="K39" i="60"/>
  <c r="J39" i="60"/>
  <c r="I39" i="60"/>
  <c r="H39" i="60"/>
  <c r="G39" i="60"/>
  <c r="F39" i="60"/>
  <c r="E39" i="60"/>
  <c r="BU38" i="60"/>
  <c r="BT38" i="60"/>
  <c r="BS38" i="60"/>
  <c r="BR38" i="60"/>
  <c r="BQ38" i="60"/>
  <c r="BP38" i="60"/>
  <c r="BO38" i="60"/>
  <c r="BN38" i="60"/>
  <c r="BM38" i="60"/>
  <c r="BL38" i="60"/>
  <c r="BK38" i="60"/>
  <c r="BJ38" i="60"/>
  <c r="BI38" i="60"/>
  <c r="BH38" i="60"/>
  <c r="BG38" i="60"/>
  <c r="BF38" i="60"/>
  <c r="BE38" i="60"/>
  <c r="BD38" i="60"/>
  <c r="BC38" i="60"/>
  <c r="BB38" i="60"/>
  <c r="BA38" i="60"/>
  <c r="AZ38" i="60"/>
  <c r="AY38" i="60"/>
  <c r="AX38" i="60"/>
  <c r="AW38" i="60"/>
  <c r="AV38" i="60"/>
  <c r="AU38" i="60"/>
  <c r="AT38" i="60"/>
  <c r="AS38" i="60"/>
  <c r="AR38" i="60"/>
  <c r="AQ38" i="60"/>
  <c r="AP38" i="60"/>
  <c r="AO38" i="60"/>
  <c r="AN38" i="60"/>
  <c r="AM38" i="60"/>
  <c r="AL38" i="60"/>
  <c r="AK38" i="60"/>
  <c r="AJ38" i="60"/>
  <c r="AI38" i="60"/>
  <c r="AH38" i="60"/>
  <c r="AG38" i="60"/>
  <c r="AF38" i="60"/>
  <c r="BW38" i="60"/>
  <c r="AE38" i="60"/>
  <c r="AD38" i="60"/>
  <c r="AC38" i="60"/>
  <c r="AB38" i="60"/>
  <c r="AA38" i="60"/>
  <c r="Z38" i="60"/>
  <c r="Y38" i="60"/>
  <c r="X38" i="60"/>
  <c r="W38" i="60"/>
  <c r="V38" i="60"/>
  <c r="U38" i="60"/>
  <c r="T38" i="60"/>
  <c r="S38" i="60"/>
  <c r="R38" i="60"/>
  <c r="Q38" i="60"/>
  <c r="P38" i="60"/>
  <c r="O38" i="60"/>
  <c r="N38" i="60"/>
  <c r="M38" i="60"/>
  <c r="L38" i="60"/>
  <c r="K38" i="60"/>
  <c r="J38" i="60"/>
  <c r="I38" i="60"/>
  <c r="H38" i="60"/>
  <c r="G38" i="60"/>
  <c r="F38" i="60"/>
  <c r="E38" i="60"/>
  <c r="BU37" i="60"/>
  <c r="BT37" i="60"/>
  <c r="BS37" i="60"/>
  <c r="BR37" i="60"/>
  <c r="BQ37" i="60"/>
  <c r="BP37" i="60"/>
  <c r="BO37" i="60"/>
  <c r="BN37" i="60"/>
  <c r="BM37" i="60"/>
  <c r="BL37" i="60"/>
  <c r="BK37" i="60"/>
  <c r="BJ37" i="60"/>
  <c r="BI37" i="60"/>
  <c r="BH37" i="60"/>
  <c r="BG37" i="60"/>
  <c r="BF37" i="60"/>
  <c r="BE37" i="60"/>
  <c r="BD37" i="60"/>
  <c r="BC37" i="60"/>
  <c r="BB37" i="60"/>
  <c r="BA37" i="60"/>
  <c r="AZ37" i="60"/>
  <c r="AY37" i="60"/>
  <c r="AX37" i="60"/>
  <c r="AW37" i="60"/>
  <c r="AV37" i="60"/>
  <c r="AU37" i="60"/>
  <c r="AT37" i="60"/>
  <c r="AS37" i="60"/>
  <c r="AR37" i="60"/>
  <c r="AQ37" i="60"/>
  <c r="AP37" i="60"/>
  <c r="AO37" i="60"/>
  <c r="AN37" i="60"/>
  <c r="AM37" i="60"/>
  <c r="AL37" i="60"/>
  <c r="AK37" i="60"/>
  <c r="AJ37" i="60"/>
  <c r="AI37" i="60"/>
  <c r="AH37" i="60"/>
  <c r="AG37" i="60"/>
  <c r="AF37" i="60"/>
  <c r="BW37" i="60"/>
  <c r="AE37" i="60"/>
  <c r="AD37" i="60"/>
  <c r="AC37" i="60"/>
  <c r="AB37" i="60"/>
  <c r="AA37" i="60"/>
  <c r="Z37" i="60"/>
  <c r="Y37" i="60"/>
  <c r="X37" i="60"/>
  <c r="W37" i="60"/>
  <c r="V37" i="60"/>
  <c r="U37" i="60"/>
  <c r="T37" i="60"/>
  <c r="S37" i="60"/>
  <c r="R37" i="60"/>
  <c r="Q37" i="60"/>
  <c r="P37" i="60"/>
  <c r="O37" i="60"/>
  <c r="N37" i="60"/>
  <c r="M37" i="60"/>
  <c r="L37" i="60"/>
  <c r="K37" i="60"/>
  <c r="J37" i="60"/>
  <c r="I37" i="60"/>
  <c r="H37" i="60"/>
  <c r="G37" i="60"/>
  <c r="F37" i="60"/>
  <c r="E37" i="60"/>
  <c r="BU36" i="60"/>
  <c r="BT36" i="60"/>
  <c r="BS36" i="60"/>
  <c r="BR36" i="60"/>
  <c r="BQ36" i="60"/>
  <c r="BP36" i="60"/>
  <c r="BO36" i="60"/>
  <c r="BN36" i="60"/>
  <c r="BM36" i="60"/>
  <c r="BL36" i="60"/>
  <c r="BK36" i="60"/>
  <c r="BJ36" i="60"/>
  <c r="BI36" i="60"/>
  <c r="BH36" i="60"/>
  <c r="BG36" i="60"/>
  <c r="BF36" i="60"/>
  <c r="BE36" i="60"/>
  <c r="BD36" i="60"/>
  <c r="BC36" i="60"/>
  <c r="BB36" i="60"/>
  <c r="BA36" i="60"/>
  <c r="AZ36" i="60"/>
  <c r="AY36" i="60"/>
  <c r="AX36" i="60"/>
  <c r="AW36" i="60"/>
  <c r="AV36" i="60"/>
  <c r="AU36" i="60"/>
  <c r="AT36" i="60"/>
  <c r="AS36" i="60"/>
  <c r="AR36" i="60"/>
  <c r="AQ36" i="60"/>
  <c r="AP36" i="60"/>
  <c r="AO36" i="60"/>
  <c r="AN36" i="60"/>
  <c r="AM36" i="60"/>
  <c r="AL36" i="60"/>
  <c r="AK36" i="60"/>
  <c r="AJ36" i="60"/>
  <c r="AI36" i="60"/>
  <c r="AH36" i="60"/>
  <c r="AG36" i="60"/>
  <c r="AF36" i="60"/>
  <c r="BW36" i="60"/>
  <c r="AE36" i="60"/>
  <c r="AD36" i="60"/>
  <c r="AC36" i="60"/>
  <c r="AB36" i="60"/>
  <c r="AA36" i="60"/>
  <c r="Z36" i="60"/>
  <c r="Y36" i="60"/>
  <c r="X36" i="60"/>
  <c r="W36" i="60"/>
  <c r="V36" i="60"/>
  <c r="U36" i="60"/>
  <c r="T36" i="60"/>
  <c r="S36" i="60"/>
  <c r="R36" i="60"/>
  <c r="Q36" i="60"/>
  <c r="P36" i="60"/>
  <c r="O36" i="60"/>
  <c r="N36" i="60"/>
  <c r="M36" i="60"/>
  <c r="L36" i="60"/>
  <c r="K36" i="60"/>
  <c r="J36" i="60"/>
  <c r="I36" i="60"/>
  <c r="H36" i="60"/>
  <c r="G36" i="60"/>
  <c r="F36" i="60"/>
  <c r="E36" i="60"/>
  <c r="BU35" i="60"/>
  <c r="BT35" i="60"/>
  <c r="BS35" i="60"/>
  <c r="BR35" i="60"/>
  <c r="BQ35" i="60"/>
  <c r="BP35" i="60"/>
  <c r="BO35" i="60"/>
  <c r="BN35" i="60"/>
  <c r="BM35" i="60"/>
  <c r="BL35" i="60"/>
  <c r="BK35" i="60"/>
  <c r="BJ35" i="60"/>
  <c r="BI35" i="60"/>
  <c r="BH35" i="60"/>
  <c r="BG35" i="60"/>
  <c r="BF35" i="60"/>
  <c r="BE35" i="60"/>
  <c r="BD35" i="60"/>
  <c r="BC35" i="60"/>
  <c r="BB35" i="60"/>
  <c r="BA35" i="60"/>
  <c r="AZ35" i="60"/>
  <c r="AY35" i="60"/>
  <c r="AX35" i="60"/>
  <c r="AW35" i="60"/>
  <c r="AV35" i="60"/>
  <c r="AU35" i="60"/>
  <c r="AT35" i="60"/>
  <c r="AS35" i="60"/>
  <c r="AR35" i="60"/>
  <c r="AQ35" i="60"/>
  <c r="AP35" i="60"/>
  <c r="AO35" i="60"/>
  <c r="AN35" i="60"/>
  <c r="AM35" i="60"/>
  <c r="AL35" i="60"/>
  <c r="AK35" i="60"/>
  <c r="AJ35" i="60"/>
  <c r="AI35" i="60"/>
  <c r="AH35" i="60"/>
  <c r="AG35" i="60"/>
  <c r="AF35" i="60"/>
  <c r="BW35" i="60"/>
  <c r="AE35" i="60"/>
  <c r="AD35" i="60"/>
  <c r="AC35" i="60"/>
  <c r="AB35" i="60"/>
  <c r="AA35" i="60"/>
  <c r="Z35" i="60"/>
  <c r="Y35" i="60"/>
  <c r="X35" i="60"/>
  <c r="W35" i="60"/>
  <c r="V35" i="60"/>
  <c r="U35" i="60"/>
  <c r="T35" i="60"/>
  <c r="S35" i="60"/>
  <c r="R35" i="60"/>
  <c r="Q35" i="60"/>
  <c r="P35" i="60"/>
  <c r="O35" i="60"/>
  <c r="N35" i="60"/>
  <c r="M35" i="60"/>
  <c r="L35" i="60"/>
  <c r="K35" i="60"/>
  <c r="J35" i="60"/>
  <c r="I35" i="60"/>
  <c r="H35" i="60"/>
  <c r="G35" i="60"/>
  <c r="F35" i="60"/>
  <c r="E35" i="60"/>
  <c r="BU34" i="60"/>
  <c r="BT34" i="60"/>
  <c r="BS34" i="60"/>
  <c r="BR34" i="60"/>
  <c r="BQ34" i="60"/>
  <c r="BP34" i="60"/>
  <c r="BO34" i="60"/>
  <c r="BN34" i="60"/>
  <c r="BM34" i="60"/>
  <c r="BL34" i="60"/>
  <c r="BK34" i="60"/>
  <c r="BJ34" i="60"/>
  <c r="BI34" i="60"/>
  <c r="BH34" i="60"/>
  <c r="BG34" i="60"/>
  <c r="BF34" i="60"/>
  <c r="BE34" i="60"/>
  <c r="BD34" i="60"/>
  <c r="BC34" i="60"/>
  <c r="BB34" i="60"/>
  <c r="BA34" i="60"/>
  <c r="AZ34" i="60"/>
  <c r="AY34" i="60"/>
  <c r="AX34" i="60"/>
  <c r="AW34" i="60"/>
  <c r="AV34" i="60"/>
  <c r="AU34" i="60"/>
  <c r="AT34" i="60"/>
  <c r="AS34" i="60"/>
  <c r="AR34" i="60"/>
  <c r="AQ34" i="60"/>
  <c r="AP34" i="60"/>
  <c r="AO34" i="60"/>
  <c r="AN34" i="60"/>
  <c r="AM34" i="60"/>
  <c r="AL34" i="60"/>
  <c r="AK34" i="60"/>
  <c r="AJ34" i="60"/>
  <c r="AI34" i="60"/>
  <c r="AH34" i="60"/>
  <c r="AG34" i="60"/>
  <c r="AF34" i="60"/>
  <c r="BW34" i="60"/>
  <c r="AE34" i="60"/>
  <c r="AD34" i="60"/>
  <c r="AC34" i="60"/>
  <c r="AB34" i="60"/>
  <c r="AA34" i="60"/>
  <c r="Z34" i="60"/>
  <c r="Y34" i="60"/>
  <c r="X34" i="60"/>
  <c r="W34" i="60"/>
  <c r="V34" i="60"/>
  <c r="U34" i="60"/>
  <c r="T34" i="60"/>
  <c r="S34" i="60"/>
  <c r="R34" i="60"/>
  <c r="Q34" i="60"/>
  <c r="P34" i="60"/>
  <c r="O34" i="60"/>
  <c r="N34" i="60"/>
  <c r="M34" i="60"/>
  <c r="L34" i="60"/>
  <c r="K34" i="60"/>
  <c r="J34" i="60"/>
  <c r="I34" i="60"/>
  <c r="H34" i="60"/>
  <c r="G34" i="60"/>
  <c r="F34" i="60"/>
  <c r="E34" i="60"/>
  <c r="BU33" i="60"/>
  <c r="BT33" i="60"/>
  <c r="BS33" i="60"/>
  <c r="BR33" i="60"/>
  <c r="BQ33" i="60"/>
  <c r="BP33" i="60"/>
  <c r="BO33" i="60"/>
  <c r="BN33" i="60"/>
  <c r="BM33" i="60"/>
  <c r="BL33" i="60"/>
  <c r="BK33" i="60"/>
  <c r="BJ33" i="60"/>
  <c r="BI33" i="60"/>
  <c r="BH33" i="60"/>
  <c r="BG33" i="60"/>
  <c r="BF33" i="60"/>
  <c r="BE33" i="60"/>
  <c r="BD33" i="60"/>
  <c r="BC33" i="60"/>
  <c r="BB33" i="60"/>
  <c r="BA33" i="60"/>
  <c r="AZ33" i="60"/>
  <c r="AY33" i="60"/>
  <c r="AX33" i="60"/>
  <c r="AW33" i="60"/>
  <c r="AV33" i="60"/>
  <c r="AU33" i="60"/>
  <c r="AT33" i="60"/>
  <c r="AS33" i="60"/>
  <c r="AR33" i="60"/>
  <c r="AQ33" i="60"/>
  <c r="AP33" i="60"/>
  <c r="AO33" i="60"/>
  <c r="AN33" i="60"/>
  <c r="AM33" i="60"/>
  <c r="AL33" i="60"/>
  <c r="AK33" i="60"/>
  <c r="AJ33" i="60"/>
  <c r="AI33" i="60"/>
  <c r="AH33" i="60"/>
  <c r="AG33" i="60"/>
  <c r="AF33" i="60"/>
  <c r="BW33" i="60"/>
  <c r="AE33" i="60"/>
  <c r="AD33" i="60"/>
  <c r="AC33" i="60"/>
  <c r="AB33" i="60"/>
  <c r="AA33" i="60"/>
  <c r="Z33" i="60"/>
  <c r="Y33" i="60"/>
  <c r="X33" i="60"/>
  <c r="W33" i="60"/>
  <c r="V33" i="60"/>
  <c r="U33" i="60"/>
  <c r="T33" i="60"/>
  <c r="S33" i="60"/>
  <c r="R33" i="60"/>
  <c r="Q33" i="60"/>
  <c r="P33" i="60"/>
  <c r="O33" i="60"/>
  <c r="N33" i="60"/>
  <c r="M33" i="60"/>
  <c r="L33" i="60"/>
  <c r="K33" i="60"/>
  <c r="J33" i="60"/>
  <c r="I33" i="60"/>
  <c r="H33" i="60"/>
  <c r="G33" i="60"/>
  <c r="F33" i="60"/>
  <c r="E33" i="60"/>
  <c r="BU32" i="60"/>
  <c r="BT32" i="60"/>
  <c r="BS32" i="60"/>
  <c r="BR32" i="60"/>
  <c r="BQ32" i="60"/>
  <c r="BP32" i="60"/>
  <c r="BO32" i="60"/>
  <c r="BN32" i="60"/>
  <c r="BM32" i="60"/>
  <c r="BL32" i="60"/>
  <c r="BK32" i="60"/>
  <c r="BJ32" i="60"/>
  <c r="BI32" i="60"/>
  <c r="BH32" i="60"/>
  <c r="BG32" i="60"/>
  <c r="BF32" i="60"/>
  <c r="BE32" i="60"/>
  <c r="BD32" i="60"/>
  <c r="BC32" i="60"/>
  <c r="BB32" i="60"/>
  <c r="BA32" i="60"/>
  <c r="AZ32" i="60"/>
  <c r="AY32" i="60"/>
  <c r="AX32" i="60"/>
  <c r="AW32" i="60"/>
  <c r="AV32" i="60"/>
  <c r="AU32" i="60"/>
  <c r="AT32" i="60"/>
  <c r="AS32" i="60"/>
  <c r="AR32" i="60"/>
  <c r="AQ32" i="60"/>
  <c r="AP32" i="60"/>
  <c r="AO32" i="60"/>
  <c r="AN32" i="60"/>
  <c r="AM32" i="60"/>
  <c r="AL32" i="60"/>
  <c r="AK32" i="60"/>
  <c r="AJ32" i="60"/>
  <c r="AI32" i="60"/>
  <c r="AH32" i="60"/>
  <c r="AG32" i="60"/>
  <c r="AF32" i="60"/>
  <c r="BW32" i="60"/>
  <c r="AE32" i="60"/>
  <c r="AD32" i="60"/>
  <c r="AC32" i="60"/>
  <c r="AB32" i="60"/>
  <c r="AA32" i="60"/>
  <c r="Z32" i="60"/>
  <c r="Y32" i="60"/>
  <c r="X32" i="60"/>
  <c r="W32" i="60"/>
  <c r="V32" i="60"/>
  <c r="U32" i="60"/>
  <c r="T32" i="60"/>
  <c r="S32" i="60"/>
  <c r="R32" i="60"/>
  <c r="Q32" i="60"/>
  <c r="P32" i="60"/>
  <c r="O32" i="60"/>
  <c r="N32" i="60"/>
  <c r="M32" i="60"/>
  <c r="L32" i="60"/>
  <c r="K32" i="60"/>
  <c r="J32" i="60"/>
  <c r="I32" i="60"/>
  <c r="H32" i="60"/>
  <c r="G32" i="60"/>
  <c r="F32" i="60"/>
  <c r="E32" i="60"/>
  <c r="BU31" i="60"/>
  <c r="BT31" i="60"/>
  <c r="BS31" i="60"/>
  <c r="BR31" i="60"/>
  <c r="BQ31" i="60"/>
  <c r="BP31" i="60"/>
  <c r="BO31" i="60"/>
  <c r="BN31" i="60"/>
  <c r="BM31" i="60"/>
  <c r="BL31" i="60"/>
  <c r="BK31" i="60"/>
  <c r="BJ31" i="60"/>
  <c r="BI31" i="60"/>
  <c r="BH31" i="60"/>
  <c r="BG31" i="60"/>
  <c r="BF31" i="60"/>
  <c r="BE31" i="60"/>
  <c r="BD31" i="60"/>
  <c r="BC31" i="60"/>
  <c r="BB31" i="60"/>
  <c r="BA31" i="60"/>
  <c r="AZ31" i="60"/>
  <c r="AY31" i="60"/>
  <c r="AX31" i="60"/>
  <c r="AW31" i="60"/>
  <c r="AV31" i="60"/>
  <c r="AU31" i="60"/>
  <c r="AT31" i="60"/>
  <c r="AS31" i="60"/>
  <c r="AR31" i="60"/>
  <c r="AQ31" i="60"/>
  <c r="AP31" i="60"/>
  <c r="AO31" i="60"/>
  <c r="AN31" i="60"/>
  <c r="AM31" i="60"/>
  <c r="AL31" i="60"/>
  <c r="AK31" i="60"/>
  <c r="AJ31" i="60"/>
  <c r="AI31" i="60"/>
  <c r="AH31" i="60"/>
  <c r="AG31" i="60"/>
  <c r="AF31" i="60"/>
  <c r="BW31" i="60"/>
  <c r="AE31" i="60"/>
  <c r="AD31" i="60"/>
  <c r="AC31" i="60"/>
  <c r="AB31" i="60"/>
  <c r="AA31" i="60"/>
  <c r="Z31" i="60"/>
  <c r="Y31" i="60"/>
  <c r="X31" i="60"/>
  <c r="W31" i="60"/>
  <c r="V31" i="60"/>
  <c r="U31" i="60"/>
  <c r="T31" i="60"/>
  <c r="S31" i="60"/>
  <c r="R31" i="60"/>
  <c r="Q31" i="60"/>
  <c r="P31" i="60"/>
  <c r="O31" i="60"/>
  <c r="N31" i="60"/>
  <c r="M31" i="60"/>
  <c r="L31" i="60"/>
  <c r="K31" i="60"/>
  <c r="J31" i="60"/>
  <c r="I31" i="60"/>
  <c r="H31" i="60"/>
  <c r="G31" i="60"/>
  <c r="F31" i="60"/>
  <c r="E31" i="60"/>
  <c r="BU29" i="60"/>
  <c r="BT29" i="60"/>
  <c r="BS29" i="60"/>
  <c r="BR29" i="60"/>
  <c r="BQ29" i="60"/>
  <c r="BP29" i="60"/>
  <c r="BO29" i="60"/>
  <c r="BN29" i="60"/>
  <c r="BM29" i="60"/>
  <c r="BL29" i="60"/>
  <c r="BK29" i="60"/>
  <c r="BJ29" i="60"/>
  <c r="BI29" i="60"/>
  <c r="BH29" i="60"/>
  <c r="BG29" i="60"/>
  <c r="BF29" i="60"/>
  <c r="BE29" i="60"/>
  <c r="BD29" i="60"/>
  <c r="BC29" i="60"/>
  <c r="BB29" i="60"/>
  <c r="BA29" i="60"/>
  <c r="AZ29" i="60"/>
  <c r="AY29" i="60"/>
  <c r="AX29" i="60"/>
  <c r="AW29" i="60"/>
  <c r="AV29" i="60"/>
  <c r="AU29" i="60"/>
  <c r="AT29" i="60"/>
  <c r="AS29" i="60"/>
  <c r="AR29" i="60"/>
  <c r="AQ29" i="60"/>
  <c r="AP29" i="60"/>
  <c r="AO29" i="60"/>
  <c r="AN29" i="60"/>
  <c r="AM29" i="60"/>
  <c r="AL29" i="60"/>
  <c r="AK29" i="60"/>
  <c r="AJ29" i="60"/>
  <c r="AI29" i="60"/>
  <c r="AH29" i="60"/>
  <c r="AG29" i="60"/>
  <c r="AF29" i="60"/>
  <c r="BW29" i="60"/>
  <c r="AE29" i="60"/>
  <c r="AD29" i="60"/>
  <c r="AC29" i="60"/>
  <c r="AB29" i="60"/>
  <c r="AA29" i="60"/>
  <c r="Z29" i="60"/>
  <c r="Y29" i="60"/>
  <c r="X29" i="60"/>
  <c r="W29" i="60"/>
  <c r="V29" i="60"/>
  <c r="U29" i="60"/>
  <c r="T29" i="60"/>
  <c r="S29" i="60"/>
  <c r="R29" i="60"/>
  <c r="Q29" i="60"/>
  <c r="P29" i="60"/>
  <c r="O29" i="60"/>
  <c r="N29" i="60"/>
  <c r="M29" i="60"/>
  <c r="L29" i="60"/>
  <c r="K29" i="60"/>
  <c r="J29" i="60"/>
  <c r="I29" i="60"/>
  <c r="H29" i="60"/>
  <c r="G29" i="60"/>
  <c r="F29" i="60"/>
  <c r="E29" i="60"/>
  <c r="BU28" i="60"/>
  <c r="BT28" i="60"/>
  <c r="BS28" i="60"/>
  <c r="BR28" i="60"/>
  <c r="BQ28" i="60"/>
  <c r="BP28" i="60"/>
  <c r="BO28" i="60"/>
  <c r="BN28" i="60"/>
  <c r="BM28" i="60"/>
  <c r="BL28" i="60"/>
  <c r="BK28" i="60"/>
  <c r="BJ28" i="60"/>
  <c r="BI28" i="60"/>
  <c r="BH28" i="60"/>
  <c r="BG28" i="60"/>
  <c r="BF28" i="60"/>
  <c r="BE28" i="60"/>
  <c r="BD28" i="60"/>
  <c r="BC28" i="60"/>
  <c r="BB28" i="60"/>
  <c r="BA28" i="60"/>
  <c r="AZ28" i="60"/>
  <c r="AY28" i="60"/>
  <c r="AX28" i="60"/>
  <c r="AW28" i="60"/>
  <c r="AV28" i="60"/>
  <c r="AU28" i="60"/>
  <c r="AT28" i="60"/>
  <c r="AS28" i="60"/>
  <c r="AR28" i="60"/>
  <c r="AQ28" i="60"/>
  <c r="AP28" i="60"/>
  <c r="AO28" i="60"/>
  <c r="AN28" i="60"/>
  <c r="AM28" i="60"/>
  <c r="AL28" i="60"/>
  <c r="AK28" i="60"/>
  <c r="AJ28" i="60"/>
  <c r="AI28" i="60"/>
  <c r="AH28" i="60"/>
  <c r="AG28" i="60"/>
  <c r="AF28" i="60"/>
  <c r="BW28" i="60"/>
  <c r="AE28" i="60"/>
  <c r="AD28" i="60"/>
  <c r="AC28" i="60"/>
  <c r="AB28" i="60"/>
  <c r="AA28" i="60"/>
  <c r="Z28" i="60"/>
  <c r="Y28" i="60"/>
  <c r="X28" i="60"/>
  <c r="W28" i="60"/>
  <c r="V28" i="60"/>
  <c r="U28" i="60"/>
  <c r="T28" i="60"/>
  <c r="S28" i="60"/>
  <c r="R28" i="60"/>
  <c r="Q28" i="60"/>
  <c r="P28" i="60"/>
  <c r="O28" i="60"/>
  <c r="N28" i="60"/>
  <c r="M28" i="60"/>
  <c r="L28" i="60"/>
  <c r="K28" i="60"/>
  <c r="J28" i="60"/>
  <c r="I28" i="60"/>
  <c r="H28" i="60"/>
  <c r="G28" i="60"/>
  <c r="F28" i="60"/>
  <c r="E28" i="60"/>
  <c r="BU27" i="60"/>
  <c r="BT27" i="60"/>
  <c r="BS27" i="60"/>
  <c r="BR27" i="60"/>
  <c r="BQ27" i="60"/>
  <c r="BP27" i="60"/>
  <c r="BO27" i="60"/>
  <c r="BN27" i="60"/>
  <c r="BM27" i="60"/>
  <c r="BL27" i="60"/>
  <c r="BK27" i="60"/>
  <c r="BJ27" i="60"/>
  <c r="BI27" i="60"/>
  <c r="BH27" i="60"/>
  <c r="BG27" i="60"/>
  <c r="BF27" i="60"/>
  <c r="BE27" i="60"/>
  <c r="BD27" i="60"/>
  <c r="BC27" i="60"/>
  <c r="BB27" i="60"/>
  <c r="BA27" i="60"/>
  <c r="AZ27" i="60"/>
  <c r="AY27" i="60"/>
  <c r="AX27" i="60"/>
  <c r="AW27" i="60"/>
  <c r="AV27" i="60"/>
  <c r="AU27" i="60"/>
  <c r="AT27" i="60"/>
  <c r="AS27" i="60"/>
  <c r="AR27" i="60"/>
  <c r="AQ27" i="60"/>
  <c r="AP27" i="60"/>
  <c r="AO27" i="60"/>
  <c r="AN27" i="60"/>
  <c r="AM27" i="60"/>
  <c r="AL27" i="60"/>
  <c r="AK27" i="60"/>
  <c r="AJ27" i="60"/>
  <c r="AI27" i="60"/>
  <c r="AH27" i="60"/>
  <c r="AG27" i="60"/>
  <c r="AF27" i="60"/>
  <c r="BW27" i="60"/>
  <c r="AE27" i="60"/>
  <c r="AD27" i="60"/>
  <c r="AC27" i="60"/>
  <c r="AB27" i="60"/>
  <c r="AA27" i="60"/>
  <c r="Z27" i="60"/>
  <c r="Y27" i="60"/>
  <c r="X27" i="60"/>
  <c r="W27" i="60"/>
  <c r="V27" i="60"/>
  <c r="U27" i="60"/>
  <c r="T27" i="60"/>
  <c r="S27" i="60"/>
  <c r="R27" i="60"/>
  <c r="Q27" i="60"/>
  <c r="P27" i="60"/>
  <c r="O27" i="60"/>
  <c r="N27" i="60"/>
  <c r="M27" i="60"/>
  <c r="L27" i="60"/>
  <c r="K27" i="60"/>
  <c r="J27" i="60"/>
  <c r="I27" i="60"/>
  <c r="H27" i="60"/>
  <c r="G27" i="60"/>
  <c r="F27" i="60"/>
  <c r="E27" i="60"/>
  <c r="BU26" i="60"/>
  <c r="BT26" i="60"/>
  <c r="BS26" i="60"/>
  <c r="BR26" i="60"/>
  <c r="BQ26" i="60"/>
  <c r="BP26" i="60"/>
  <c r="BO26" i="60"/>
  <c r="BN26" i="60"/>
  <c r="BM26" i="60"/>
  <c r="BL26" i="60"/>
  <c r="BK26" i="60"/>
  <c r="BJ26" i="60"/>
  <c r="BI26" i="60"/>
  <c r="BH26" i="60"/>
  <c r="BG26" i="60"/>
  <c r="BF26" i="60"/>
  <c r="BE26" i="60"/>
  <c r="BD26" i="60"/>
  <c r="BC26" i="60"/>
  <c r="BB26" i="60"/>
  <c r="BA26" i="60"/>
  <c r="AZ26" i="60"/>
  <c r="AY26" i="60"/>
  <c r="AX26" i="60"/>
  <c r="AW26" i="60"/>
  <c r="AV26" i="60"/>
  <c r="AU26" i="60"/>
  <c r="AT26" i="60"/>
  <c r="AS26" i="60"/>
  <c r="AR26" i="60"/>
  <c r="AQ26" i="60"/>
  <c r="AP26" i="60"/>
  <c r="AO26" i="60"/>
  <c r="AN26" i="60"/>
  <c r="AM26" i="60"/>
  <c r="AL26" i="60"/>
  <c r="AK26" i="60"/>
  <c r="AJ26" i="60"/>
  <c r="AI26" i="60"/>
  <c r="AH26" i="60"/>
  <c r="AG26" i="60"/>
  <c r="AF26" i="60"/>
  <c r="BW26" i="60"/>
  <c r="AE26" i="60"/>
  <c r="AD26" i="60"/>
  <c r="AC26" i="60"/>
  <c r="AB26" i="60"/>
  <c r="AA26" i="60"/>
  <c r="Z26" i="60"/>
  <c r="Y26" i="60"/>
  <c r="X26" i="60"/>
  <c r="W26" i="60"/>
  <c r="V26" i="60"/>
  <c r="U26" i="60"/>
  <c r="T26" i="60"/>
  <c r="S26" i="60"/>
  <c r="R26" i="60"/>
  <c r="Q26" i="60"/>
  <c r="P26" i="60"/>
  <c r="O26" i="60"/>
  <c r="N26" i="60"/>
  <c r="M26" i="60"/>
  <c r="L26" i="60"/>
  <c r="K26" i="60"/>
  <c r="J26" i="60"/>
  <c r="I26" i="60"/>
  <c r="H26" i="60"/>
  <c r="G26" i="60"/>
  <c r="F26" i="60"/>
  <c r="E26" i="60"/>
  <c r="BU25" i="60"/>
  <c r="BT25" i="60"/>
  <c r="BS25" i="60"/>
  <c r="BR25" i="60"/>
  <c r="BQ25" i="60"/>
  <c r="BP25" i="60"/>
  <c r="BO25" i="60"/>
  <c r="BN25" i="60"/>
  <c r="BM25" i="60"/>
  <c r="BL25" i="60"/>
  <c r="BK25" i="60"/>
  <c r="BJ25" i="60"/>
  <c r="BI25" i="60"/>
  <c r="BH25" i="60"/>
  <c r="BG25" i="60"/>
  <c r="BF25" i="60"/>
  <c r="BE25" i="60"/>
  <c r="BD25" i="60"/>
  <c r="BC25" i="60"/>
  <c r="BB25" i="60"/>
  <c r="BA25" i="60"/>
  <c r="AZ25" i="60"/>
  <c r="AY25" i="60"/>
  <c r="AX25" i="60"/>
  <c r="AW25" i="60"/>
  <c r="AV25" i="60"/>
  <c r="AU25" i="60"/>
  <c r="AT25" i="60"/>
  <c r="AS25" i="60"/>
  <c r="AR25" i="60"/>
  <c r="AQ25" i="60"/>
  <c r="AP25" i="60"/>
  <c r="AO25" i="60"/>
  <c r="AN25" i="60"/>
  <c r="AM25" i="60"/>
  <c r="AL25" i="60"/>
  <c r="AK25" i="60"/>
  <c r="AJ25" i="60"/>
  <c r="AI25" i="60"/>
  <c r="AH25" i="60"/>
  <c r="AG25" i="60"/>
  <c r="AF25" i="60"/>
  <c r="BW25" i="60"/>
  <c r="AE25" i="60"/>
  <c r="AD25" i="60"/>
  <c r="AC25" i="60"/>
  <c r="AB25" i="60"/>
  <c r="AA25" i="60"/>
  <c r="Z25" i="60"/>
  <c r="Y25" i="60"/>
  <c r="X25" i="60"/>
  <c r="W25" i="60"/>
  <c r="V25" i="60"/>
  <c r="U25" i="60"/>
  <c r="T25" i="60"/>
  <c r="S25" i="60"/>
  <c r="R25" i="60"/>
  <c r="Q25" i="60"/>
  <c r="P25" i="60"/>
  <c r="O25" i="60"/>
  <c r="N25" i="60"/>
  <c r="M25" i="60"/>
  <c r="L25" i="60"/>
  <c r="K25" i="60"/>
  <c r="J25" i="60"/>
  <c r="I25" i="60"/>
  <c r="H25" i="60"/>
  <c r="G25" i="60"/>
  <c r="F25" i="60"/>
  <c r="E25" i="60"/>
  <c r="BU24" i="60"/>
  <c r="BT24" i="60"/>
  <c r="BS24" i="60"/>
  <c r="BR24" i="60"/>
  <c r="BQ24" i="60"/>
  <c r="BP24" i="60"/>
  <c r="BO24" i="60"/>
  <c r="BN24" i="60"/>
  <c r="BM24" i="60"/>
  <c r="BL24" i="60"/>
  <c r="BK24" i="60"/>
  <c r="BJ24" i="60"/>
  <c r="BI24" i="60"/>
  <c r="BH24" i="60"/>
  <c r="BG24" i="60"/>
  <c r="BF24" i="60"/>
  <c r="BE24" i="60"/>
  <c r="BD24" i="60"/>
  <c r="BC24" i="60"/>
  <c r="BB24" i="60"/>
  <c r="BA24" i="60"/>
  <c r="AZ24" i="60"/>
  <c r="AY24" i="60"/>
  <c r="AX24" i="60"/>
  <c r="AW24" i="60"/>
  <c r="AV24" i="60"/>
  <c r="AU24" i="60"/>
  <c r="AT24" i="60"/>
  <c r="AS24" i="60"/>
  <c r="AR24" i="60"/>
  <c r="AQ24" i="60"/>
  <c r="AP24" i="60"/>
  <c r="AO24" i="60"/>
  <c r="AN24" i="60"/>
  <c r="AM24" i="60"/>
  <c r="AL24" i="60"/>
  <c r="AK24" i="60"/>
  <c r="AJ24" i="60"/>
  <c r="AI24" i="60"/>
  <c r="AH24" i="60"/>
  <c r="AG24" i="60"/>
  <c r="AF24" i="60"/>
  <c r="BW24" i="60"/>
  <c r="AE24" i="60"/>
  <c r="AD24" i="60"/>
  <c r="AC24" i="60"/>
  <c r="AB24" i="60"/>
  <c r="AA24" i="60"/>
  <c r="Z24" i="60"/>
  <c r="Y24" i="60"/>
  <c r="X24" i="60"/>
  <c r="W24" i="60"/>
  <c r="V24" i="60"/>
  <c r="U24" i="60"/>
  <c r="T24" i="60"/>
  <c r="S24" i="60"/>
  <c r="R24" i="60"/>
  <c r="Q24" i="60"/>
  <c r="P24" i="60"/>
  <c r="O24" i="60"/>
  <c r="N24" i="60"/>
  <c r="M24" i="60"/>
  <c r="L24" i="60"/>
  <c r="K24" i="60"/>
  <c r="J24" i="60"/>
  <c r="I24" i="60"/>
  <c r="H24" i="60"/>
  <c r="G24" i="60"/>
  <c r="F24" i="60"/>
  <c r="E24" i="60"/>
  <c r="BU23" i="60"/>
  <c r="BT23" i="60"/>
  <c r="BS23" i="60"/>
  <c r="BR23" i="60"/>
  <c r="BQ23" i="60"/>
  <c r="BP23" i="60"/>
  <c r="BO23" i="60"/>
  <c r="BN23" i="60"/>
  <c r="BM23" i="60"/>
  <c r="BL23" i="60"/>
  <c r="BK23" i="60"/>
  <c r="BJ23" i="60"/>
  <c r="BI23" i="60"/>
  <c r="BH23" i="60"/>
  <c r="BG23" i="60"/>
  <c r="BF23" i="60"/>
  <c r="BE23" i="60"/>
  <c r="BD23" i="60"/>
  <c r="BC23" i="60"/>
  <c r="BB23" i="60"/>
  <c r="BA23" i="60"/>
  <c r="AZ23" i="60"/>
  <c r="AY23" i="60"/>
  <c r="AX23" i="60"/>
  <c r="AW23" i="60"/>
  <c r="AV23" i="60"/>
  <c r="AU23" i="60"/>
  <c r="AT23" i="60"/>
  <c r="AS23" i="60"/>
  <c r="AR23" i="60"/>
  <c r="AQ23" i="60"/>
  <c r="AP23" i="60"/>
  <c r="AO23" i="60"/>
  <c r="AN23" i="60"/>
  <c r="AM23" i="60"/>
  <c r="AL23" i="60"/>
  <c r="AK23" i="60"/>
  <c r="AJ23" i="60"/>
  <c r="AI23" i="60"/>
  <c r="AH23" i="60"/>
  <c r="AG23" i="60"/>
  <c r="AF23" i="60"/>
  <c r="BW23" i="60"/>
  <c r="AE23" i="60"/>
  <c r="AD23" i="60"/>
  <c r="AC23" i="60"/>
  <c r="AB23" i="60"/>
  <c r="AA23" i="60"/>
  <c r="Z23" i="60"/>
  <c r="Y23" i="60"/>
  <c r="X23" i="60"/>
  <c r="W23" i="60"/>
  <c r="V23" i="60"/>
  <c r="U23" i="60"/>
  <c r="T23" i="60"/>
  <c r="S23" i="60"/>
  <c r="R23" i="60"/>
  <c r="Q23" i="60"/>
  <c r="P23" i="60"/>
  <c r="O23" i="60"/>
  <c r="N23" i="60"/>
  <c r="M23" i="60"/>
  <c r="L23" i="60"/>
  <c r="K23" i="60"/>
  <c r="J23" i="60"/>
  <c r="I23" i="60"/>
  <c r="H23" i="60"/>
  <c r="G23" i="60"/>
  <c r="F23" i="60"/>
  <c r="E23" i="60"/>
  <c r="BU22" i="60"/>
  <c r="BT22" i="60"/>
  <c r="BS22" i="60"/>
  <c r="BR22" i="60"/>
  <c r="BQ22" i="60"/>
  <c r="BP22" i="60"/>
  <c r="BO22" i="60"/>
  <c r="BN22" i="60"/>
  <c r="BM22" i="60"/>
  <c r="BL22" i="60"/>
  <c r="BK22" i="60"/>
  <c r="BJ22" i="60"/>
  <c r="BI22" i="60"/>
  <c r="BH22" i="60"/>
  <c r="BG22" i="60"/>
  <c r="BF22" i="60"/>
  <c r="BE22" i="60"/>
  <c r="BD22" i="60"/>
  <c r="BC22" i="60"/>
  <c r="BB22" i="60"/>
  <c r="BA22" i="60"/>
  <c r="AZ22" i="60"/>
  <c r="AY22" i="60"/>
  <c r="AX22" i="60"/>
  <c r="AW22" i="60"/>
  <c r="AV22" i="60"/>
  <c r="AU22" i="60"/>
  <c r="AT22" i="60"/>
  <c r="AS22" i="60"/>
  <c r="AR22" i="60"/>
  <c r="AQ22" i="60"/>
  <c r="AP22" i="60"/>
  <c r="AO22" i="60"/>
  <c r="AN22" i="60"/>
  <c r="AM22" i="60"/>
  <c r="AL22" i="60"/>
  <c r="AK22" i="60"/>
  <c r="AJ22" i="60"/>
  <c r="AI22" i="60"/>
  <c r="AH22" i="60"/>
  <c r="AG22" i="60"/>
  <c r="AF22" i="60"/>
  <c r="BW22" i="60"/>
  <c r="AE22" i="60"/>
  <c r="AD22" i="60"/>
  <c r="AC22" i="60"/>
  <c r="AB22" i="60"/>
  <c r="AA22" i="60"/>
  <c r="Z22" i="60"/>
  <c r="Y22" i="60"/>
  <c r="X22" i="60"/>
  <c r="W22" i="60"/>
  <c r="V22" i="60"/>
  <c r="U22" i="60"/>
  <c r="T22" i="60"/>
  <c r="S22" i="60"/>
  <c r="R22" i="60"/>
  <c r="Q22" i="60"/>
  <c r="P22" i="60"/>
  <c r="O22" i="60"/>
  <c r="N22" i="60"/>
  <c r="M22" i="60"/>
  <c r="L22" i="60"/>
  <c r="K22" i="60"/>
  <c r="J22" i="60"/>
  <c r="I22" i="60"/>
  <c r="H22" i="60"/>
  <c r="G22" i="60"/>
  <c r="F22" i="60"/>
  <c r="E22" i="60"/>
  <c r="BU21" i="60"/>
  <c r="BT21" i="60"/>
  <c r="BS21" i="60"/>
  <c r="BR21" i="60"/>
  <c r="BQ21" i="60"/>
  <c r="BP21" i="60"/>
  <c r="BO21" i="60"/>
  <c r="BN21" i="60"/>
  <c r="BM21" i="60"/>
  <c r="BL21" i="60"/>
  <c r="BK21" i="60"/>
  <c r="BJ21" i="60"/>
  <c r="BI21" i="60"/>
  <c r="BH21" i="60"/>
  <c r="BG21" i="60"/>
  <c r="BF21" i="60"/>
  <c r="BE21" i="60"/>
  <c r="BD21" i="60"/>
  <c r="BC21" i="60"/>
  <c r="BB21" i="60"/>
  <c r="BA21" i="60"/>
  <c r="AZ21" i="60"/>
  <c r="AY21" i="60"/>
  <c r="AX21" i="60"/>
  <c r="AW21" i="60"/>
  <c r="AV21" i="60"/>
  <c r="AU21" i="60"/>
  <c r="AT21" i="60"/>
  <c r="AS21" i="60"/>
  <c r="AR21" i="60"/>
  <c r="AQ21" i="60"/>
  <c r="AP21" i="60"/>
  <c r="AO21" i="60"/>
  <c r="AN21" i="60"/>
  <c r="AM21" i="60"/>
  <c r="AL21" i="60"/>
  <c r="AK21" i="60"/>
  <c r="AJ21" i="60"/>
  <c r="AI21" i="60"/>
  <c r="AH21" i="60"/>
  <c r="AG21" i="60"/>
  <c r="AF21" i="60"/>
  <c r="BW21" i="60"/>
  <c r="AE21" i="60"/>
  <c r="AD21" i="60"/>
  <c r="AC21" i="60"/>
  <c r="AB21" i="60"/>
  <c r="AA21" i="60"/>
  <c r="Z21" i="60"/>
  <c r="Y21" i="60"/>
  <c r="X21" i="60"/>
  <c r="W21" i="60"/>
  <c r="V21" i="60"/>
  <c r="U21" i="60"/>
  <c r="T21" i="60"/>
  <c r="S21" i="60"/>
  <c r="R21" i="60"/>
  <c r="Q21" i="60"/>
  <c r="P21" i="60"/>
  <c r="O21" i="60"/>
  <c r="N21" i="60"/>
  <c r="M21" i="60"/>
  <c r="L21" i="60"/>
  <c r="K21" i="60"/>
  <c r="J21" i="60"/>
  <c r="I21" i="60"/>
  <c r="H21" i="60"/>
  <c r="G21" i="60"/>
  <c r="F21" i="60"/>
  <c r="E21" i="60"/>
  <c r="BU20" i="60"/>
  <c r="BT20" i="60"/>
  <c r="BS20" i="60"/>
  <c r="BR20" i="60"/>
  <c r="BQ20" i="60"/>
  <c r="BP20" i="60"/>
  <c r="BO20" i="60"/>
  <c r="BN20" i="60"/>
  <c r="BM20" i="60"/>
  <c r="BL20" i="60"/>
  <c r="BK20" i="60"/>
  <c r="BJ20" i="60"/>
  <c r="BI20" i="60"/>
  <c r="BH20" i="60"/>
  <c r="BG20" i="60"/>
  <c r="BF20" i="60"/>
  <c r="BE20" i="60"/>
  <c r="BD20" i="60"/>
  <c r="BC20" i="60"/>
  <c r="BB20" i="60"/>
  <c r="BA20" i="60"/>
  <c r="AZ20" i="60"/>
  <c r="AY20" i="60"/>
  <c r="AX20" i="60"/>
  <c r="AW20" i="60"/>
  <c r="AV20" i="60"/>
  <c r="AU20" i="60"/>
  <c r="AT20" i="60"/>
  <c r="AS20" i="60"/>
  <c r="AR20" i="60"/>
  <c r="AQ20" i="60"/>
  <c r="AP20" i="60"/>
  <c r="AO20" i="60"/>
  <c r="AN20" i="60"/>
  <c r="AM20" i="60"/>
  <c r="AL20" i="60"/>
  <c r="AK20" i="60"/>
  <c r="AJ20" i="60"/>
  <c r="AI20" i="60"/>
  <c r="AH20" i="60"/>
  <c r="AG20" i="60"/>
  <c r="AF20" i="60"/>
  <c r="BW20" i="60"/>
  <c r="AE20" i="60"/>
  <c r="AD20" i="60"/>
  <c r="AC20" i="60"/>
  <c r="AB20" i="60"/>
  <c r="AA20" i="60"/>
  <c r="Z20" i="60"/>
  <c r="Y20" i="60"/>
  <c r="X20" i="60"/>
  <c r="W20" i="60"/>
  <c r="V20" i="60"/>
  <c r="U20" i="60"/>
  <c r="T20" i="60"/>
  <c r="S20" i="60"/>
  <c r="R20" i="60"/>
  <c r="Q20" i="60"/>
  <c r="P20" i="60"/>
  <c r="O20" i="60"/>
  <c r="N20" i="60"/>
  <c r="M20" i="60"/>
  <c r="L20" i="60"/>
  <c r="K20" i="60"/>
  <c r="J20" i="60"/>
  <c r="I20" i="60"/>
  <c r="H20" i="60"/>
  <c r="G20" i="60"/>
  <c r="F20" i="60"/>
  <c r="E20" i="60"/>
  <c r="BU19" i="60"/>
  <c r="BT19" i="60"/>
  <c r="BS19" i="60"/>
  <c r="BR19" i="60"/>
  <c r="BQ19" i="60"/>
  <c r="BP19" i="60"/>
  <c r="BO19" i="60"/>
  <c r="BN19" i="60"/>
  <c r="BM19" i="60"/>
  <c r="BL19" i="60"/>
  <c r="BK19" i="60"/>
  <c r="BJ19" i="60"/>
  <c r="BI19" i="60"/>
  <c r="BH19" i="60"/>
  <c r="BG19" i="60"/>
  <c r="BF19" i="60"/>
  <c r="BE19" i="60"/>
  <c r="BD19" i="60"/>
  <c r="BC19" i="60"/>
  <c r="BB19" i="60"/>
  <c r="BA19" i="60"/>
  <c r="AZ19" i="60"/>
  <c r="AY19" i="60"/>
  <c r="AX19" i="60"/>
  <c r="AW19" i="60"/>
  <c r="AV19" i="60"/>
  <c r="AU19" i="60"/>
  <c r="AT19" i="60"/>
  <c r="AS19" i="60"/>
  <c r="AR19" i="60"/>
  <c r="AQ19" i="60"/>
  <c r="AP19" i="60"/>
  <c r="AO19" i="60"/>
  <c r="AN19" i="60"/>
  <c r="AM19" i="60"/>
  <c r="AL19" i="60"/>
  <c r="AK19" i="60"/>
  <c r="AJ19" i="60"/>
  <c r="AI19" i="60"/>
  <c r="AH19" i="60"/>
  <c r="AG19" i="60"/>
  <c r="AF19" i="60"/>
  <c r="BW19" i="60"/>
  <c r="AE19" i="60"/>
  <c r="AD19" i="60"/>
  <c r="AC19" i="60"/>
  <c r="AB19" i="60"/>
  <c r="AA19" i="60"/>
  <c r="Z19" i="60"/>
  <c r="Y19" i="60"/>
  <c r="X19" i="60"/>
  <c r="W19" i="60"/>
  <c r="V19" i="60"/>
  <c r="U19" i="60"/>
  <c r="T19" i="60"/>
  <c r="S19" i="60"/>
  <c r="R19" i="60"/>
  <c r="Q19" i="60"/>
  <c r="P19" i="60"/>
  <c r="O19" i="60"/>
  <c r="N19" i="60"/>
  <c r="M19" i="60"/>
  <c r="L19" i="60"/>
  <c r="K19" i="60"/>
  <c r="J19" i="60"/>
  <c r="I19" i="60"/>
  <c r="H19" i="60"/>
  <c r="G19" i="60"/>
  <c r="F19" i="60"/>
  <c r="E19" i="60"/>
  <c r="BU18" i="60"/>
  <c r="BT18" i="60"/>
  <c r="BS18" i="60"/>
  <c r="BR18" i="60"/>
  <c r="BQ18" i="60"/>
  <c r="BP18" i="60"/>
  <c r="BO18" i="60"/>
  <c r="BN18" i="60"/>
  <c r="BM18" i="60"/>
  <c r="BL18" i="60"/>
  <c r="BK18" i="60"/>
  <c r="BJ18" i="60"/>
  <c r="BI18" i="60"/>
  <c r="BH18" i="60"/>
  <c r="BG18" i="60"/>
  <c r="BF18" i="60"/>
  <c r="BE18" i="60"/>
  <c r="BD18" i="60"/>
  <c r="BC18" i="60"/>
  <c r="BB18" i="60"/>
  <c r="BA18" i="60"/>
  <c r="AZ18" i="60"/>
  <c r="AY18" i="60"/>
  <c r="AX18" i="60"/>
  <c r="AW18" i="60"/>
  <c r="AV18" i="60"/>
  <c r="AU18" i="60"/>
  <c r="AT18" i="60"/>
  <c r="AS18" i="60"/>
  <c r="AR18" i="60"/>
  <c r="AQ18" i="60"/>
  <c r="AP18" i="60"/>
  <c r="AO18" i="60"/>
  <c r="AN18" i="60"/>
  <c r="AM18" i="60"/>
  <c r="AL18" i="60"/>
  <c r="AK18" i="60"/>
  <c r="AJ18" i="60"/>
  <c r="AI18" i="60"/>
  <c r="AH18" i="60"/>
  <c r="AG18" i="60"/>
  <c r="AF18" i="60"/>
  <c r="BW18" i="60"/>
  <c r="AE18" i="60"/>
  <c r="AD18" i="60"/>
  <c r="AC18" i="60"/>
  <c r="AB18" i="60"/>
  <c r="AA18" i="60"/>
  <c r="Z18" i="60"/>
  <c r="Y18" i="60"/>
  <c r="X18" i="60"/>
  <c r="W18" i="60"/>
  <c r="V18" i="60"/>
  <c r="U18" i="60"/>
  <c r="T18" i="60"/>
  <c r="S18" i="60"/>
  <c r="R18" i="60"/>
  <c r="Q18" i="60"/>
  <c r="P18" i="60"/>
  <c r="O18" i="60"/>
  <c r="N18" i="60"/>
  <c r="M18" i="60"/>
  <c r="L18" i="60"/>
  <c r="K18" i="60"/>
  <c r="J18" i="60"/>
  <c r="I18" i="60"/>
  <c r="H18" i="60"/>
  <c r="G18" i="60"/>
  <c r="F18" i="60"/>
  <c r="E18" i="60"/>
  <c r="BU17" i="60"/>
  <c r="BT17" i="60"/>
  <c r="BS17" i="60"/>
  <c r="BR17" i="60"/>
  <c r="BQ17" i="60"/>
  <c r="BP17" i="60"/>
  <c r="BO17" i="60"/>
  <c r="BN17" i="60"/>
  <c r="BM17" i="60"/>
  <c r="BL17" i="60"/>
  <c r="BK17" i="60"/>
  <c r="BJ17" i="60"/>
  <c r="BI17" i="60"/>
  <c r="BH17" i="60"/>
  <c r="BG17" i="60"/>
  <c r="BF17" i="60"/>
  <c r="BE17" i="60"/>
  <c r="BD17" i="60"/>
  <c r="BC17" i="60"/>
  <c r="BB17" i="60"/>
  <c r="BA17" i="60"/>
  <c r="AZ17" i="60"/>
  <c r="AY17" i="60"/>
  <c r="AX17" i="60"/>
  <c r="AW17" i="60"/>
  <c r="AV17" i="60"/>
  <c r="AU17" i="60"/>
  <c r="AT17" i="60"/>
  <c r="AS17" i="60"/>
  <c r="AR17" i="60"/>
  <c r="AQ17" i="60"/>
  <c r="AP17" i="60"/>
  <c r="AO17" i="60"/>
  <c r="AN17" i="60"/>
  <c r="AM17" i="60"/>
  <c r="AL17" i="60"/>
  <c r="AK17" i="60"/>
  <c r="AJ17" i="60"/>
  <c r="AI17" i="60"/>
  <c r="AH17" i="60"/>
  <c r="AG17" i="60"/>
  <c r="AF17" i="60"/>
  <c r="BW17" i="60"/>
  <c r="AE17" i="60"/>
  <c r="AD17" i="60"/>
  <c r="AC17" i="60"/>
  <c r="AB17" i="60"/>
  <c r="AA17" i="60"/>
  <c r="Z17" i="60"/>
  <c r="Y17" i="60"/>
  <c r="X17" i="60"/>
  <c r="W17" i="60"/>
  <c r="V17" i="60"/>
  <c r="U17" i="60"/>
  <c r="T17" i="60"/>
  <c r="S17" i="60"/>
  <c r="R17" i="60"/>
  <c r="Q17" i="60"/>
  <c r="P17" i="60"/>
  <c r="O17" i="60"/>
  <c r="N17" i="60"/>
  <c r="M17" i="60"/>
  <c r="L17" i="60"/>
  <c r="K17" i="60"/>
  <c r="J17" i="60"/>
  <c r="I17" i="60"/>
  <c r="H17" i="60"/>
  <c r="G17" i="60"/>
  <c r="F17" i="60"/>
  <c r="E17" i="60"/>
  <c r="BU16" i="60"/>
  <c r="BT16" i="60"/>
  <c r="BS16" i="60"/>
  <c r="BR16" i="60"/>
  <c r="BQ16" i="60"/>
  <c r="BP16" i="60"/>
  <c r="BO16" i="60"/>
  <c r="BN16" i="60"/>
  <c r="BM16" i="60"/>
  <c r="BL16" i="60"/>
  <c r="BK16" i="60"/>
  <c r="BJ16" i="60"/>
  <c r="BI16" i="60"/>
  <c r="BH16" i="60"/>
  <c r="BG16" i="60"/>
  <c r="BF16" i="60"/>
  <c r="BE16" i="60"/>
  <c r="BD16" i="60"/>
  <c r="BC16" i="60"/>
  <c r="BB16" i="60"/>
  <c r="BA16" i="60"/>
  <c r="AZ16" i="60"/>
  <c r="AY16" i="60"/>
  <c r="AX16" i="60"/>
  <c r="AW16" i="60"/>
  <c r="AV16" i="60"/>
  <c r="AU16" i="60"/>
  <c r="AT16" i="60"/>
  <c r="AS16" i="60"/>
  <c r="AR16" i="60"/>
  <c r="AQ16" i="60"/>
  <c r="AP16" i="60"/>
  <c r="AO16" i="60"/>
  <c r="AN16" i="60"/>
  <c r="AM16" i="60"/>
  <c r="AL16" i="60"/>
  <c r="AK16" i="60"/>
  <c r="AJ16" i="60"/>
  <c r="AI16" i="60"/>
  <c r="AH16" i="60"/>
  <c r="AG16" i="60"/>
  <c r="AF16" i="60"/>
  <c r="BW16" i="60"/>
  <c r="AE16" i="60"/>
  <c r="AD16" i="60"/>
  <c r="AC16" i="60"/>
  <c r="AB16" i="60"/>
  <c r="AA16" i="60"/>
  <c r="Z16" i="60"/>
  <c r="Y16" i="60"/>
  <c r="X16" i="60"/>
  <c r="W16" i="60"/>
  <c r="V16" i="60"/>
  <c r="U16" i="60"/>
  <c r="T16" i="60"/>
  <c r="S16" i="60"/>
  <c r="R16" i="60"/>
  <c r="Q16" i="60"/>
  <c r="P16" i="60"/>
  <c r="O16" i="60"/>
  <c r="N16" i="60"/>
  <c r="M16" i="60"/>
  <c r="L16" i="60"/>
  <c r="K16" i="60"/>
  <c r="J16" i="60"/>
  <c r="I16" i="60"/>
  <c r="H16" i="60"/>
  <c r="G16" i="60"/>
  <c r="F16" i="60"/>
  <c r="E16" i="60"/>
  <c r="BU15" i="60"/>
  <c r="BT15" i="60"/>
  <c r="BS15" i="60"/>
  <c r="BR15" i="60"/>
  <c r="BQ15" i="60"/>
  <c r="BP15" i="60"/>
  <c r="BO15" i="60"/>
  <c r="BN15" i="60"/>
  <c r="BM15" i="60"/>
  <c r="BL15" i="60"/>
  <c r="BK15" i="60"/>
  <c r="BJ15" i="60"/>
  <c r="BI15" i="60"/>
  <c r="BH15" i="60"/>
  <c r="BG15" i="60"/>
  <c r="BF15" i="60"/>
  <c r="BE15" i="60"/>
  <c r="BD15" i="60"/>
  <c r="BC15" i="60"/>
  <c r="BB15" i="60"/>
  <c r="BA15" i="60"/>
  <c r="AZ15" i="60"/>
  <c r="AY15" i="60"/>
  <c r="AX15" i="60"/>
  <c r="AW15" i="60"/>
  <c r="AV15" i="60"/>
  <c r="AU15" i="60"/>
  <c r="AT15" i="60"/>
  <c r="AS15" i="60"/>
  <c r="AR15" i="60"/>
  <c r="AQ15" i="60"/>
  <c r="AP15" i="60"/>
  <c r="AO15" i="60"/>
  <c r="AN15" i="60"/>
  <c r="AM15" i="60"/>
  <c r="AL15" i="60"/>
  <c r="AK15" i="60"/>
  <c r="AJ15" i="60"/>
  <c r="AI15" i="60"/>
  <c r="AH15" i="60"/>
  <c r="AG15" i="60"/>
  <c r="AF15" i="60"/>
  <c r="BW15" i="60"/>
  <c r="AE15" i="60"/>
  <c r="AD15" i="60"/>
  <c r="AC15" i="60"/>
  <c r="AB15" i="60"/>
  <c r="AA15" i="60"/>
  <c r="Z15" i="60"/>
  <c r="Y15" i="60"/>
  <c r="X15" i="60"/>
  <c r="W15" i="60"/>
  <c r="V15" i="60"/>
  <c r="U15" i="60"/>
  <c r="T15" i="60"/>
  <c r="S15" i="60"/>
  <c r="R15" i="60"/>
  <c r="Q15" i="60"/>
  <c r="P15" i="60"/>
  <c r="O15" i="60"/>
  <c r="N15" i="60"/>
  <c r="M15" i="60"/>
  <c r="L15" i="60"/>
  <c r="K15" i="60"/>
  <c r="J15" i="60"/>
  <c r="I15" i="60"/>
  <c r="H15" i="60"/>
  <c r="G15" i="60"/>
  <c r="F15" i="60"/>
  <c r="E15" i="60"/>
  <c r="BU14" i="60"/>
  <c r="BT14" i="60"/>
  <c r="BS14" i="60"/>
  <c r="BR14" i="60"/>
  <c r="BQ14" i="60"/>
  <c r="BP14" i="60"/>
  <c r="BO14" i="60"/>
  <c r="BN14" i="60"/>
  <c r="BM14" i="60"/>
  <c r="BL14" i="60"/>
  <c r="BK14" i="60"/>
  <c r="BJ14" i="60"/>
  <c r="BI14" i="60"/>
  <c r="BH14" i="60"/>
  <c r="BG14" i="60"/>
  <c r="BF14" i="60"/>
  <c r="BE14" i="60"/>
  <c r="BD14" i="60"/>
  <c r="BC14" i="60"/>
  <c r="BB14" i="60"/>
  <c r="BA14" i="60"/>
  <c r="AZ14" i="60"/>
  <c r="AY14" i="60"/>
  <c r="AX14" i="60"/>
  <c r="AW14" i="60"/>
  <c r="AV14" i="60"/>
  <c r="AU14" i="60"/>
  <c r="AT14" i="60"/>
  <c r="AS14" i="60"/>
  <c r="AR14" i="60"/>
  <c r="AQ14" i="60"/>
  <c r="AP14" i="60"/>
  <c r="AO14" i="60"/>
  <c r="AN14" i="60"/>
  <c r="AM14" i="60"/>
  <c r="AL14" i="60"/>
  <c r="AK14" i="60"/>
  <c r="AJ14" i="60"/>
  <c r="AI14" i="60"/>
  <c r="AH14" i="60"/>
  <c r="AG14" i="60"/>
  <c r="AF14" i="60"/>
  <c r="BW14" i="60"/>
  <c r="AE14" i="60"/>
  <c r="AD14" i="60"/>
  <c r="AC14" i="60"/>
  <c r="AB14" i="60"/>
  <c r="AA14" i="60"/>
  <c r="Z14" i="60"/>
  <c r="Y14" i="60"/>
  <c r="X14" i="60"/>
  <c r="W14" i="60"/>
  <c r="V14" i="60"/>
  <c r="U14" i="60"/>
  <c r="T14" i="60"/>
  <c r="S14" i="60"/>
  <c r="R14" i="60"/>
  <c r="Q14" i="60"/>
  <c r="P14" i="60"/>
  <c r="O14" i="60"/>
  <c r="N14" i="60"/>
  <c r="M14" i="60"/>
  <c r="L14" i="60"/>
  <c r="K14" i="60"/>
  <c r="J14" i="60"/>
  <c r="I14" i="60"/>
  <c r="H14" i="60"/>
  <c r="G14" i="60"/>
  <c r="F14" i="60"/>
  <c r="E14" i="60"/>
  <c r="BU13" i="60"/>
  <c r="BT13" i="60"/>
  <c r="BS13" i="60"/>
  <c r="BR13" i="60"/>
  <c r="BQ13" i="60"/>
  <c r="BP13" i="60"/>
  <c r="BO13" i="60"/>
  <c r="BN13" i="60"/>
  <c r="BM13" i="60"/>
  <c r="BL13" i="60"/>
  <c r="BK13" i="60"/>
  <c r="BJ13" i="60"/>
  <c r="BI13" i="60"/>
  <c r="BH13" i="60"/>
  <c r="BG13" i="60"/>
  <c r="BF13" i="60"/>
  <c r="BE13" i="60"/>
  <c r="BD13" i="60"/>
  <c r="BC13" i="60"/>
  <c r="BB13" i="60"/>
  <c r="BA13" i="60"/>
  <c r="AZ13" i="60"/>
  <c r="AY13" i="60"/>
  <c r="AX13" i="60"/>
  <c r="AW13" i="60"/>
  <c r="AV13" i="60"/>
  <c r="AU13" i="60"/>
  <c r="AT13" i="60"/>
  <c r="AS13" i="60"/>
  <c r="AR13" i="60"/>
  <c r="AQ13" i="60"/>
  <c r="AP13" i="60"/>
  <c r="AO13" i="60"/>
  <c r="AN13" i="60"/>
  <c r="AM13" i="60"/>
  <c r="AL13" i="60"/>
  <c r="AK13" i="60"/>
  <c r="AJ13" i="60"/>
  <c r="AI13" i="60"/>
  <c r="AH13" i="60"/>
  <c r="AG13" i="60"/>
  <c r="AF13" i="60"/>
  <c r="BW13" i="60"/>
  <c r="AE13" i="60"/>
  <c r="AD13" i="60"/>
  <c r="AC13" i="60"/>
  <c r="AB13" i="60"/>
  <c r="AA13" i="60"/>
  <c r="Z13" i="60"/>
  <c r="Y13" i="60"/>
  <c r="X13" i="60"/>
  <c r="W13" i="60"/>
  <c r="V13" i="60"/>
  <c r="U13" i="60"/>
  <c r="T13" i="60"/>
  <c r="S13" i="60"/>
  <c r="R13" i="60"/>
  <c r="Q13" i="60"/>
  <c r="P13" i="60"/>
  <c r="O13" i="60"/>
  <c r="N13" i="60"/>
  <c r="M13" i="60"/>
  <c r="L13" i="60"/>
  <c r="K13" i="60"/>
  <c r="J13" i="60"/>
  <c r="I13" i="60"/>
  <c r="H13" i="60"/>
  <c r="G13" i="60"/>
  <c r="F13" i="60"/>
  <c r="E13" i="60"/>
  <c r="BU12" i="60"/>
  <c r="BT12" i="60"/>
  <c r="BS12" i="60"/>
  <c r="BR12" i="60"/>
  <c r="BQ12" i="60"/>
  <c r="BP12" i="60"/>
  <c r="BO12" i="60"/>
  <c r="BN12" i="60"/>
  <c r="BM12" i="60"/>
  <c r="BL12" i="60"/>
  <c r="BK12" i="60"/>
  <c r="BJ12" i="60"/>
  <c r="BI12" i="60"/>
  <c r="BH12" i="60"/>
  <c r="BG12" i="60"/>
  <c r="BF12" i="60"/>
  <c r="BE12" i="60"/>
  <c r="BD12" i="60"/>
  <c r="BC12" i="60"/>
  <c r="BB12" i="60"/>
  <c r="BA12" i="60"/>
  <c r="AZ12" i="60"/>
  <c r="AY12" i="60"/>
  <c r="AX12" i="60"/>
  <c r="AW12" i="60"/>
  <c r="AV12" i="60"/>
  <c r="AU12" i="60"/>
  <c r="AT12" i="60"/>
  <c r="AS12" i="60"/>
  <c r="AR12" i="60"/>
  <c r="AQ12" i="60"/>
  <c r="AP12" i="60"/>
  <c r="AO12" i="60"/>
  <c r="AN12" i="60"/>
  <c r="AM12" i="60"/>
  <c r="AL12" i="60"/>
  <c r="AK12" i="60"/>
  <c r="AJ12" i="60"/>
  <c r="AI12" i="60"/>
  <c r="AH12" i="60"/>
  <c r="AG12" i="60"/>
  <c r="AF12" i="60"/>
  <c r="BW12" i="60"/>
  <c r="AE12" i="60"/>
  <c r="AD12" i="60"/>
  <c r="AC12" i="60"/>
  <c r="AB12" i="60"/>
  <c r="AA12" i="60"/>
  <c r="Z12" i="60"/>
  <c r="Y12" i="60"/>
  <c r="X12" i="60"/>
  <c r="W12" i="60"/>
  <c r="V12" i="60"/>
  <c r="U12" i="60"/>
  <c r="T12" i="60"/>
  <c r="S12" i="60"/>
  <c r="R12" i="60"/>
  <c r="Q12" i="60"/>
  <c r="P12" i="60"/>
  <c r="O12" i="60"/>
  <c r="N12" i="60"/>
  <c r="M12" i="60"/>
  <c r="L12" i="60"/>
  <c r="K12" i="60"/>
  <c r="J12" i="60"/>
  <c r="I12" i="60"/>
  <c r="H12" i="60"/>
  <c r="G12" i="60"/>
  <c r="F12" i="60"/>
  <c r="E12" i="60"/>
  <c r="BU11" i="60"/>
  <c r="BT11" i="60"/>
  <c r="BS11" i="60"/>
  <c r="BR11" i="60"/>
  <c r="BQ11" i="60"/>
  <c r="BP11" i="60"/>
  <c r="BO11" i="60"/>
  <c r="BN11" i="60"/>
  <c r="BM11" i="60"/>
  <c r="BL11" i="60"/>
  <c r="BK11" i="60"/>
  <c r="BJ11" i="60"/>
  <c r="BI11" i="60"/>
  <c r="BH11" i="60"/>
  <c r="BG11" i="60"/>
  <c r="BF11" i="60"/>
  <c r="BE11" i="60"/>
  <c r="BD11" i="60"/>
  <c r="BC11" i="60"/>
  <c r="BB11" i="60"/>
  <c r="BA11" i="60"/>
  <c r="AZ11" i="60"/>
  <c r="AY11" i="60"/>
  <c r="AX11" i="60"/>
  <c r="AW11" i="60"/>
  <c r="AV11" i="60"/>
  <c r="AU11" i="60"/>
  <c r="AT11" i="60"/>
  <c r="AS11" i="60"/>
  <c r="AR11" i="60"/>
  <c r="AQ11" i="60"/>
  <c r="AP11" i="60"/>
  <c r="AO11" i="60"/>
  <c r="AN11" i="60"/>
  <c r="AM11" i="60"/>
  <c r="AL11" i="60"/>
  <c r="AK11" i="60"/>
  <c r="AJ11" i="60"/>
  <c r="AI11" i="60"/>
  <c r="AH11" i="60"/>
  <c r="AG11" i="60"/>
  <c r="AF11" i="60"/>
  <c r="BW11" i="60"/>
  <c r="AE11" i="60"/>
  <c r="AD11" i="60"/>
  <c r="AC11" i="60"/>
  <c r="AB11" i="60"/>
  <c r="AA11" i="60"/>
  <c r="Z11" i="60"/>
  <c r="Y11" i="60"/>
  <c r="X11" i="60"/>
  <c r="W11" i="60"/>
  <c r="V11" i="60"/>
  <c r="U11" i="60"/>
  <c r="T11" i="60"/>
  <c r="S11" i="60"/>
  <c r="R11" i="60"/>
  <c r="Q11" i="60"/>
  <c r="P11" i="60"/>
  <c r="O11" i="60"/>
  <c r="N11" i="60"/>
  <c r="M11" i="60"/>
  <c r="L11" i="60"/>
  <c r="K11" i="60"/>
  <c r="J11" i="60"/>
  <c r="I11" i="60"/>
  <c r="H11" i="60"/>
  <c r="G11" i="60"/>
  <c r="F11" i="60"/>
  <c r="E11" i="60"/>
  <c r="BU10" i="60"/>
  <c r="BT10" i="60"/>
  <c r="BS10" i="60"/>
  <c r="BR10" i="60"/>
  <c r="BQ10" i="60"/>
  <c r="BP10" i="60"/>
  <c r="BO10" i="60"/>
  <c r="BN10" i="60"/>
  <c r="BM10" i="60"/>
  <c r="BL10" i="60"/>
  <c r="BK10" i="60"/>
  <c r="BJ10" i="60"/>
  <c r="BI10" i="60"/>
  <c r="BH10" i="60"/>
  <c r="BG10" i="60"/>
  <c r="BF10" i="60"/>
  <c r="BE10" i="60"/>
  <c r="BD10" i="60"/>
  <c r="BC10" i="60"/>
  <c r="BB10" i="60"/>
  <c r="BA10" i="60"/>
  <c r="AZ10" i="60"/>
  <c r="AY10" i="60"/>
  <c r="AX10" i="60"/>
  <c r="AW10" i="60"/>
  <c r="AV10" i="60"/>
  <c r="AU10" i="60"/>
  <c r="AT10" i="60"/>
  <c r="AS10" i="60"/>
  <c r="AR10" i="60"/>
  <c r="AQ10" i="60"/>
  <c r="AP10" i="60"/>
  <c r="AO10" i="60"/>
  <c r="AN10" i="60"/>
  <c r="AM10" i="60"/>
  <c r="AL10" i="60"/>
  <c r="AK10" i="60"/>
  <c r="AJ10" i="60"/>
  <c r="AI10" i="60"/>
  <c r="AH10" i="60"/>
  <c r="AG10" i="60"/>
  <c r="AF10" i="60"/>
  <c r="BW10" i="60"/>
  <c r="AE10" i="60"/>
  <c r="AD10" i="60"/>
  <c r="AC10" i="60"/>
  <c r="AB10" i="60"/>
  <c r="AA10" i="60"/>
  <c r="Z10" i="60"/>
  <c r="Y10" i="60"/>
  <c r="X10" i="60"/>
  <c r="W10" i="60"/>
  <c r="V10" i="60"/>
  <c r="U10" i="60"/>
  <c r="T10" i="60"/>
  <c r="S10" i="60"/>
  <c r="R10" i="60"/>
  <c r="Q10" i="60"/>
  <c r="P10" i="60"/>
  <c r="O10" i="60"/>
  <c r="N10" i="60"/>
  <c r="M10" i="60"/>
  <c r="L10" i="60"/>
  <c r="K10" i="60"/>
  <c r="J10" i="60"/>
  <c r="I10" i="60"/>
  <c r="H10" i="60"/>
  <c r="G10" i="60"/>
  <c r="F10" i="60"/>
  <c r="E10" i="60"/>
  <c r="BU9" i="60"/>
  <c r="BT9" i="60"/>
  <c r="BS9" i="60"/>
  <c r="BR9" i="60"/>
  <c r="BQ9" i="60"/>
  <c r="BP9" i="60"/>
  <c r="BO9" i="60"/>
  <c r="BN9" i="60"/>
  <c r="BM9" i="60"/>
  <c r="BL9" i="60"/>
  <c r="BK9" i="60"/>
  <c r="BJ9" i="60"/>
  <c r="BI9" i="60"/>
  <c r="BH9" i="60"/>
  <c r="BG9" i="60"/>
  <c r="BF9" i="60"/>
  <c r="BE9" i="60"/>
  <c r="BD9" i="60"/>
  <c r="BC9" i="60"/>
  <c r="BB9" i="60"/>
  <c r="BA9" i="60"/>
  <c r="AZ9" i="60"/>
  <c r="AY9" i="60"/>
  <c r="AX9" i="60"/>
  <c r="AW9" i="60"/>
  <c r="AV9" i="60"/>
  <c r="AU9" i="60"/>
  <c r="AT9" i="60"/>
  <c r="AS9" i="60"/>
  <c r="AR9" i="60"/>
  <c r="AQ9" i="60"/>
  <c r="AP9" i="60"/>
  <c r="AO9" i="60"/>
  <c r="AN9" i="60"/>
  <c r="AM9" i="60"/>
  <c r="AL9" i="60"/>
  <c r="AK9" i="60"/>
  <c r="AJ9" i="60"/>
  <c r="AI9" i="60"/>
  <c r="AH9" i="60"/>
  <c r="AG9" i="60"/>
  <c r="AF9" i="60"/>
  <c r="BW9" i="60"/>
  <c r="AE9" i="60"/>
  <c r="AD9" i="60"/>
  <c r="AC9" i="60"/>
  <c r="AB9" i="60"/>
  <c r="AA9" i="60"/>
  <c r="Z9" i="60"/>
  <c r="Y9" i="60"/>
  <c r="X9" i="60"/>
  <c r="W9" i="60"/>
  <c r="V9" i="60"/>
  <c r="U9" i="60"/>
  <c r="T9" i="60"/>
  <c r="S9" i="60"/>
  <c r="R9" i="60"/>
  <c r="Q9" i="60"/>
  <c r="P9" i="60"/>
  <c r="O9" i="60"/>
  <c r="N9" i="60"/>
  <c r="M9" i="60"/>
  <c r="L9" i="60"/>
  <c r="K9" i="60"/>
  <c r="J9" i="60"/>
  <c r="I9" i="60"/>
  <c r="H9" i="60"/>
  <c r="G9" i="60"/>
  <c r="F9" i="60"/>
  <c r="E9" i="60"/>
  <c r="BU8" i="60"/>
  <c r="BT8" i="60"/>
  <c r="BS8" i="60"/>
  <c r="BR8" i="60"/>
  <c r="BQ8" i="60"/>
  <c r="BP8" i="60"/>
  <c r="BO8" i="60"/>
  <c r="BN8" i="60"/>
  <c r="BM8" i="60"/>
  <c r="BL8" i="60"/>
  <c r="BK8" i="60"/>
  <c r="BJ8" i="60"/>
  <c r="BI8" i="60"/>
  <c r="BH8" i="60"/>
  <c r="BG8" i="60"/>
  <c r="BF8" i="60"/>
  <c r="BE8" i="60"/>
  <c r="BD8" i="60"/>
  <c r="BC8" i="60"/>
  <c r="BB8" i="60"/>
  <c r="BA8" i="60"/>
  <c r="AZ8" i="60"/>
  <c r="AY8" i="60"/>
  <c r="AX8" i="60"/>
  <c r="AW8" i="60"/>
  <c r="AV8" i="60"/>
  <c r="AU8" i="60"/>
  <c r="AT8" i="60"/>
  <c r="AS8" i="60"/>
  <c r="AR8" i="60"/>
  <c r="AQ8" i="60"/>
  <c r="AP8" i="60"/>
  <c r="AO8" i="60"/>
  <c r="AN8" i="60"/>
  <c r="AM8" i="60"/>
  <c r="AL8" i="60"/>
  <c r="AK8" i="60"/>
  <c r="AJ8" i="60"/>
  <c r="AI8" i="60"/>
  <c r="AH8" i="60"/>
  <c r="AG8" i="60"/>
  <c r="AF8" i="60"/>
  <c r="BW8" i="60"/>
  <c r="AE8" i="60"/>
  <c r="AD8" i="60"/>
  <c r="AC8" i="60"/>
  <c r="AB8" i="60"/>
  <c r="AA8" i="60"/>
  <c r="Z8" i="60"/>
  <c r="Y8" i="60"/>
  <c r="X8" i="60"/>
  <c r="W8" i="60"/>
  <c r="V8" i="60"/>
  <c r="U8" i="60"/>
  <c r="T8" i="60"/>
  <c r="S8" i="60"/>
  <c r="R8" i="60"/>
  <c r="Q8" i="60"/>
  <c r="P8" i="60"/>
  <c r="O8" i="60"/>
  <c r="N8" i="60"/>
  <c r="M8" i="60"/>
  <c r="L8" i="60"/>
  <c r="K8" i="60"/>
  <c r="J8" i="60"/>
  <c r="I8" i="60"/>
  <c r="H8" i="60"/>
  <c r="G8" i="60"/>
  <c r="F8" i="60"/>
  <c r="E8" i="60"/>
  <c r="D39" i="60"/>
  <c r="D38" i="60"/>
  <c r="D18" i="60"/>
  <c r="D15" i="60"/>
  <c r="D19" i="60"/>
  <c r="D17" i="60"/>
  <c r="EB27" i="70" l="1"/>
  <c r="EH27" i="70" s="1"/>
  <c r="EB20" i="70"/>
  <c r="EE20" i="70" s="1"/>
  <c r="EB9" i="70"/>
  <c r="EH9" i="70" s="1"/>
  <c r="EB17" i="70"/>
  <c r="EB25" i="70"/>
  <c r="EW25" i="70" s="1"/>
  <c r="EB33" i="70"/>
  <c r="EH33" i="70" s="1"/>
  <c r="EB41" i="70"/>
  <c r="EH41" i="70" s="1"/>
  <c r="EB45" i="70"/>
  <c r="EW45" i="70" s="1"/>
  <c r="EB34" i="70"/>
  <c r="EW34" i="70" s="1"/>
  <c r="EB42" i="70"/>
  <c r="EW42" i="70" s="1"/>
  <c r="EB44" i="70"/>
  <c r="EW44" i="70" s="1"/>
  <c r="EB40" i="70"/>
  <c r="EH40" i="70" s="1"/>
  <c r="EB13" i="70"/>
  <c r="FA13" i="70" s="1"/>
  <c r="EB21" i="70"/>
  <c r="EB37" i="70"/>
  <c r="EE37" i="70" s="1"/>
  <c r="EB14" i="70"/>
  <c r="FA14" i="70" s="1"/>
  <c r="EB24" i="70"/>
  <c r="EW24" i="70" s="1"/>
  <c r="EB32" i="70"/>
  <c r="EE32" i="70" s="1"/>
  <c r="EB35" i="70"/>
  <c r="FA35" i="70" s="1"/>
  <c r="EB12" i="70"/>
  <c r="EW12" i="70" s="1"/>
  <c r="EB22" i="70"/>
  <c r="FA22" i="70" s="1"/>
  <c r="EB47" i="70"/>
  <c r="FA47" i="70" s="1"/>
  <c r="EB29" i="70"/>
  <c r="EH29" i="70" s="1"/>
  <c r="EB15" i="70"/>
  <c r="FA15" i="70" s="1"/>
  <c r="EB46" i="70"/>
  <c r="EH46" i="70" s="1"/>
  <c r="EB23" i="70"/>
  <c r="EH23" i="70" s="1"/>
  <c r="EB28" i="70"/>
  <c r="EE28" i="70" s="1"/>
  <c r="EB30" i="70"/>
  <c r="FA30" i="70" s="1"/>
  <c r="EB10" i="70"/>
  <c r="EE10" i="70" s="1"/>
  <c r="EB31" i="70"/>
  <c r="EH31" i="70" s="1"/>
  <c r="EB26" i="70"/>
  <c r="FA26" i="70" s="1"/>
  <c r="EB39" i="70"/>
  <c r="EE39" i="70" s="1"/>
  <c r="EB11" i="70"/>
  <c r="EE11" i="70" s="1"/>
  <c r="EB36" i="70"/>
  <c r="FA36" i="70" s="1"/>
  <c r="EB19" i="70"/>
  <c r="EE19" i="70" s="1"/>
  <c r="EB8" i="70"/>
  <c r="EH8" i="70" s="1"/>
  <c r="EB18" i="70"/>
  <c r="EE18" i="70" s="1"/>
  <c r="EB38" i="70"/>
  <c r="EH38" i="70" s="1"/>
  <c r="EB43" i="70"/>
  <c r="EH43" i="70" s="1"/>
  <c r="FA20" i="70"/>
  <c r="EH20" i="70"/>
  <c r="EH17" i="70"/>
  <c r="FA17" i="70"/>
  <c r="EE17" i="70"/>
  <c r="EW17" i="70"/>
  <c r="EH13" i="70"/>
  <c r="EE13" i="70"/>
  <c r="EW13" i="70"/>
  <c r="EE21" i="70"/>
  <c r="EW21" i="70"/>
  <c r="FA21" i="70"/>
  <c r="EH21" i="70"/>
  <c r="FA16" i="70"/>
  <c r="EE16" i="70"/>
  <c r="EW16" i="70"/>
  <c r="EH16" i="70"/>
  <c r="EE27" i="70"/>
  <c r="FA27" i="70"/>
  <c r="CG10" i="68"/>
  <c r="CI10" i="68" s="1"/>
  <c r="CG18" i="68"/>
  <c r="CI18" i="68" s="1"/>
  <c r="CG29" i="68"/>
  <c r="CI29" i="68" s="1"/>
  <c r="CG22" i="68"/>
  <c r="CI22" i="68" s="1"/>
  <c r="K68" i="67"/>
  <c r="CG14" i="68"/>
  <c r="CI14" i="68" s="1"/>
  <c r="CG31" i="68"/>
  <c r="CI31" i="68" s="1"/>
  <c r="CG9" i="68"/>
  <c r="CI9" i="68" s="1"/>
  <c r="CG17" i="68"/>
  <c r="CI17" i="68" s="1"/>
  <c r="CG25" i="68"/>
  <c r="CI25" i="68" s="1"/>
  <c r="CG45" i="68"/>
  <c r="CI45" i="68" s="1"/>
  <c r="CG43" i="68"/>
  <c r="CI43" i="68" s="1"/>
  <c r="CG13" i="68"/>
  <c r="CI13" i="68" s="1"/>
  <c r="CG30" i="68"/>
  <c r="CI30" i="68" s="1"/>
  <c r="CG35" i="68"/>
  <c r="CI35" i="68" s="1"/>
  <c r="CG32" i="68"/>
  <c r="CI32" i="68" s="1"/>
  <c r="CG12" i="68"/>
  <c r="CI12" i="68" s="1"/>
  <c r="CG20" i="68"/>
  <c r="CI20" i="68" s="1"/>
  <c r="CG28" i="68"/>
  <c r="CI28" i="68" s="1"/>
  <c r="CG34" i="68"/>
  <c r="CI34" i="68" s="1"/>
  <c r="CG16" i="68"/>
  <c r="CI16" i="68" s="1"/>
  <c r="CG24" i="68"/>
  <c r="CI24" i="68" s="1"/>
  <c r="CG44" i="68"/>
  <c r="CI44" i="68" s="1"/>
  <c r="CG40" i="68"/>
  <c r="CI40" i="68" s="1"/>
  <c r="CG46" i="68"/>
  <c r="CI46" i="68" s="1"/>
  <c r="CG11" i="68"/>
  <c r="CI11" i="68" s="1"/>
  <c r="CG19" i="68"/>
  <c r="CI19" i="68" s="1"/>
  <c r="CG27" i="68"/>
  <c r="CI27" i="68" s="1"/>
  <c r="CG47" i="68"/>
  <c r="CI47" i="68" s="1"/>
  <c r="CG21" i="68"/>
  <c r="CI21" i="68" s="1"/>
  <c r="CG38" i="68"/>
  <c r="CI38" i="68" s="1"/>
  <c r="CG33" i="68"/>
  <c r="CI33" i="68" s="1"/>
  <c r="CG37" i="68"/>
  <c r="CI37" i="68" s="1"/>
  <c r="CG36" i="68"/>
  <c r="CI36" i="68" s="1"/>
  <c r="CC48" i="68"/>
  <c r="EP48" i="68"/>
  <c r="D63" i="68" s="1"/>
  <c r="DZ48" i="68"/>
  <c r="D55" i="68" s="1"/>
  <c r="ET48" i="68"/>
  <c r="EC48" i="68"/>
  <c r="CG23" i="68"/>
  <c r="CI23" i="68" s="1"/>
  <c r="CG15" i="68"/>
  <c r="CI15" i="68" s="1"/>
  <c r="CG39" i="68"/>
  <c r="CI39" i="68" s="1"/>
  <c r="CG41" i="68"/>
  <c r="CI41" i="68" s="1"/>
  <c r="CG8" i="68"/>
  <c r="D54" i="68"/>
  <c r="BQ48" i="68"/>
  <c r="K45" i="67"/>
  <c r="K34" i="67" s="1"/>
  <c r="K24" i="67"/>
  <c r="K20" i="67" s="1"/>
  <c r="K6" i="67" s="1"/>
  <c r="EH44" i="70" l="1"/>
  <c r="EW40" i="70"/>
  <c r="EW35" i="70"/>
  <c r="FA40" i="70"/>
  <c r="EE40" i="70"/>
  <c r="EH35" i="70"/>
  <c r="EE34" i="70"/>
  <c r="EH42" i="70"/>
  <c r="FA34" i="70"/>
  <c r="EE35" i="70"/>
  <c r="FA33" i="70"/>
  <c r="EE42" i="70"/>
  <c r="EH34" i="70"/>
  <c r="FA44" i="70"/>
  <c r="EE44" i="70"/>
  <c r="FA42" i="70"/>
  <c r="EH45" i="70"/>
  <c r="FA45" i="70"/>
  <c r="EE45" i="70"/>
  <c r="EW27" i="70"/>
  <c r="FA25" i="70"/>
  <c r="FA41" i="70"/>
  <c r="EH25" i="70"/>
  <c r="EE41" i="70"/>
  <c r="EE25" i="70"/>
  <c r="EW41" i="70"/>
  <c r="EW9" i="70"/>
  <c r="EE24" i="70"/>
  <c r="EE9" i="70"/>
  <c r="EH24" i="70"/>
  <c r="FA9" i="70"/>
  <c r="FA24" i="70"/>
  <c r="EW33" i="70"/>
  <c r="EW14" i="70"/>
  <c r="EE33" i="70"/>
  <c r="EW20" i="70"/>
  <c r="EH14" i="70"/>
  <c r="EE23" i="70"/>
  <c r="EE47" i="70"/>
  <c r="EE29" i="70"/>
  <c r="EH37" i="70"/>
  <c r="EW37" i="70"/>
  <c r="FA29" i="70"/>
  <c r="FA32" i="70"/>
  <c r="EE14" i="70"/>
  <c r="EW23" i="70"/>
  <c r="EH32" i="70"/>
  <c r="EW32" i="70"/>
  <c r="FA37" i="70"/>
  <c r="EW46" i="70"/>
  <c r="FA23" i="70"/>
  <c r="EE46" i="70"/>
  <c r="EE12" i="70"/>
  <c r="EH18" i="70"/>
  <c r="FA46" i="70"/>
  <c r="FA18" i="70"/>
  <c r="EW39" i="70"/>
  <c r="EW10" i="70"/>
  <c r="FA28" i="70"/>
  <c r="EW22" i="70"/>
  <c r="EE22" i="70"/>
  <c r="EH12" i="70"/>
  <c r="EH22" i="70"/>
  <c r="FA12" i="70"/>
  <c r="EW15" i="70"/>
  <c r="EE15" i="70"/>
  <c r="EW47" i="70"/>
  <c r="EH15" i="70"/>
  <c r="EH47" i="70"/>
  <c r="EE30" i="70"/>
  <c r="EW29" i="70"/>
  <c r="EW30" i="70"/>
  <c r="FA10" i="70"/>
  <c r="EH36" i="70"/>
  <c r="EH30" i="70"/>
  <c r="EW26" i="70"/>
  <c r="EE26" i="70"/>
  <c r="EH10" i="70"/>
  <c r="EH26" i="70"/>
  <c r="EW28" i="70"/>
  <c r="EH28" i="70"/>
  <c r="EW19" i="70"/>
  <c r="FA31" i="70"/>
  <c r="EW11" i="70"/>
  <c r="EH39" i="70"/>
  <c r="EW31" i="70"/>
  <c r="EB48" i="70"/>
  <c r="AA64" i="57" s="1"/>
  <c r="FA39" i="70"/>
  <c r="EE31" i="70"/>
  <c r="EE36" i="70"/>
  <c r="EE8" i="70"/>
  <c r="EW8" i="70"/>
  <c r="FA8" i="70"/>
  <c r="EW36" i="70"/>
  <c r="EE38" i="70"/>
  <c r="EW38" i="70"/>
  <c r="FA38" i="70"/>
  <c r="FA43" i="70"/>
  <c r="EE43" i="70"/>
  <c r="EW43" i="70"/>
  <c r="EH19" i="70"/>
  <c r="EH11" i="70"/>
  <c r="FA19" i="70"/>
  <c r="FA11" i="70"/>
  <c r="EW18" i="70"/>
  <c r="K33" i="67"/>
  <c r="K5" i="67" s="1"/>
  <c r="Y62" i="57"/>
  <c r="AB62" i="57"/>
  <c r="D64" i="68"/>
  <c r="D56" i="68"/>
  <c r="CI8" i="68"/>
  <c r="CG48" i="68"/>
  <c r="EW48" i="70" l="1"/>
  <c r="FA48" i="70"/>
  <c r="E64" i="70" s="1"/>
  <c r="E54" i="70"/>
  <c r="EH48" i="70"/>
  <c r="X63" i="57" s="1"/>
  <c r="V63" i="57"/>
  <c r="EE48" i="70"/>
  <c r="E55" i="70" s="1"/>
  <c r="E63" i="70"/>
  <c r="Z63" i="57"/>
  <c r="K75" i="67"/>
  <c r="D7" i="65" a="1"/>
  <c r="D7" i="65" s="1"/>
  <c r="DX8" i="68" a="1"/>
  <c r="CI48" i="68"/>
  <c r="EJ8" i="70" l="1"/>
  <c r="EL45" i="70" s="1"/>
  <c r="E56" i="70"/>
  <c r="W63" i="57"/>
  <c r="AA63" i="57"/>
  <c r="EJ48" i="70"/>
  <c r="EL42" i="70"/>
  <c r="EL47" i="70"/>
  <c r="EL46" i="70"/>
  <c r="EL40" i="70"/>
  <c r="EL32" i="70"/>
  <c r="EL38" i="70"/>
  <c r="EL41" i="70"/>
  <c r="EL39" i="70"/>
  <c r="EL16" i="70"/>
  <c r="EL8" i="70"/>
  <c r="EL21" i="70"/>
  <c r="EL12" i="70"/>
  <c r="EL27" i="70"/>
  <c r="EL23" i="70"/>
  <c r="EL18" i="70"/>
  <c r="DX11" i="68"/>
  <c r="DX19" i="68"/>
  <c r="DX27" i="68"/>
  <c r="DX12" i="68"/>
  <c r="DX20" i="68"/>
  <c r="DX28" i="68"/>
  <c r="DX36" i="68"/>
  <c r="DX44" i="68"/>
  <c r="DX13" i="68"/>
  <c r="DX21" i="68"/>
  <c r="DX29" i="68"/>
  <c r="DX37" i="68"/>
  <c r="DX8" i="68"/>
  <c r="DX16" i="68"/>
  <c r="DX24" i="68"/>
  <c r="DX32" i="68"/>
  <c r="DX40" i="68"/>
  <c r="DX9" i="68"/>
  <c r="DX18" i="68"/>
  <c r="DX34" i="68"/>
  <c r="DX46" i="68"/>
  <c r="DX22" i="68"/>
  <c r="DX35" i="68"/>
  <c r="DX47" i="68"/>
  <c r="DX23" i="68"/>
  <c r="DX38" i="68"/>
  <c r="DX25" i="68"/>
  <c r="DX39" i="68"/>
  <c r="DX10" i="68"/>
  <c r="DX26" i="68"/>
  <c r="DX41" i="68"/>
  <c r="DX14" i="68"/>
  <c r="DX30" i="68"/>
  <c r="DX42" i="68"/>
  <c r="DX15" i="68"/>
  <c r="DX17" i="68"/>
  <c r="DX31" i="68"/>
  <c r="DX33" i="68"/>
  <c r="DX45" i="68"/>
  <c r="DX43" i="68"/>
  <c r="EL24" i="70" l="1"/>
  <c r="EL10" i="70"/>
  <c r="EX10" i="70" s="1"/>
  <c r="EL43" i="70"/>
  <c r="EX43" i="70" s="1"/>
  <c r="EL13" i="70"/>
  <c r="EN13" i="70" s="1"/>
  <c r="EL34" i="70"/>
  <c r="EN34" i="70" s="1"/>
  <c r="EL17" i="70"/>
  <c r="EN17" i="70" s="1"/>
  <c r="EL28" i="70"/>
  <c r="EN28" i="70" s="1"/>
  <c r="EL19" i="70"/>
  <c r="EN19" i="70" s="1"/>
  <c r="EL33" i="70"/>
  <c r="EN33" i="70" s="1"/>
  <c r="EL15" i="70"/>
  <c r="FB15" i="70" s="1"/>
  <c r="EL29" i="70"/>
  <c r="FB29" i="70" s="1"/>
  <c r="EL26" i="70"/>
  <c r="EO26" i="70" s="1"/>
  <c r="EL22" i="70"/>
  <c r="EN22" i="70" s="1"/>
  <c r="EL9" i="70"/>
  <c r="EM9" i="70" s="1"/>
  <c r="EL30" i="70"/>
  <c r="EL11" i="70"/>
  <c r="EM11" i="70" s="1"/>
  <c r="EL31" i="70"/>
  <c r="EX31" i="70" s="1"/>
  <c r="EL14" i="70"/>
  <c r="EM14" i="70" s="1"/>
  <c r="EL36" i="70"/>
  <c r="EX36" i="70" s="1"/>
  <c r="EL20" i="70"/>
  <c r="EM20" i="70" s="1"/>
  <c r="EL44" i="70"/>
  <c r="EX44" i="70" s="1"/>
  <c r="EL25" i="70"/>
  <c r="EM25" i="70" s="1"/>
  <c r="EL37" i="70"/>
  <c r="EM37" i="70" s="1"/>
  <c r="EL35" i="70"/>
  <c r="EN35" i="70" s="1"/>
  <c r="EX12" i="70"/>
  <c r="EN12" i="70"/>
  <c r="EM12" i="70"/>
  <c r="FB12" i="70"/>
  <c r="EO12" i="70"/>
  <c r="EO9" i="70"/>
  <c r="EX24" i="70"/>
  <c r="FB24" i="70"/>
  <c r="EN24" i="70"/>
  <c r="EM24" i="70"/>
  <c r="EO24" i="70"/>
  <c r="FB21" i="70"/>
  <c r="EX21" i="70"/>
  <c r="EN21" i="70"/>
  <c r="EM21" i="70"/>
  <c r="EO21" i="70"/>
  <c r="FB11" i="70"/>
  <c r="EX11" i="70"/>
  <c r="EN11" i="70"/>
  <c r="EO11" i="70"/>
  <c r="EX39" i="70"/>
  <c r="FB39" i="70"/>
  <c r="EN39" i="70"/>
  <c r="EM39" i="70"/>
  <c r="EO39" i="70"/>
  <c r="EN45" i="70"/>
  <c r="FB45" i="70"/>
  <c r="EM45" i="70"/>
  <c r="EX45" i="70"/>
  <c r="EO45" i="70"/>
  <c r="EN14" i="70"/>
  <c r="FB14" i="70"/>
  <c r="EX14" i="70"/>
  <c r="EO14" i="70"/>
  <c r="FB41" i="70"/>
  <c r="EM41" i="70"/>
  <c r="EX41" i="70"/>
  <c r="EN41" i="70"/>
  <c r="EO41" i="70"/>
  <c r="EN46" i="70"/>
  <c r="FB46" i="70"/>
  <c r="EM46" i="70"/>
  <c r="EX46" i="70"/>
  <c r="EO46" i="70"/>
  <c r="EO13" i="70"/>
  <c r="EN20" i="70"/>
  <c r="EO20" i="70"/>
  <c r="EX38" i="70"/>
  <c r="EN38" i="70"/>
  <c r="EM38" i="70"/>
  <c r="FB38" i="70"/>
  <c r="EO38" i="70"/>
  <c r="EN47" i="70"/>
  <c r="FB47" i="70"/>
  <c r="EM47" i="70"/>
  <c r="EX47" i="70"/>
  <c r="EO47" i="70"/>
  <c r="EM17" i="70"/>
  <c r="FB17" i="70"/>
  <c r="EN32" i="70"/>
  <c r="EM32" i="70"/>
  <c r="FB32" i="70"/>
  <c r="EX32" i="70"/>
  <c r="EO32" i="70"/>
  <c r="EX30" i="70"/>
  <c r="EN30" i="70"/>
  <c r="FB30" i="70"/>
  <c r="EM30" i="70"/>
  <c r="EO30" i="70"/>
  <c r="EX42" i="70"/>
  <c r="EN42" i="70"/>
  <c r="EM42" i="70"/>
  <c r="FB42" i="70"/>
  <c r="EO42" i="70"/>
  <c r="EX18" i="70"/>
  <c r="EN18" i="70"/>
  <c r="EM18" i="70"/>
  <c r="FB18" i="70"/>
  <c r="EO18" i="70"/>
  <c r="EN40" i="70"/>
  <c r="EX40" i="70"/>
  <c r="FB40" i="70"/>
  <c r="EM40" i="70"/>
  <c r="EO40" i="70"/>
  <c r="FB23" i="70"/>
  <c r="EM23" i="70"/>
  <c r="EX23" i="70"/>
  <c r="EN23" i="70"/>
  <c r="EO23" i="70"/>
  <c r="EM15" i="70"/>
  <c r="EN15" i="70"/>
  <c r="EX15" i="70"/>
  <c r="EO15" i="70"/>
  <c r="EX8" i="70"/>
  <c r="EM8" i="70"/>
  <c r="EN8" i="70"/>
  <c r="FB8" i="70"/>
  <c r="EO8" i="70"/>
  <c r="EN36" i="70"/>
  <c r="EO36" i="70"/>
  <c r="FB27" i="70"/>
  <c r="EM27" i="70"/>
  <c r="EX27" i="70"/>
  <c r="EN27" i="70"/>
  <c r="EO27" i="70"/>
  <c r="EX16" i="70"/>
  <c r="EN16" i="70"/>
  <c r="EM16" i="70"/>
  <c r="FB16" i="70"/>
  <c r="EO16" i="70"/>
  <c r="EN44" i="70"/>
  <c r="FB44" i="70"/>
  <c r="EM44" i="70"/>
  <c r="EO44" i="70"/>
  <c r="EA45" i="68"/>
  <c r="EQ45" i="68"/>
  <c r="ED45" i="68"/>
  <c r="EU45" i="68"/>
  <c r="EQ41" i="68"/>
  <c r="EA41" i="68"/>
  <c r="EU41" i="68"/>
  <c r="ED41" i="68"/>
  <c r="EQ35" i="68"/>
  <c r="ED35" i="68"/>
  <c r="EU35" i="68"/>
  <c r="EA35" i="68"/>
  <c r="EA24" i="68"/>
  <c r="EQ24" i="68"/>
  <c r="ED24" i="68"/>
  <c r="EU24" i="68"/>
  <c r="EQ36" i="68"/>
  <c r="EA36" i="68"/>
  <c r="EU36" i="68"/>
  <c r="ED36" i="68"/>
  <c r="EU33" i="68"/>
  <c r="EA33" i="68"/>
  <c r="ED33" i="68"/>
  <c r="EQ33" i="68"/>
  <c r="EA26" i="68"/>
  <c r="EQ26" i="68"/>
  <c r="EU26" i="68"/>
  <c r="ED26" i="68"/>
  <c r="EA22" i="68"/>
  <c r="EQ22" i="68"/>
  <c r="ED22" i="68"/>
  <c r="EU22" i="68"/>
  <c r="EA16" i="68"/>
  <c r="EQ16" i="68"/>
  <c r="ED16" i="68"/>
  <c r="EU16" i="68"/>
  <c r="EA28" i="68"/>
  <c r="EQ28" i="68"/>
  <c r="EU28" i="68"/>
  <c r="ED28" i="68"/>
  <c r="EA31" i="68"/>
  <c r="EQ31" i="68"/>
  <c r="EU31" i="68"/>
  <c r="ED31" i="68"/>
  <c r="EA10" i="68"/>
  <c r="EQ10" i="68"/>
  <c r="EU10" i="68"/>
  <c r="ED10" i="68"/>
  <c r="EA46" i="68"/>
  <c r="EQ46" i="68"/>
  <c r="ED46" i="68"/>
  <c r="EU46" i="68"/>
  <c r="EQ8" i="68"/>
  <c r="ED8" i="68"/>
  <c r="DX48" i="68"/>
  <c r="EA8" i="68"/>
  <c r="EU8" i="68"/>
  <c r="EA20" i="68"/>
  <c r="EQ20" i="68"/>
  <c r="ED20" i="68"/>
  <c r="EU20" i="68"/>
  <c r="EA17" i="68"/>
  <c r="EQ17" i="68"/>
  <c r="ED17" i="68"/>
  <c r="EU17" i="68"/>
  <c r="EQ39" i="68"/>
  <c r="EA39" i="68"/>
  <c r="EU39" i="68"/>
  <c r="ED39" i="68"/>
  <c r="EQ34" i="68"/>
  <c r="EA34" i="68"/>
  <c r="EU34" i="68"/>
  <c r="ED34" i="68"/>
  <c r="EQ37" i="68"/>
  <c r="EU37" i="68"/>
  <c r="EA37" i="68"/>
  <c r="ED37" i="68"/>
  <c r="EA12" i="68"/>
  <c r="EQ12" i="68"/>
  <c r="ED12" i="68"/>
  <c r="EU12" i="68"/>
  <c r="EA15" i="68"/>
  <c r="EQ15" i="68"/>
  <c r="EU15" i="68"/>
  <c r="ED15" i="68"/>
  <c r="EA25" i="68"/>
  <c r="EQ25" i="68"/>
  <c r="ED25" i="68"/>
  <c r="EU25" i="68"/>
  <c r="EA18" i="68"/>
  <c r="EQ18" i="68"/>
  <c r="EU18" i="68"/>
  <c r="ED18" i="68"/>
  <c r="EA29" i="68"/>
  <c r="EQ29" i="68"/>
  <c r="EU29" i="68"/>
  <c r="ED29" i="68"/>
  <c r="EA27" i="68"/>
  <c r="EQ27" i="68"/>
  <c r="ED27" i="68"/>
  <c r="EU27" i="68"/>
  <c r="EQ42" i="68"/>
  <c r="ED42" i="68"/>
  <c r="EA42" i="68"/>
  <c r="EU42" i="68"/>
  <c r="EQ38" i="68"/>
  <c r="EA38" i="68"/>
  <c r="EU38" i="68"/>
  <c r="ED38" i="68"/>
  <c r="EA9" i="68"/>
  <c r="EQ9" i="68"/>
  <c r="ED9" i="68"/>
  <c r="EU9" i="68"/>
  <c r="EA21" i="68"/>
  <c r="EQ21" i="68"/>
  <c r="EU21" i="68"/>
  <c r="ED21" i="68"/>
  <c r="EA19" i="68"/>
  <c r="EQ19" i="68"/>
  <c r="ED19" i="68"/>
  <c r="EU19" i="68"/>
  <c r="EA30" i="68"/>
  <c r="EQ30" i="68"/>
  <c r="EU30" i="68"/>
  <c r="ED30" i="68"/>
  <c r="EA23" i="68"/>
  <c r="EQ23" i="68"/>
  <c r="EU23" i="68"/>
  <c r="ED23" i="68"/>
  <c r="EQ40" i="68"/>
  <c r="EA40" i="68"/>
  <c r="EU40" i="68"/>
  <c r="ED40" i="68"/>
  <c r="EA13" i="68"/>
  <c r="EQ13" i="68"/>
  <c r="EU13" i="68"/>
  <c r="ED13" i="68"/>
  <c r="EA11" i="68"/>
  <c r="EQ11" i="68"/>
  <c r="ED11" i="68"/>
  <c r="EU11" i="68"/>
  <c r="EQ43" i="68"/>
  <c r="EA43" i="68"/>
  <c r="EU43" i="68"/>
  <c r="ED43" i="68"/>
  <c r="EA14" i="68"/>
  <c r="EQ14" i="68"/>
  <c r="ED14" i="68"/>
  <c r="EU14" i="68"/>
  <c r="EA47" i="68"/>
  <c r="EQ47" i="68"/>
  <c r="ED47" i="68"/>
  <c r="EU47" i="68"/>
  <c r="EU32" i="68"/>
  <c r="EA32" i="68"/>
  <c r="ED32" i="68"/>
  <c r="EQ32" i="68"/>
  <c r="EQ44" i="68"/>
  <c r="EA44" i="68"/>
  <c r="EU44" i="68"/>
  <c r="ED44" i="68"/>
  <c r="EX37" i="70" l="1"/>
  <c r="EO17" i="70"/>
  <c r="EX17" i="70"/>
  <c r="EO22" i="70"/>
  <c r="FB26" i="70"/>
  <c r="EN37" i="70"/>
  <c r="EX26" i="70"/>
  <c r="EN29" i="70"/>
  <c r="EX29" i="70"/>
  <c r="EM29" i="70"/>
  <c r="EX20" i="70"/>
  <c r="EM26" i="70"/>
  <c r="FB20" i="70"/>
  <c r="EN26" i="70"/>
  <c r="EX22" i="70"/>
  <c r="FB22" i="70"/>
  <c r="EM22" i="70"/>
  <c r="EO33" i="70"/>
  <c r="EO35" i="70"/>
  <c r="EO37" i="70"/>
  <c r="FB37" i="70"/>
  <c r="EO29" i="70"/>
  <c r="EX33" i="70"/>
  <c r="FB33" i="70"/>
  <c r="EM33" i="70"/>
  <c r="EL48" i="70"/>
  <c r="V64" i="57" s="1"/>
  <c r="EO28" i="70"/>
  <c r="EX35" i="70"/>
  <c r="EX13" i="70"/>
  <c r="EX28" i="70"/>
  <c r="EM35" i="70"/>
  <c r="FB13" i="70"/>
  <c r="EM28" i="70"/>
  <c r="FB35" i="70"/>
  <c r="EM13" i="70"/>
  <c r="FB28" i="70"/>
  <c r="EO34" i="70"/>
  <c r="EX34" i="70"/>
  <c r="EO19" i="70"/>
  <c r="EO10" i="70"/>
  <c r="FB34" i="70"/>
  <c r="EM36" i="70"/>
  <c r="EX19" i="70"/>
  <c r="FB10" i="70"/>
  <c r="EM34" i="70"/>
  <c r="FB36" i="70"/>
  <c r="FB19" i="70"/>
  <c r="EM10" i="70"/>
  <c r="EM19" i="70"/>
  <c r="EN10" i="70"/>
  <c r="EO43" i="70"/>
  <c r="EM43" i="70"/>
  <c r="EO31" i="70"/>
  <c r="EO25" i="70"/>
  <c r="FB43" i="70"/>
  <c r="EM31" i="70"/>
  <c r="EN25" i="70"/>
  <c r="EN9" i="70"/>
  <c r="EN43" i="70"/>
  <c r="EN31" i="70"/>
  <c r="EX25" i="70"/>
  <c r="EX9" i="70"/>
  <c r="FB31" i="70"/>
  <c r="FB25" i="70"/>
  <c r="FB9" i="70"/>
  <c r="EU48" i="68"/>
  <c r="ED48" i="68"/>
  <c r="EA48" i="68"/>
  <c r="E54" i="68"/>
  <c r="EQ48" i="68"/>
  <c r="EM48" i="70" l="1"/>
  <c r="FB48" i="70"/>
  <c r="F64" i="70" s="1"/>
  <c r="G64" i="70" s="1"/>
  <c r="F54" i="70"/>
  <c r="G54" i="70" s="1"/>
  <c r="EX48" i="70"/>
  <c r="EN48" i="70"/>
  <c r="F56" i="70" s="1"/>
  <c r="G56" i="70" s="1"/>
  <c r="EO48" i="70"/>
  <c r="X64" i="57"/>
  <c r="F55" i="70"/>
  <c r="G55" i="70" s="1"/>
  <c r="E66" i="70" s="1"/>
  <c r="W64" i="57"/>
  <c r="F63" i="70"/>
  <c r="G63" i="70" s="1"/>
  <c r="Z64" i="57"/>
  <c r="AB64" i="57" s="1"/>
  <c r="E64" i="68"/>
  <c r="E63" i="68"/>
  <c r="E55" i="68"/>
  <c r="E56" i="68"/>
  <c r="EF8" i="68"/>
  <c r="Y63" i="57" l="1"/>
  <c r="AB63" i="57"/>
  <c r="EH32" i="68"/>
  <c r="EH33" i="68"/>
  <c r="EH34" i="68"/>
  <c r="EH8" i="68"/>
  <c r="EH12" i="68"/>
  <c r="EH20" i="68"/>
  <c r="EH28" i="68"/>
  <c r="EH38" i="68"/>
  <c r="EH15" i="68"/>
  <c r="EH9" i="68"/>
  <c r="EH17" i="68"/>
  <c r="EH25" i="68"/>
  <c r="EH42" i="68"/>
  <c r="EH14" i="68"/>
  <c r="EH22" i="68"/>
  <c r="EH35" i="68"/>
  <c r="EH11" i="68"/>
  <c r="EH19" i="68"/>
  <c r="EH27" i="68"/>
  <c r="EH37" i="68"/>
  <c r="EH41" i="68"/>
  <c r="EH23" i="68"/>
  <c r="EH16" i="68"/>
  <c r="EH24" i="68"/>
  <c r="EH31" i="68"/>
  <c r="EH40" i="68"/>
  <c r="EH45" i="68"/>
  <c r="EH46" i="68"/>
  <c r="EH47" i="68"/>
  <c r="EH13" i="68"/>
  <c r="EH21" i="68"/>
  <c r="EH30" i="68"/>
  <c r="EH10" i="68"/>
  <c r="EH18" i="68"/>
  <c r="EH26" i="68"/>
  <c r="EH29" i="68"/>
  <c r="EH39" i="68"/>
  <c r="EH44" i="68"/>
  <c r="EF48" i="68"/>
  <c r="EH36" i="68"/>
  <c r="EH43" i="68"/>
  <c r="EJ34" i="68" l="1"/>
  <c r="ER34" i="68"/>
  <c r="EV34" i="68"/>
  <c r="EI34" i="68"/>
  <c r="EK34" i="68"/>
  <c r="EI18" i="68"/>
  <c r="EV18" i="68"/>
  <c r="EJ18" i="68"/>
  <c r="ER18" i="68"/>
  <c r="EK18" i="68"/>
  <c r="EI43" i="68"/>
  <c r="EJ43" i="68"/>
  <c r="ER43" i="68"/>
  <c r="EV43" i="68"/>
  <c r="EK43" i="68"/>
  <c r="EI31" i="68"/>
  <c r="EV31" i="68"/>
  <c r="EJ31" i="68"/>
  <c r="ER31" i="68"/>
  <c r="EK31" i="68"/>
  <c r="ER36" i="68"/>
  <c r="EI36" i="68"/>
  <c r="EJ36" i="68"/>
  <c r="EV36" i="68"/>
  <c r="EK36" i="68"/>
  <c r="EI30" i="68"/>
  <c r="EV30" i="68"/>
  <c r="EJ30" i="68"/>
  <c r="ER30" i="68"/>
  <c r="EK30" i="68"/>
  <c r="EI24" i="68"/>
  <c r="EV24" i="68"/>
  <c r="EJ24" i="68"/>
  <c r="ER24" i="68"/>
  <c r="EK24" i="68"/>
  <c r="EJ35" i="68"/>
  <c r="EV35" i="68"/>
  <c r="EI35" i="68"/>
  <c r="ER35" i="68"/>
  <c r="EK35" i="68"/>
  <c r="EI38" i="68"/>
  <c r="EJ38" i="68"/>
  <c r="ER38" i="68"/>
  <c r="EV38" i="68"/>
  <c r="EK38" i="68"/>
  <c r="EI27" i="68"/>
  <c r="EV27" i="68"/>
  <c r="EJ27" i="68"/>
  <c r="ER27" i="68"/>
  <c r="EK27" i="68"/>
  <c r="EI9" i="68"/>
  <c r="EV9" i="68"/>
  <c r="EJ9" i="68"/>
  <c r="ER9" i="68"/>
  <c r="EK9" i="68"/>
  <c r="EI32" i="68"/>
  <c r="EV32" i="68"/>
  <c r="EJ32" i="68"/>
  <c r="ER32" i="68"/>
  <c r="EK32" i="68"/>
  <c r="EI21" i="68"/>
  <c r="EV21" i="68"/>
  <c r="EJ21" i="68"/>
  <c r="ER21" i="68"/>
  <c r="EK21" i="68"/>
  <c r="EI16" i="68"/>
  <c r="EV16" i="68"/>
  <c r="EJ16" i="68"/>
  <c r="ER16" i="68"/>
  <c r="EK16" i="68"/>
  <c r="EI22" i="68"/>
  <c r="EV22" i="68"/>
  <c r="EJ22" i="68"/>
  <c r="ER22" i="68"/>
  <c r="EK22" i="68"/>
  <c r="EI28" i="68"/>
  <c r="EV28" i="68"/>
  <c r="EJ28" i="68"/>
  <c r="ER28" i="68"/>
  <c r="EK28" i="68"/>
  <c r="EI17" i="68"/>
  <c r="EV17" i="68"/>
  <c r="EJ17" i="68"/>
  <c r="ER17" i="68"/>
  <c r="EK17" i="68"/>
  <c r="EI19" i="68"/>
  <c r="EV19" i="68"/>
  <c r="EJ19" i="68"/>
  <c r="ER19" i="68"/>
  <c r="EK19" i="68"/>
  <c r="EI15" i="68"/>
  <c r="EV15" i="68"/>
  <c r="EJ15" i="68"/>
  <c r="ER15" i="68"/>
  <c r="EK15" i="68"/>
  <c r="EJ44" i="68"/>
  <c r="ER44" i="68"/>
  <c r="EV44" i="68"/>
  <c r="EI44" i="68"/>
  <c r="EK44" i="68"/>
  <c r="EI13" i="68"/>
  <c r="EV13" i="68"/>
  <c r="EJ13" i="68"/>
  <c r="ER13" i="68"/>
  <c r="EK13" i="68"/>
  <c r="EI23" i="68"/>
  <c r="EV23" i="68"/>
  <c r="EJ23" i="68"/>
  <c r="ER23" i="68"/>
  <c r="EK23" i="68"/>
  <c r="EI14" i="68"/>
  <c r="EV14" i="68"/>
  <c r="EJ14" i="68"/>
  <c r="ER14" i="68"/>
  <c r="EK14" i="68"/>
  <c r="EI20" i="68"/>
  <c r="EV20" i="68"/>
  <c r="EJ20" i="68"/>
  <c r="ER20" i="68"/>
  <c r="EK20" i="68"/>
  <c r="ER45" i="68"/>
  <c r="EI45" i="68"/>
  <c r="EV45" i="68"/>
  <c r="EJ45" i="68"/>
  <c r="EK45" i="68"/>
  <c r="EV33" i="68"/>
  <c r="EI33" i="68"/>
  <c r="EJ33" i="68"/>
  <c r="ER33" i="68"/>
  <c r="EK33" i="68"/>
  <c r="EI10" i="68"/>
  <c r="EV10" i="68"/>
  <c r="EJ10" i="68"/>
  <c r="ER10" i="68"/>
  <c r="EK10" i="68"/>
  <c r="EJ39" i="68"/>
  <c r="ER39" i="68"/>
  <c r="EV39" i="68"/>
  <c r="EI39" i="68"/>
  <c r="EK39" i="68"/>
  <c r="ER47" i="68"/>
  <c r="EI47" i="68"/>
  <c r="EV47" i="68"/>
  <c r="EJ47" i="68"/>
  <c r="EK47" i="68"/>
  <c r="EV41" i="68"/>
  <c r="EI41" i="68"/>
  <c r="EJ41" i="68"/>
  <c r="ER41" i="68"/>
  <c r="EK41" i="68"/>
  <c r="EV42" i="68"/>
  <c r="EI42" i="68"/>
  <c r="EJ42" i="68"/>
  <c r="ER42" i="68"/>
  <c r="EK42" i="68"/>
  <c r="EI12" i="68"/>
  <c r="EV12" i="68"/>
  <c r="EJ12" i="68"/>
  <c r="ER12" i="68"/>
  <c r="EK12" i="68"/>
  <c r="EI26" i="68"/>
  <c r="EV26" i="68"/>
  <c r="EJ26" i="68"/>
  <c r="ER26" i="68"/>
  <c r="EK26" i="68"/>
  <c r="ER40" i="68"/>
  <c r="EV40" i="68"/>
  <c r="EI40" i="68"/>
  <c r="EJ40" i="68"/>
  <c r="EK40" i="68"/>
  <c r="EI11" i="68"/>
  <c r="EV11" i="68"/>
  <c r="EJ11" i="68"/>
  <c r="ER11" i="68"/>
  <c r="EK11" i="68"/>
  <c r="EI29" i="68"/>
  <c r="EV29" i="68"/>
  <c r="EJ29" i="68"/>
  <c r="ER29" i="68"/>
  <c r="EK29" i="68"/>
  <c r="ER46" i="68"/>
  <c r="EI46" i="68"/>
  <c r="EV46" i="68"/>
  <c r="EJ46" i="68"/>
  <c r="EK46" i="68"/>
  <c r="EV37" i="68"/>
  <c r="EI37" i="68"/>
  <c r="EJ37" i="68"/>
  <c r="ER37" i="68"/>
  <c r="EK37" i="68"/>
  <c r="EI25" i="68"/>
  <c r="EV25" i="68"/>
  <c r="EJ25" i="68"/>
  <c r="ER25" i="68"/>
  <c r="EK25" i="68"/>
  <c r="EV8" i="68"/>
  <c r="ER8" i="68"/>
  <c r="EI8" i="68"/>
  <c r="EJ8" i="68"/>
  <c r="EH48" i="68"/>
  <c r="EK8" i="68"/>
  <c r="EJ48" i="68" l="1"/>
  <c r="X65" i="57" s="1"/>
  <c r="EI48" i="68"/>
  <c r="EV48" i="68"/>
  <c r="ER48" i="68"/>
  <c r="EK48" i="68"/>
  <c r="G54" i="68"/>
  <c r="I54" i="68" s="1"/>
  <c r="G56" i="68" l="1"/>
  <c r="I56" i="68" s="1"/>
  <c r="G63" i="68"/>
  <c r="I63" i="68" s="1"/>
  <c r="AA65" i="57"/>
  <c r="G64" i="68"/>
  <c r="I64" i="68" s="1"/>
  <c r="V65" i="57"/>
  <c r="W65" i="57"/>
  <c r="G55" i="68"/>
  <c r="I55" i="68" s="1"/>
  <c r="E66" i="68" s="1"/>
  <c r="Y64" i="57" l="1"/>
  <c r="Y65" i="57" s="1"/>
  <c r="AB65" i="57"/>
  <c r="Z65" i="57"/>
  <c r="F8" i="57"/>
  <c r="EP8" i="13" l="1"/>
  <c r="DZ8" i="13"/>
  <c r="F21" i="57"/>
  <c r="BU55" i="60"/>
  <c r="BT55" i="60"/>
  <c r="BS55" i="60"/>
  <c r="BR55" i="60"/>
  <c r="BQ55" i="60"/>
  <c r="BP55" i="60"/>
  <c r="BO55" i="60"/>
  <c r="BN55" i="60"/>
  <c r="BM55" i="60"/>
  <c r="BL55" i="60"/>
  <c r="BK55" i="60"/>
  <c r="BJ55" i="60"/>
  <c r="BI55" i="60"/>
  <c r="BH55" i="60"/>
  <c r="BG55" i="60"/>
  <c r="BF55" i="60"/>
  <c r="BE55" i="60"/>
  <c r="BD55" i="60"/>
  <c r="BC55" i="60"/>
  <c r="BB55" i="60"/>
  <c r="BA55" i="60"/>
  <c r="AZ55" i="60"/>
  <c r="AY55" i="60"/>
  <c r="AX55" i="60"/>
  <c r="AW55" i="60"/>
  <c r="AV55" i="60"/>
  <c r="AU55" i="60"/>
  <c r="AT55" i="60"/>
  <c r="AS55" i="60"/>
  <c r="AR55" i="60"/>
  <c r="AQ55" i="60"/>
  <c r="AP55" i="60"/>
  <c r="AO55" i="60"/>
  <c r="AN55" i="60"/>
  <c r="AM55" i="60"/>
  <c r="AL55" i="60"/>
  <c r="AK55" i="60"/>
  <c r="AJ55" i="60"/>
  <c r="AI55" i="60"/>
  <c r="AH55" i="60"/>
  <c r="AG55" i="60"/>
  <c r="AF55" i="60"/>
  <c r="BW55" i="60"/>
  <c r="AE55" i="60"/>
  <c r="AD55" i="60"/>
  <c r="AC55" i="60"/>
  <c r="AB55" i="60"/>
  <c r="AA55" i="60"/>
  <c r="Z55" i="60"/>
  <c r="Y55" i="60"/>
  <c r="X55" i="60"/>
  <c r="W55" i="60"/>
  <c r="V55" i="60"/>
  <c r="U55" i="60"/>
  <c r="T55" i="60"/>
  <c r="S55" i="60"/>
  <c r="R55" i="60"/>
  <c r="Q55" i="60"/>
  <c r="P55" i="60"/>
  <c r="O55" i="60"/>
  <c r="N55" i="60"/>
  <c r="M55" i="60"/>
  <c r="L55" i="60"/>
  <c r="K55" i="60"/>
  <c r="J55" i="60"/>
  <c r="I55" i="60"/>
  <c r="H55" i="60"/>
  <c r="G55" i="60"/>
  <c r="F55" i="60"/>
  <c r="E55" i="60"/>
  <c r="BU54" i="60"/>
  <c r="BT54" i="60"/>
  <c r="BS54" i="60"/>
  <c r="BR54" i="60"/>
  <c r="BQ54" i="60"/>
  <c r="BP54" i="60"/>
  <c r="BO54" i="60"/>
  <c r="BN54" i="60"/>
  <c r="BM54" i="60"/>
  <c r="BL54" i="60"/>
  <c r="BK54" i="60"/>
  <c r="BJ54" i="60"/>
  <c r="BI54" i="60"/>
  <c r="BH54" i="60"/>
  <c r="BG54" i="60"/>
  <c r="BF54" i="60"/>
  <c r="BE54" i="60"/>
  <c r="BD54" i="60"/>
  <c r="BC54" i="60"/>
  <c r="BB54" i="60"/>
  <c r="BA54" i="60"/>
  <c r="AZ54" i="60"/>
  <c r="AY54" i="60"/>
  <c r="AX54" i="60"/>
  <c r="AW54" i="60"/>
  <c r="AV54" i="60"/>
  <c r="AU54" i="60"/>
  <c r="AT54" i="60"/>
  <c r="AS54" i="60"/>
  <c r="AR54" i="60"/>
  <c r="AQ54" i="60"/>
  <c r="AP54" i="60"/>
  <c r="AO54" i="60"/>
  <c r="AN54" i="60"/>
  <c r="AM54" i="60"/>
  <c r="AL54" i="60"/>
  <c r="AK54" i="60"/>
  <c r="AJ54" i="60"/>
  <c r="AI54" i="60"/>
  <c r="AH54" i="60"/>
  <c r="AG54" i="60"/>
  <c r="AF54" i="60"/>
  <c r="BW54" i="60"/>
  <c r="AE54" i="60"/>
  <c r="AD54" i="60"/>
  <c r="AC54" i="60"/>
  <c r="AB54" i="60"/>
  <c r="AA54" i="60"/>
  <c r="Z54" i="60"/>
  <c r="Y54" i="60"/>
  <c r="X54" i="60"/>
  <c r="W54" i="60"/>
  <c r="V54" i="60"/>
  <c r="U54" i="60"/>
  <c r="T54" i="60"/>
  <c r="S54" i="60"/>
  <c r="R54" i="60"/>
  <c r="Q54" i="60"/>
  <c r="P54" i="60"/>
  <c r="O54" i="60"/>
  <c r="N54" i="60"/>
  <c r="M54" i="60"/>
  <c r="L54" i="60"/>
  <c r="K54" i="60"/>
  <c r="J54" i="60"/>
  <c r="I54" i="60"/>
  <c r="H54" i="60"/>
  <c r="G54" i="60"/>
  <c r="F54" i="60"/>
  <c r="E54" i="60"/>
  <c r="BU53" i="60"/>
  <c r="BT53" i="60"/>
  <c r="BS53" i="60"/>
  <c r="BR53" i="60"/>
  <c r="BQ53" i="60"/>
  <c r="BP53" i="60"/>
  <c r="BO53" i="60"/>
  <c r="BN53" i="60"/>
  <c r="BM53" i="60"/>
  <c r="BL53" i="60"/>
  <c r="BK53" i="60"/>
  <c r="BJ53" i="60"/>
  <c r="BI53" i="60"/>
  <c r="BH53" i="60"/>
  <c r="BG53" i="60"/>
  <c r="BF53" i="60"/>
  <c r="BE53" i="60"/>
  <c r="BD53" i="60"/>
  <c r="BC53" i="60"/>
  <c r="BB53" i="60"/>
  <c r="BA53" i="60"/>
  <c r="AZ53" i="60"/>
  <c r="AY53" i="60"/>
  <c r="AX53" i="60"/>
  <c r="AW53" i="60"/>
  <c r="AV53" i="60"/>
  <c r="AU53" i="60"/>
  <c r="AT53" i="60"/>
  <c r="AS53" i="60"/>
  <c r="AR53" i="60"/>
  <c r="AQ53" i="60"/>
  <c r="AP53" i="60"/>
  <c r="AO53" i="60"/>
  <c r="AN53" i="60"/>
  <c r="AM53" i="60"/>
  <c r="AL53" i="60"/>
  <c r="AK53" i="60"/>
  <c r="AJ53" i="60"/>
  <c r="AI53" i="60"/>
  <c r="AH53" i="60"/>
  <c r="AG53" i="60"/>
  <c r="AF53" i="60"/>
  <c r="BW53" i="60"/>
  <c r="AE53" i="60"/>
  <c r="AD53" i="60"/>
  <c r="AC53" i="60"/>
  <c r="AB53" i="60"/>
  <c r="AA53" i="60"/>
  <c r="Z53" i="60"/>
  <c r="Y53" i="60"/>
  <c r="X53" i="60"/>
  <c r="W53" i="60"/>
  <c r="V53" i="60"/>
  <c r="U53" i="60"/>
  <c r="T53" i="60"/>
  <c r="S53" i="60"/>
  <c r="R53" i="60"/>
  <c r="Q53" i="60"/>
  <c r="P53" i="60"/>
  <c r="O53" i="60"/>
  <c r="N53" i="60"/>
  <c r="M53" i="60"/>
  <c r="L53" i="60"/>
  <c r="K53" i="60"/>
  <c r="J53" i="60"/>
  <c r="I53" i="60"/>
  <c r="H53" i="60"/>
  <c r="G53" i="60"/>
  <c r="F53" i="60"/>
  <c r="E53" i="60"/>
  <c r="BU52" i="60"/>
  <c r="BT52" i="60"/>
  <c r="BS52" i="60"/>
  <c r="BR52" i="60"/>
  <c r="BQ52" i="60"/>
  <c r="BP52" i="60"/>
  <c r="BO52" i="60"/>
  <c r="BN52" i="60"/>
  <c r="BM52" i="60"/>
  <c r="BL52" i="60"/>
  <c r="BK52" i="60"/>
  <c r="BJ52" i="60"/>
  <c r="BI52" i="60"/>
  <c r="BH52" i="60"/>
  <c r="BG52" i="60"/>
  <c r="BF52" i="60"/>
  <c r="BE52" i="60"/>
  <c r="BD52" i="60"/>
  <c r="BC52" i="60"/>
  <c r="BB52" i="60"/>
  <c r="BA52" i="60"/>
  <c r="AZ52" i="60"/>
  <c r="AY52" i="60"/>
  <c r="AX52" i="60"/>
  <c r="AW52" i="60"/>
  <c r="AV52" i="60"/>
  <c r="AU52" i="60"/>
  <c r="AT52" i="60"/>
  <c r="AS52" i="60"/>
  <c r="AR52" i="60"/>
  <c r="AQ52" i="60"/>
  <c r="AP52" i="60"/>
  <c r="AO52" i="60"/>
  <c r="AN52" i="60"/>
  <c r="AM52" i="60"/>
  <c r="AL52" i="60"/>
  <c r="AK52" i="60"/>
  <c r="AJ52" i="60"/>
  <c r="AI52" i="60"/>
  <c r="AH52" i="60"/>
  <c r="AG52" i="60"/>
  <c r="AF52" i="60"/>
  <c r="BW52" i="60"/>
  <c r="AE52" i="60"/>
  <c r="AD52" i="60"/>
  <c r="AC52" i="60"/>
  <c r="AB52" i="60"/>
  <c r="AA52" i="60"/>
  <c r="Z52" i="60"/>
  <c r="Y52" i="60"/>
  <c r="X52" i="60"/>
  <c r="W52" i="60"/>
  <c r="V52" i="60"/>
  <c r="U52" i="60"/>
  <c r="T52" i="60"/>
  <c r="S52" i="60"/>
  <c r="R52" i="60"/>
  <c r="Q52" i="60"/>
  <c r="P52" i="60"/>
  <c r="O52" i="60"/>
  <c r="N52" i="60"/>
  <c r="M52" i="60"/>
  <c r="L52" i="60"/>
  <c r="K52" i="60"/>
  <c r="J52" i="60"/>
  <c r="I52" i="60"/>
  <c r="H52" i="60"/>
  <c r="G52" i="60"/>
  <c r="F52" i="60"/>
  <c r="E52" i="60"/>
  <c r="BU51" i="60"/>
  <c r="BT51" i="60"/>
  <c r="BS51" i="60"/>
  <c r="BR51" i="60"/>
  <c r="BQ51" i="60"/>
  <c r="BP51" i="60"/>
  <c r="BO51" i="60"/>
  <c r="BN51" i="60"/>
  <c r="BM51" i="60"/>
  <c r="BL51" i="60"/>
  <c r="BK51" i="60"/>
  <c r="BJ51" i="60"/>
  <c r="BI51" i="60"/>
  <c r="BH51" i="60"/>
  <c r="BG51" i="60"/>
  <c r="BF51" i="60"/>
  <c r="BE51" i="60"/>
  <c r="BD51" i="60"/>
  <c r="BC51" i="60"/>
  <c r="BB51" i="60"/>
  <c r="BA51" i="60"/>
  <c r="AZ51" i="60"/>
  <c r="AY51" i="60"/>
  <c r="AX51" i="60"/>
  <c r="AW51" i="60"/>
  <c r="AV51" i="60"/>
  <c r="AU51" i="60"/>
  <c r="AT51" i="60"/>
  <c r="AS51" i="60"/>
  <c r="AR51" i="60"/>
  <c r="AQ51" i="60"/>
  <c r="AP51" i="60"/>
  <c r="AO51" i="60"/>
  <c r="AN51" i="60"/>
  <c r="AM51" i="60"/>
  <c r="AL51" i="60"/>
  <c r="AK51" i="60"/>
  <c r="AJ51" i="60"/>
  <c r="AI51" i="60"/>
  <c r="AH51" i="60"/>
  <c r="AG51" i="60"/>
  <c r="AF51" i="60"/>
  <c r="BW51" i="60"/>
  <c r="AE51" i="60"/>
  <c r="AD51" i="60"/>
  <c r="AC51" i="60"/>
  <c r="AB51" i="60"/>
  <c r="AA51" i="60"/>
  <c r="Z51" i="60"/>
  <c r="Y51" i="60"/>
  <c r="X51" i="60"/>
  <c r="W51" i="60"/>
  <c r="V51" i="60"/>
  <c r="U51" i="60"/>
  <c r="T51" i="60"/>
  <c r="S51" i="60"/>
  <c r="R51" i="60"/>
  <c r="Q51" i="60"/>
  <c r="P51" i="60"/>
  <c r="O51" i="60"/>
  <c r="N51" i="60"/>
  <c r="M51" i="60"/>
  <c r="L51" i="60"/>
  <c r="K51" i="60"/>
  <c r="J51" i="60"/>
  <c r="I51" i="60"/>
  <c r="H51" i="60"/>
  <c r="G51" i="60"/>
  <c r="F51" i="60"/>
  <c r="E51" i="60"/>
  <c r="BU50" i="60"/>
  <c r="BT50" i="60"/>
  <c r="BS50" i="60"/>
  <c r="BR50" i="60"/>
  <c r="BQ50" i="60"/>
  <c r="BP50" i="60"/>
  <c r="BO50" i="60"/>
  <c r="BN50" i="60"/>
  <c r="BM50" i="60"/>
  <c r="BL50" i="60"/>
  <c r="BK50" i="60"/>
  <c r="BJ50" i="60"/>
  <c r="BI50" i="60"/>
  <c r="BH50" i="60"/>
  <c r="BG50" i="60"/>
  <c r="BF50" i="60"/>
  <c r="BE50" i="60"/>
  <c r="BD50" i="60"/>
  <c r="BC50" i="60"/>
  <c r="BB50" i="60"/>
  <c r="BA50" i="60"/>
  <c r="AZ50" i="60"/>
  <c r="AY50" i="60"/>
  <c r="AX50" i="60"/>
  <c r="AW50" i="60"/>
  <c r="AV50" i="60"/>
  <c r="AU50" i="60"/>
  <c r="AT50" i="60"/>
  <c r="AS50" i="60"/>
  <c r="AR50" i="60"/>
  <c r="AQ50" i="60"/>
  <c r="AP50" i="60"/>
  <c r="AO50" i="60"/>
  <c r="AN50" i="60"/>
  <c r="AM50" i="60"/>
  <c r="AL50" i="60"/>
  <c r="AK50" i="60"/>
  <c r="AJ50" i="60"/>
  <c r="AI50" i="60"/>
  <c r="AH50" i="60"/>
  <c r="AG50" i="60"/>
  <c r="AF50" i="60"/>
  <c r="BW50" i="60"/>
  <c r="AE50" i="60"/>
  <c r="AD50" i="60"/>
  <c r="AC50" i="60"/>
  <c r="AB50" i="60"/>
  <c r="AA50" i="60"/>
  <c r="Z50" i="60"/>
  <c r="Y50" i="60"/>
  <c r="X50" i="60"/>
  <c r="W50" i="60"/>
  <c r="V50" i="60"/>
  <c r="U50" i="60"/>
  <c r="T50" i="60"/>
  <c r="S50" i="60"/>
  <c r="R50" i="60"/>
  <c r="Q50" i="60"/>
  <c r="P50" i="60"/>
  <c r="O50" i="60"/>
  <c r="N50" i="60"/>
  <c r="M50" i="60"/>
  <c r="L50" i="60"/>
  <c r="K50" i="60"/>
  <c r="J50" i="60"/>
  <c r="I50" i="60"/>
  <c r="H50" i="60"/>
  <c r="G50" i="60"/>
  <c r="F50" i="60"/>
  <c r="E50" i="60"/>
  <c r="BU49" i="60"/>
  <c r="BT49" i="60"/>
  <c r="BS49" i="60"/>
  <c r="BR49" i="60"/>
  <c r="BQ49" i="60"/>
  <c r="BP49" i="60"/>
  <c r="BO49" i="60"/>
  <c r="BN49" i="60"/>
  <c r="BM49" i="60"/>
  <c r="BL49" i="60"/>
  <c r="BK49" i="60"/>
  <c r="BJ49" i="60"/>
  <c r="BI49" i="60"/>
  <c r="BH49" i="60"/>
  <c r="BG49" i="60"/>
  <c r="BF49" i="60"/>
  <c r="BE49" i="60"/>
  <c r="BD49" i="60"/>
  <c r="BC49" i="60"/>
  <c r="BB49" i="60"/>
  <c r="BA49" i="60"/>
  <c r="AZ49" i="60"/>
  <c r="AY49" i="60"/>
  <c r="AX49" i="60"/>
  <c r="AW49" i="60"/>
  <c r="AV49" i="60"/>
  <c r="AU49" i="60"/>
  <c r="AT49" i="60"/>
  <c r="AS49" i="60"/>
  <c r="AR49" i="60"/>
  <c r="AQ49" i="60"/>
  <c r="AP49" i="60"/>
  <c r="AO49" i="60"/>
  <c r="AN49" i="60"/>
  <c r="AM49" i="60"/>
  <c r="AL49" i="60"/>
  <c r="AK49" i="60"/>
  <c r="AJ49" i="60"/>
  <c r="AI49" i="60"/>
  <c r="AH49" i="60"/>
  <c r="AG49" i="60"/>
  <c r="AF49" i="60"/>
  <c r="BW49" i="60"/>
  <c r="AE49" i="60"/>
  <c r="AD49" i="60"/>
  <c r="AC49" i="60"/>
  <c r="AB49" i="60"/>
  <c r="AA49" i="60"/>
  <c r="Z49" i="60"/>
  <c r="Y49" i="60"/>
  <c r="X49" i="60"/>
  <c r="W49" i="60"/>
  <c r="V49" i="60"/>
  <c r="U49" i="60"/>
  <c r="T49" i="60"/>
  <c r="S49" i="60"/>
  <c r="R49" i="60"/>
  <c r="Q49" i="60"/>
  <c r="P49" i="60"/>
  <c r="O49" i="60"/>
  <c r="N49" i="60"/>
  <c r="M49" i="60"/>
  <c r="L49" i="60"/>
  <c r="K49" i="60"/>
  <c r="J49" i="60"/>
  <c r="I49" i="60"/>
  <c r="H49" i="60"/>
  <c r="G49" i="60"/>
  <c r="F49" i="60"/>
  <c r="E49" i="60"/>
  <c r="D55" i="60"/>
  <c r="D54" i="60"/>
  <c r="D53" i="60"/>
  <c r="D52" i="60"/>
  <c r="D51" i="60"/>
  <c r="D50" i="60"/>
  <c r="D49" i="60"/>
  <c r="BU48" i="60"/>
  <c r="BT48" i="60"/>
  <c r="BS48" i="60"/>
  <c r="BR48" i="60"/>
  <c r="BQ48" i="60"/>
  <c r="BP48" i="60"/>
  <c r="BO48" i="60"/>
  <c r="BN48" i="60"/>
  <c r="BM48" i="60"/>
  <c r="BL48" i="60"/>
  <c r="BK48" i="60"/>
  <c r="BJ48" i="60"/>
  <c r="BI48" i="60"/>
  <c r="BH48" i="60"/>
  <c r="BG48" i="60"/>
  <c r="BF48" i="60"/>
  <c r="BE48" i="60"/>
  <c r="BD48" i="60"/>
  <c r="BC48" i="60"/>
  <c r="BB48" i="60"/>
  <c r="BA48" i="60"/>
  <c r="AZ48" i="60"/>
  <c r="AY48" i="60"/>
  <c r="AX48" i="60"/>
  <c r="AW48" i="60"/>
  <c r="AV48" i="60"/>
  <c r="AU48" i="60"/>
  <c r="AT48" i="60"/>
  <c r="AS48" i="60"/>
  <c r="AR48" i="60"/>
  <c r="AQ48" i="60"/>
  <c r="AP48" i="60"/>
  <c r="AO48" i="60"/>
  <c r="AN48" i="60"/>
  <c r="AM48" i="60"/>
  <c r="AL48" i="60"/>
  <c r="AK48" i="60"/>
  <c r="AJ48" i="60"/>
  <c r="AI48" i="60"/>
  <c r="AH48" i="60"/>
  <c r="AG48" i="60"/>
  <c r="AF48" i="60"/>
  <c r="BW48" i="60"/>
  <c r="AE48" i="60"/>
  <c r="AD48" i="60"/>
  <c r="AC48" i="60"/>
  <c r="AB48" i="60"/>
  <c r="AA48" i="60"/>
  <c r="Z48" i="60"/>
  <c r="Y48" i="60"/>
  <c r="X48" i="60"/>
  <c r="W48" i="60"/>
  <c r="V48" i="60"/>
  <c r="U48" i="60"/>
  <c r="T48" i="60"/>
  <c r="S48" i="60"/>
  <c r="R48" i="60"/>
  <c r="Q48" i="60"/>
  <c r="P48" i="60"/>
  <c r="O48" i="60"/>
  <c r="N48" i="60"/>
  <c r="M48" i="60"/>
  <c r="L48" i="60"/>
  <c r="K48" i="60"/>
  <c r="J48" i="60"/>
  <c r="I48" i="60"/>
  <c r="H48" i="60"/>
  <c r="G48" i="60"/>
  <c r="F48" i="60"/>
  <c r="E48" i="60"/>
  <c r="D47" i="60"/>
  <c r="D46" i="60"/>
  <c r="D45" i="60"/>
  <c r="D44" i="60"/>
  <c r="D43" i="60"/>
  <c r="D42" i="60"/>
  <c r="D41" i="60"/>
  <c r="D40" i="60"/>
  <c r="D37" i="60"/>
  <c r="D36" i="60"/>
  <c r="D35" i="60"/>
  <c r="D34" i="60"/>
  <c r="D33" i="60"/>
  <c r="D32" i="60"/>
  <c r="D31" i="60"/>
  <c r="D29" i="60"/>
  <c r="D28" i="60"/>
  <c r="D27" i="60"/>
  <c r="D26" i="60"/>
  <c r="D25" i="60"/>
  <c r="D24" i="60"/>
  <c r="D23" i="60"/>
  <c r="D22" i="60"/>
  <c r="D21" i="60"/>
  <c r="D20" i="60"/>
  <c r="D16" i="60"/>
  <c r="D14" i="60"/>
  <c r="D13" i="60"/>
  <c r="D12" i="60"/>
  <c r="D11" i="60"/>
  <c r="D10" i="60"/>
  <c r="D9" i="60"/>
  <c r="D56" i="51"/>
  <c r="F17" i="57"/>
  <c r="D56" i="60" l="1"/>
  <c r="AI56" i="60"/>
  <c r="AI57" i="60" s="1"/>
  <c r="BG56" i="60"/>
  <c r="AC56" i="60"/>
  <c r="AV56" i="60"/>
  <c r="AV57" i="60" s="1"/>
  <c r="J56" i="60"/>
  <c r="J57" i="60" s="1"/>
  <c r="R56" i="60"/>
  <c r="R57" i="60" s="1"/>
  <c r="Z56" i="60"/>
  <c r="AG56" i="60"/>
  <c r="AG57" i="60" s="1"/>
  <c r="AO56" i="60"/>
  <c r="AO57" i="60" s="1"/>
  <c r="AW56" i="60"/>
  <c r="AW57" i="60" s="1"/>
  <c r="BE56" i="60"/>
  <c r="BM56" i="60"/>
  <c r="BM57" i="60" s="1"/>
  <c r="BU56" i="60"/>
  <c r="AB56" i="60"/>
  <c r="AB57" i="60" s="1"/>
  <c r="AY56" i="60"/>
  <c r="AY57" i="60" s="1"/>
  <c r="AZ56" i="60"/>
  <c r="BL56" i="60"/>
  <c r="BL57" i="60" s="1"/>
  <c r="K56" i="60"/>
  <c r="K57" i="60" s="1"/>
  <c r="S56" i="60"/>
  <c r="AA56" i="60"/>
  <c r="AH56" i="60"/>
  <c r="AH57" i="60" s="1"/>
  <c r="AP56" i="60"/>
  <c r="AP57" i="60" s="1"/>
  <c r="AX56" i="60"/>
  <c r="BF56" i="60"/>
  <c r="BF57" i="60" s="1"/>
  <c r="BN56" i="60"/>
  <c r="BN57" i="60" s="1"/>
  <c r="I56" i="60"/>
  <c r="Q56" i="60"/>
  <c r="Q57" i="60" s="1"/>
  <c r="Y56" i="60"/>
  <c r="Y57" i="60" s="1"/>
  <c r="AF56" i="60"/>
  <c r="AF57" i="60" s="1"/>
  <c r="AN56" i="60"/>
  <c r="AN57" i="60" s="1"/>
  <c r="E56" i="60"/>
  <c r="AR56" i="60"/>
  <c r="AR57" i="60" s="1"/>
  <c r="BP56" i="60"/>
  <c r="BT56" i="60"/>
  <c r="F56" i="60"/>
  <c r="F57" i="60" s="1"/>
  <c r="N56" i="60"/>
  <c r="V56" i="60"/>
  <c r="V57" i="60" s="1"/>
  <c r="AD56" i="60"/>
  <c r="AD57" i="60" s="1"/>
  <c r="AK56" i="60"/>
  <c r="AK57" i="60" s="1"/>
  <c r="AK35" i="63" s="1"/>
  <c r="AK35" i="65" s="1"/>
  <c r="AS56" i="60"/>
  <c r="BA56" i="60"/>
  <c r="BA57" i="60" s="1"/>
  <c r="BI56" i="60"/>
  <c r="BI57" i="60" s="1"/>
  <c r="BQ56" i="60"/>
  <c r="BQ57" i="60" s="1"/>
  <c r="L56" i="60"/>
  <c r="L57" i="60" s="1"/>
  <c r="G56" i="60"/>
  <c r="G57" i="60" s="1"/>
  <c r="O56" i="60"/>
  <c r="O57" i="60" s="1"/>
  <c r="W56" i="60"/>
  <c r="W57" i="60" s="1"/>
  <c r="AE56" i="60"/>
  <c r="AE57" i="60" s="1"/>
  <c r="AL56" i="60"/>
  <c r="AT56" i="60"/>
  <c r="AT57" i="60" s="1"/>
  <c r="BB56" i="60"/>
  <c r="BJ56" i="60"/>
  <c r="BR56" i="60"/>
  <c r="BR57" i="60" s="1"/>
  <c r="AQ56" i="60"/>
  <c r="AQ57" i="60" s="1"/>
  <c r="M56" i="60"/>
  <c r="M57" i="60" s="1"/>
  <c r="AJ56" i="60"/>
  <c r="AJ57" i="60" s="1"/>
  <c r="BH56" i="60"/>
  <c r="BH57" i="60" s="1"/>
  <c r="H56" i="60"/>
  <c r="H57" i="60" s="1"/>
  <c r="P56" i="60"/>
  <c r="P57" i="60" s="1"/>
  <c r="X56" i="60"/>
  <c r="X57" i="60" s="1"/>
  <c r="BW56" i="60"/>
  <c r="BW57" i="60" s="1"/>
  <c r="AM56" i="60"/>
  <c r="AM57" i="60" s="1"/>
  <c r="AU56" i="60"/>
  <c r="BC56" i="60"/>
  <c r="BC57" i="60" s="1"/>
  <c r="BK56" i="60"/>
  <c r="BK57" i="60" s="1"/>
  <c r="BS56" i="60"/>
  <c r="BS57" i="60" s="1"/>
  <c r="T56" i="60"/>
  <c r="T57" i="60" s="1"/>
  <c r="BO56" i="60"/>
  <c r="U56" i="60"/>
  <c r="U57" i="60" s="1"/>
  <c r="BD56" i="60"/>
  <c r="BD57" i="60" s="1"/>
  <c r="BG57" i="60"/>
  <c r="BG19" i="63" s="1"/>
  <c r="BG19" i="65" s="1"/>
  <c r="AZ57" i="60"/>
  <c r="AZ48" i="63" s="1"/>
  <c r="BT57" i="60"/>
  <c r="S57" i="60"/>
  <c r="AA57" i="60"/>
  <c r="AL57" i="60"/>
  <c r="BB57" i="60"/>
  <c r="F7" i="57"/>
  <c r="F29" i="57" s="1"/>
  <c r="D48" i="60"/>
  <c r="J23" i="50"/>
  <c r="AK16" i="63" l="1"/>
  <c r="AK16" i="65" s="1"/>
  <c r="F51" i="63"/>
  <c r="F51" i="65" s="1"/>
  <c r="F13" i="63"/>
  <c r="F13" i="65" s="1"/>
  <c r="F29" i="63"/>
  <c r="F29" i="65" s="1"/>
  <c r="F48" i="63"/>
  <c r="F32" i="63"/>
  <c r="F32" i="65" s="1"/>
  <c r="F16" i="63"/>
  <c r="F16" i="65" s="1"/>
  <c r="F11" i="63"/>
  <c r="F11" i="65" s="1"/>
  <c r="AK19" i="63"/>
  <c r="AK19" i="65" s="1"/>
  <c r="AQ39" i="63"/>
  <c r="AQ39" i="65" s="1"/>
  <c r="AQ36" i="63"/>
  <c r="AQ36" i="65" s="1"/>
  <c r="AQ37" i="63"/>
  <c r="AQ37" i="65" s="1"/>
  <c r="AQ8" i="63"/>
  <c r="AQ8" i="65" s="1"/>
  <c r="T46" i="63"/>
  <c r="T46" i="65" s="1"/>
  <c r="T20" i="63"/>
  <c r="T20" i="65" s="1"/>
  <c r="T42" i="63"/>
  <c r="T42" i="65" s="1"/>
  <c r="T34" i="63"/>
  <c r="T34" i="65" s="1"/>
  <c r="T8" i="63"/>
  <c r="T8" i="65" s="1"/>
  <c r="T39" i="63"/>
  <c r="T39" i="65" s="1"/>
  <c r="T25" i="63"/>
  <c r="T25" i="65" s="1"/>
  <c r="T44" i="63"/>
  <c r="T44" i="65" s="1"/>
  <c r="T36" i="63"/>
  <c r="T36" i="65" s="1"/>
  <c r="T49" i="63"/>
  <c r="T49" i="65" s="1"/>
  <c r="T54" i="63"/>
  <c r="T54" i="65" s="1"/>
  <c r="T43" i="63"/>
  <c r="T43" i="65" s="1"/>
  <c r="T33" i="63"/>
  <c r="T33" i="65" s="1"/>
  <c r="T12" i="63"/>
  <c r="T12" i="65" s="1"/>
  <c r="T48" i="63"/>
  <c r="T15" i="63"/>
  <c r="T15" i="65" s="1"/>
  <c r="T29" i="63"/>
  <c r="T29" i="65" s="1"/>
  <c r="T32" i="63"/>
  <c r="T32" i="65" s="1"/>
  <c r="T11" i="63"/>
  <c r="T11" i="65" s="1"/>
  <c r="T55" i="63"/>
  <c r="T55" i="65" s="1"/>
  <c r="T28" i="63"/>
  <c r="T28" i="65" s="1"/>
  <c r="T37" i="63"/>
  <c r="T37" i="65" s="1"/>
  <c r="T14" i="63"/>
  <c r="T14" i="65" s="1"/>
  <c r="BQ46" i="63"/>
  <c r="BQ46" i="65" s="1"/>
  <c r="BQ36" i="63"/>
  <c r="BQ36" i="65" s="1"/>
  <c r="BQ25" i="63"/>
  <c r="BQ25" i="65" s="1"/>
  <c r="BQ31" i="63"/>
  <c r="BQ31" i="65" s="1"/>
  <c r="BQ35" i="63"/>
  <c r="BQ35" i="65" s="1"/>
  <c r="BQ11" i="63"/>
  <c r="BQ11" i="65" s="1"/>
  <c r="BQ42" i="63"/>
  <c r="BQ42" i="65" s="1"/>
  <c r="BQ32" i="63"/>
  <c r="BQ32" i="65" s="1"/>
  <c r="BQ52" i="63"/>
  <c r="BQ52" i="65" s="1"/>
  <c r="BQ30" i="63"/>
  <c r="BQ30" i="65" s="1"/>
  <c r="BQ19" i="63"/>
  <c r="BQ19" i="65" s="1"/>
  <c r="BQ15" i="63"/>
  <c r="BQ15" i="65" s="1"/>
  <c r="BQ28" i="63"/>
  <c r="BQ28" i="65" s="1"/>
  <c r="BQ41" i="63"/>
  <c r="BQ41" i="65" s="1"/>
  <c r="BQ26" i="63"/>
  <c r="BQ26" i="65" s="1"/>
  <c r="BQ16" i="63"/>
  <c r="BQ16" i="65" s="1"/>
  <c r="BQ50" i="63"/>
  <c r="BQ50" i="65" s="1"/>
  <c r="BQ47" i="63"/>
  <c r="BQ47" i="65" s="1"/>
  <c r="BQ17" i="63"/>
  <c r="BQ17" i="65" s="1"/>
  <c r="BQ51" i="63"/>
  <c r="BQ51" i="65" s="1"/>
  <c r="BQ34" i="63"/>
  <c r="BQ34" i="65" s="1"/>
  <c r="BQ29" i="63"/>
  <c r="BQ29" i="65" s="1"/>
  <c r="BQ54" i="63"/>
  <c r="BQ54" i="65" s="1"/>
  <c r="BQ53" i="63"/>
  <c r="BQ53" i="65" s="1"/>
  <c r="BQ57" i="63"/>
  <c r="BQ39" i="63"/>
  <c r="BQ39" i="65" s="1"/>
  <c r="BQ22" i="63"/>
  <c r="BQ22" i="65" s="1"/>
  <c r="BQ12" i="63"/>
  <c r="BQ12" i="65" s="1"/>
  <c r="BQ48" i="63"/>
  <c r="BQ49" i="63"/>
  <c r="BQ49" i="65" s="1"/>
  <c r="BQ23" i="63"/>
  <c r="BQ23" i="65" s="1"/>
  <c r="BQ8" i="63"/>
  <c r="BQ8" i="65" s="1"/>
  <c r="BQ33" i="63"/>
  <c r="BQ33" i="65" s="1"/>
  <c r="BQ20" i="63"/>
  <c r="BQ20" i="65" s="1"/>
  <c r="BQ45" i="63"/>
  <c r="BQ45" i="65" s="1"/>
  <c r="BQ24" i="63"/>
  <c r="BQ24" i="65" s="1"/>
  <c r="BQ55" i="63"/>
  <c r="BQ55" i="65" s="1"/>
  <c r="BQ44" i="63"/>
  <c r="BQ44" i="65" s="1"/>
  <c r="BQ37" i="63"/>
  <c r="BQ37" i="65" s="1"/>
  <c r="BQ38" i="63"/>
  <c r="BQ38" i="65" s="1"/>
  <c r="BQ18" i="63"/>
  <c r="BQ18" i="65" s="1"/>
  <c r="BQ13" i="63"/>
  <c r="BQ13" i="65" s="1"/>
  <c r="BQ43" i="63"/>
  <c r="BQ43" i="65" s="1"/>
  <c r="BQ21" i="63"/>
  <c r="BQ21" i="65" s="1"/>
  <c r="BQ40" i="63"/>
  <c r="BQ40" i="65" s="1"/>
  <c r="BQ27" i="63"/>
  <c r="BQ27" i="65" s="1"/>
  <c r="BG30" i="63"/>
  <c r="BG30" i="65" s="1"/>
  <c r="AK37" i="63"/>
  <c r="AK37" i="65" s="1"/>
  <c r="BG43" i="63"/>
  <c r="BG43" i="65" s="1"/>
  <c r="T56" i="63"/>
  <c r="AK41" i="63"/>
  <c r="AK41" i="65" s="1"/>
  <c r="AK39" i="63"/>
  <c r="AK39" i="65" s="1"/>
  <c r="AK44" i="63"/>
  <c r="AK44" i="65" s="1"/>
  <c r="BG50" i="63"/>
  <c r="BG50" i="65" s="1"/>
  <c r="AK57" i="63"/>
  <c r="BG35" i="63"/>
  <c r="BG35" i="65" s="1"/>
  <c r="BQ56" i="63"/>
  <c r="BG9" i="63"/>
  <c r="BG9" i="65" s="1"/>
  <c r="AK11" i="63"/>
  <c r="AK11" i="65" s="1"/>
  <c r="BG10" i="63"/>
  <c r="BG10" i="65" s="1"/>
  <c r="AK30" i="63"/>
  <c r="AK30" i="65" s="1"/>
  <c r="BA54" i="63"/>
  <c r="BA54" i="65" s="1"/>
  <c r="BA41" i="63"/>
  <c r="BA41" i="65" s="1"/>
  <c r="BA18" i="63"/>
  <c r="BA18" i="65" s="1"/>
  <c r="BA42" i="63"/>
  <c r="BA42" i="65" s="1"/>
  <c r="BA37" i="63"/>
  <c r="BA37" i="65" s="1"/>
  <c r="BA34" i="63"/>
  <c r="BA34" i="65" s="1"/>
  <c r="BA8" i="63"/>
  <c r="BA8" i="65" s="1"/>
  <c r="AB28" i="63"/>
  <c r="AB28" i="65" s="1"/>
  <c r="AB14" i="63"/>
  <c r="AB14" i="65" s="1"/>
  <c r="AB12" i="63"/>
  <c r="AB12" i="65" s="1"/>
  <c r="AB53" i="63"/>
  <c r="AB53" i="65" s="1"/>
  <c r="AB38" i="63"/>
  <c r="AB38" i="65" s="1"/>
  <c r="AB10" i="63"/>
  <c r="AB10" i="65" s="1"/>
  <c r="AB45" i="63"/>
  <c r="AB45" i="65" s="1"/>
  <c r="AB54" i="63"/>
  <c r="AB54" i="65" s="1"/>
  <c r="AB37" i="63"/>
  <c r="AB37" i="65" s="1"/>
  <c r="AB20" i="63"/>
  <c r="AB20" i="65" s="1"/>
  <c r="AB42" i="63"/>
  <c r="AB42" i="65" s="1"/>
  <c r="AB13" i="63"/>
  <c r="AB13" i="65" s="1"/>
  <c r="AB49" i="63"/>
  <c r="AB49" i="65" s="1"/>
  <c r="AB34" i="63"/>
  <c r="AB34" i="65" s="1"/>
  <c r="AB25" i="63"/>
  <c r="AB25" i="65" s="1"/>
  <c r="AB27" i="63"/>
  <c r="AB27" i="65" s="1"/>
  <c r="AB19" i="63"/>
  <c r="AB19" i="65" s="1"/>
  <c r="AB32" i="63"/>
  <c r="AB32" i="65" s="1"/>
  <c r="AB16" i="63"/>
  <c r="AB16" i="65" s="1"/>
  <c r="V50" i="63"/>
  <c r="V50" i="65" s="1"/>
  <c r="V54" i="63"/>
  <c r="V54" i="65" s="1"/>
  <c r="V44" i="63"/>
  <c r="V44" i="65" s="1"/>
  <c r="V11" i="63"/>
  <c r="V11" i="65" s="1"/>
  <c r="V25" i="63"/>
  <c r="V25" i="65" s="1"/>
  <c r="V51" i="63"/>
  <c r="V51" i="65" s="1"/>
  <c r="V24" i="63"/>
  <c r="V24" i="65" s="1"/>
  <c r="V18" i="63"/>
  <c r="V18" i="65" s="1"/>
  <c r="V40" i="63"/>
  <c r="V40" i="65" s="1"/>
  <c r="V35" i="63"/>
  <c r="V35" i="65" s="1"/>
  <c r="V43" i="63"/>
  <c r="V43" i="65" s="1"/>
  <c r="V49" i="63"/>
  <c r="V49" i="65" s="1"/>
  <c r="V31" i="63"/>
  <c r="V31" i="65" s="1"/>
  <c r="V26" i="63"/>
  <c r="V26" i="65" s="1"/>
  <c r="V41" i="63"/>
  <c r="V41" i="65" s="1"/>
  <c r="V34" i="63"/>
  <c r="V34" i="65" s="1"/>
  <c r="V29" i="63"/>
  <c r="V29" i="65" s="1"/>
  <c r="V19" i="63"/>
  <c r="V19" i="65" s="1"/>
  <c r="V10" i="63"/>
  <c r="V10" i="65" s="1"/>
  <c r="AI42" i="63"/>
  <c r="AI42" i="65" s="1"/>
  <c r="AI24" i="63"/>
  <c r="AI24" i="65" s="1"/>
  <c r="AI41" i="63"/>
  <c r="AI41" i="65" s="1"/>
  <c r="AI33" i="63"/>
  <c r="AI33" i="65" s="1"/>
  <c r="AI30" i="63"/>
  <c r="AI30" i="65" s="1"/>
  <c r="AI45" i="63"/>
  <c r="AI45" i="65" s="1"/>
  <c r="AI38" i="63"/>
  <c r="AI38" i="65" s="1"/>
  <c r="AI55" i="63"/>
  <c r="AI55" i="65" s="1"/>
  <c r="AI56" i="63"/>
  <c r="AI20" i="63"/>
  <c r="AI20" i="65" s="1"/>
  <c r="AI13" i="63"/>
  <c r="AI13" i="65" s="1"/>
  <c r="AI49" i="63"/>
  <c r="AI49" i="65" s="1"/>
  <c r="AI25" i="63"/>
  <c r="AI25" i="65" s="1"/>
  <c r="AI43" i="63"/>
  <c r="AI43" i="65" s="1"/>
  <c r="AI11" i="63"/>
  <c r="AI11" i="65" s="1"/>
  <c r="AI40" i="63"/>
  <c r="AI40" i="65" s="1"/>
  <c r="AI16" i="63"/>
  <c r="AI16" i="65" s="1"/>
  <c r="F10" i="63"/>
  <c r="F10" i="65" s="1"/>
  <c r="F12" i="63"/>
  <c r="F12" i="65" s="1"/>
  <c r="F37" i="63"/>
  <c r="F37" i="65" s="1"/>
  <c r="AQ32" i="63"/>
  <c r="AQ32" i="65" s="1"/>
  <c r="F27" i="63"/>
  <c r="F27" i="65" s="1"/>
  <c r="F35" i="63"/>
  <c r="F35" i="65" s="1"/>
  <c r="F43" i="63"/>
  <c r="F43" i="65" s="1"/>
  <c r="AQ42" i="63"/>
  <c r="AQ42" i="65" s="1"/>
  <c r="F9" i="63"/>
  <c r="F9" i="65" s="1"/>
  <c r="F36" i="63"/>
  <c r="F36" i="65" s="1"/>
  <c r="U48" i="63"/>
  <c r="V56" i="63"/>
  <c r="F30" i="63"/>
  <c r="F30" i="65" s="1"/>
  <c r="F46" i="63"/>
  <c r="F46" i="65" s="1"/>
  <c r="AQ11" i="63"/>
  <c r="AQ11" i="65" s="1"/>
  <c r="AQ56" i="63"/>
  <c r="BG56" i="63"/>
  <c r="F24" i="63"/>
  <c r="F24" i="65" s="1"/>
  <c r="F49" i="63"/>
  <c r="F49" i="65" s="1"/>
  <c r="AQ15" i="63"/>
  <c r="AQ15" i="65" s="1"/>
  <c r="AQ50" i="63"/>
  <c r="AQ50" i="65" s="1"/>
  <c r="F42" i="63"/>
  <c r="F42" i="65" s="1"/>
  <c r="AQ34" i="63"/>
  <c r="AQ34" i="65" s="1"/>
  <c r="AE48" i="63"/>
  <c r="AD14" i="63"/>
  <c r="AD14" i="65" s="1"/>
  <c r="AD53" i="63"/>
  <c r="AD53" i="65" s="1"/>
  <c r="AD35" i="63"/>
  <c r="AD35" i="65" s="1"/>
  <c r="AD17" i="63"/>
  <c r="AD17" i="65" s="1"/>
  <c r="AD30" i="63"/>
  <c r="AD30" i="65" s="1"/>
  <c r="AD55" i="63"/>
  <c r="AD55" i="65" s="1"/>
  <c r="AD9" i="63"/>
  <c r="AD9" i="65" s="1"/>
  <c r="AD22" i="63"/>
  <c r="AD22" i="65" s="1"/>
  <c r="AD36" i="63"/>
  <c r="AD36" i="65" s="1"/>
  <c r="AD26" i="63"/>
  <c r="AD26" i="65" s="1"/>
  <c r="AD15" i="63"/>
  <c r="AD15" i="65" s="1"/>
  <c r="AD41" i="63"/>
  <c r="AD41" i="65" s="1"/>
  <c r="AD21" i="63"/>
  <c r="AD21" i="65" s="1"/>
  <c r="AD31" i="63"/>
  <c r="AD31" i="65" s="1"/>
  <c r="AD51" i="63"/>
  <c r="AD51" i="65" s="1"/>
  <c r="AD49" i="63"/>
  <c r="AD49" i="65" s="1"/>
  <c r="AD20" i="63"/>
  <c r="AD20" i="65" s="1"/>
  <c r="AD23" i="63"/>
  <c r="AD23" i="65" s="1"/>
  <c r="AD13" i="63"/>
  <c r="AD13" i="65" s="1"/>
  <c r="AD33" i="63"/>
  <c r="AD33" i="65" s="1"/>
  <c r="AD57" i="63"/>
  <c r="AD39" i="63"/>
  <c r="AD39" i="65" s="1"/>
  <c r="AD8" i="63"/>
  <c r="AD8" i="65" s="1"/>
  <c r="AD40" i="63"/>
  <c r="AD40" i="65" s="1"/>
  <c r="AD50" i="63"/>
  <c r="AD50" i="65" s="1"/>
  <c r="AD29" i="63"/>
  <c r="AD29" i="65" s="1"/>
  <c r="J48" i="63"/>
  <c r="P48" i="63"/>
  <c r="BI10" i="63"/>
  <c r="BI10" i="65" s="1"/>
  <c r="BI49" i="63"/>
  <c r="BI49" i="65" s="1"/>
  <c r="BI39" i="63"/>
  <c r="BI39" i="65" s="1"/>
  <c r="BI38" i="63"/>
  <c r="BI38" i="65" s="1"/>
  <c r="BI22" i="63"/>
  <c r="BI22" i="65" s="1"/>
  <c r="BI43" i="63"/>
  <c r="BI43" i="65" s="1"/>
  <c r="BI50" i="63"/>
  <c r="BI50" i="65" s="1"/>
  <c r="BI19" i="63"/>
  <c r="BI19" i="65" s="1"/>
  <c r="L54" i="63"/>
  <c r="L54" i="65" s="1"/>
  <c r="L40" i="63"/>
  <c r="L40" i="65" s="1"/>
  <c r="L11" i="63"/>
  <c r="L11" i="65" s="1"/>
  <c r="L20" i="63"/>
  <c r="L20" i="65" s="1"/>
  <c r="L8" i="63"/>
  <c r="L8" i="65" s="1"/>
  <c r="L45" i="63"/>
  <c r="L45" i="65" s="1"/>
  <c r="L52" i="63"/>
  <c r="L52" i="65" s="1"/>
  <c r="L25" i="63"/>
  <c r="L25" i="65" s="1"/>
  <c r="L27" i="63"/>
  <c r="L27" i="65" s="1"/>
  <c r="L46" i="63"/>
  <c r="L46" i="65" s="1"/>
  <c r="L33" i="63"/>
  <c r="L33" i="65" s="1"/>
  <c r="L48" i="63"/>
  <c r="L16" i="63"/>
  <c r="L16" i="65" s="1"/>
  <c r="BH48" i="63"/>
  <c r="AT48" i="63"/>
  <c r="BG48" i="63"/>
  <c r="BA17" i="63"/>
  <c r="BA17" i="65" s="1"/>
  <c r="BG23" i="63"/>
  <c r="BG23" i="65" s="1"/>
  <c r="AS57" i="60"/>
  <c r="AS45" i="63" s="1"/>
  <c r="AS45" i="65" s="1"/>
  <c r="BA40" i="63"/>
  <c r="BA40" i="65" s="1"/>
  <c r="BG40" i="63"/>
  <c r="BG40" i="65" s="1"/>
  <c r="X48" i="63"/>
  <c r="BJ57" i="60"/>
  <c r="AP48" i="63"/>
  <c r="AW48" i="63"/>
  <c r="V48" i="63"/>
  <c r="BA15" i="63"/>
  <c r="BA15" i="65" s="1"/>
  <c r="BA21" i="63"/>
  <c r="BA21" i="65" s="1"/>
  <c r="BA24" i="63"/>
  <c r="BA24" i="65" s="1"/>
  <c r="BA29" i="63"/>
  <c r="BA29" i="65" s="1"/>
  <c r="BA53" i="63"/>
  <c r="BA53" i="65" s="1"/>
  <c r="BA50" i="63"/>
  <c r="BA50" i="65" s="1"/>
  <c r="V12" i="63"/>
  <c r="V12" i="65" s="1"/>
  <c r="V21" i="63"/>
  <c r="V21" i="65" s="1"/>
  <c r="V23" i="63"/>
  <c r="V23" i="65" s="1"/>
  <c r="V32" i="63"/>
  <c r="V32" i="65" s="1"/>
  <c r="V52" i="63"/>
  <c r="V52" i="65" s="1"/>
  <c r="BG15" i="63"/>
  <c r="BG15" i="65" s="1"/>
  <c r="BG29" i="63"/>
  <c r="BG29" i="65" s="1"/>
  <c r="BG33" i="63"/>
  <c r="BG33" i="65" s="1"/>
  <c r="BG27" i="63"/>
  <c r="BG27" i="65" s="1"/>
  <c r="AY46" i="63"/>
  <c r="AY46" i="65" s="1"/>
  <c r="AB15" i="63"/>
  <c r="AB15" i="65" s="1"/>
  <c r="AB29" i="63"/>
  <c r="AB29" i="65" s="1"/>
  <c r="AB22" i="63"/>
  <c r="AB22" i="65" s="1"/>
  <c r="AB35" i="63"/>
  <c r="AB35" i="65" s="1"/>
  <c r="AB55" i="63"/>
  <c r="AB55" i="65" s="1"/>
  <c r="BQ10" i="63"/>
  <c r="BQ10" i="65" s="1"/>
  <c r="F26" i="63"/>
  <c r="F26" i="65" s="1"/>
  <c r="BA12" i="63"/>
  <c r="BA12" i="65" s="1"/>
  <c r="BT48" i="63"/>
  <c r="BG39" i="63"/>
  <c r="BG39" i="65" s="1"/>
  <c r="AY54" i="63"/>
  <c r="AY54" i="65" s="1"/>
  <c r="BA20" i="63"/>
  <c r="BA20" i="65" s="1"/>
  <c r="BA51" i="63"/>
  <c r="BA51" i="65" s="1"/>
  <c r="M48" i="63"/>
  <c r="BG38" i="63"/>
  <c r="BG38" i="65" s="1"/>
  <c r="BG55" i="63"/>
  <c r="BG55" i="65" s="1"/>
  <c r="BB48" i="63"/>
  <c r="AH48" i="63"/>
  <c r="AB17" i="63"/>
  <c r="AB17" i="65" s="1"/>
  <c r="V13" i="63"/>
  <c r="V13" i="65" s="1"/>
  <c r="BA19" i="63"/>
  <c r="BA19" i="65" s="1"/>
  <c r="BA27" i="63"/>
  <c r="BA27" i="65" s="1"/>
  <c r="BA23" i="63"/>
  <c r="BA23" i="65" s="1"/>
  <c r="BA33" i="63"/>
  <c r="BA33" i="65" s="1"/>
  <c r="BA56" i="63"/>
  <c r="V16" i="63"/>
  <c r="V16" i="65" s="1"/>
  <c r="V30" i="63"/>
  <c r="V30" i="65" s="1"/>
  <c r="V47" i="63"/>
  <c r="V47" i="65" s="1"/>
  <c r="V36" i="63"/>
  <c r="V36" i="65" s="1"/>
  <c r="V53" i="63"/>
  <c r="V53" i="65" s="1"/>
  <c r="BG12" i="63"/>
  <c r="BG12" i="65" s="1"/>
  <c r="BG47" i="63"/>
  <c r="BG47" i="65" s="1"/>
  <c r="BG25" i="63"/>
  <c r="BG25" i="65" s="1"/>
  <c r="BG37" i="63"/>
  <c r="BG37" i="65" s="1"/>
  <c r="BG31" i="63"/>
  <c r="BG31" i="65" s="1"/>
  <c r="BG44" i="63"/>
  <c r="BG44" i="65" s="1"/>
  <c r="AB24" i="63"/>
  <c r="AB24" i="65" s="1"/>
  <c r="AB30" i="63"/>
  <c r="AB30" i="65" s="1"/>
  <c r="AB41" i="63"/>
  <c r="AB41" i="65" s="1"/>
  <c r="AB39" i="63"/>
  <c r="AB39" i="65" s="1"/>
  <c r="AB50" i="63"/>
  <c r="AB50" i="65" s="1"/>
  <c r="BO57" i="60"/>
  <c r="BO14" i="63" s="1"/>
  <c r="BO14" i="65" s="1"/>
  <c r="AA48" i="63"/>
  <c r="BA10" i="63"/>
  <c r="BA10" i="65" s="1"/>
  <c r="BA38" i="63"/>
  <c r="BA38" i="65" s="1"/>
  <c r="BG28" i="63"/>
  <c r="BG28" i="65" s="1"/>
  <c r="BC48" i="63"/>
  <c r="AB48" i="63"/>
  <c r="I57" i="60"/>
  <c r="K48" i="63"/>
  <c r="BA14" i="63"/>
  <c r="BA14" i="65" s="1"/>
  <c r="AB9" i="63"/>
  <c r="AB9" i="65" s="1"/>
  <c r="BA16" i="63"/>
  <c r="BA16" i="65" s="1"/>
  <c r="BA30" i="63"/>
  <c r="BA30" i="65" s="1"/>
  <c r="BA43" i="63"/>
  <c r="BA43" i="65" s="1"/>
  <c r="BA32" i="63"/>
  <c r="BA32" i="65" s="1"/>
  <c r="BA57" i="63"/>
  <c r="V15" i="63"/>
  <c r="V15" i="65" s="1"/>
  <c r="V20" i="63"/>
  <c r="V20" i="65" s="1"/>
  <c r="V38" i="63"/>
  <c r="V38" i="65" s="1"/>
  <c r="V33" i="63"/>
  <c r="V33" i="65" s="1"/>
  <c r="V57" i="63"/>
  <c r="V55" i="63"/>
  <c r="V55" i="65" s="1"/>
  <c r="BL48" i="63"/>
  <c r="AC57" i="60"/>
  <c r="AC53" i="63" s="1"/>
  <c r="AC53" i="65" s="1"/>
  <c r="BG18" i="63"/>
  <c r="BG18" i="65" s="1"/>
  <c r="BG34" i="63"/>
  <c r="BG34" i="65" s="1"/>
  <c r="BG41" i="63"/>
  <c r="BG41" i="65" s="1"/>
  <c r="BG32" i="63"/>
  <c r="BG32" i="65" s="1"/>
  <c r="BG42" i="63"/>
  <c r="BG42" i="65" s="1"/>
  <c r="BG49" i="63"/>
  <c r="BG49" i="65" s="1"/>
  <c r="AB18" i="63"/>
  <c r="AB18" i="65" s="1"/>
  <c r="AB56" i="63"/>
  <c r="AB46" i="63"/>
  <c r="AB46" i="65" s="1"/>
  <c r="AB36" i="63"/>
  <c r="AB36" i="65" s="1"/>
  <c r="AB44" i="63"/>
  <c r="AB44" i="65" s="1"/>
  <c r="AB57" i="63"/>
  <c r="BA9" i="63"/>
  <c r="BA9" i="65" s="1"/>
  <c r="AK53" i="63"/>
  <c r="AK53" i="65" s="1"/>
  <c r="AQ57" i="63"/>
  <c r="S48" i="63"/>
  <c r="BA46" i="63"/>
  <c r="BA46" i="65" s="1"/>
  <c r="BG21" i="63"/>
  <c r="BG21" i="65" s="1"/>
  <c r="AU57" i="60"/>
  <c r="AU12" i="63" s="1"/>
  <c r="AU12" i="65" s="1"/>
  <c r="BU57" i="60"/>
  <c r="V14" i="63"/>
  <c r="V14" i="65" s="1"/>
  <c r="V9" i="63"/>
  <c r="V9" i="65" s="1"/>
  <c r="BA35" i="63"/>
  <c r="BA35" i="65" s="1"/>
  <c r="BA47" i="63"/>
  <c r="BA47" i="65" s="1"/>
  <c r="BA52" i="63"/>
  <c r="BA52" i="65" s="1"/>
  <c r="BA36" i="63"/>
  <c r="BA36" i="65" s="1"/>
  <c r="BA45" i="63"/>
  <c r="BA45" i="65" s="1"/>
  <c r="V17" i="63"/>
  <c r="V17" i="65" s="1"/>
  <c r="V27" i="63"/>
  <c r="V27" i="65" s="1"/>
  <c r="V42" i="63"/>
  <c r="V42" i="65" s="1"/>
  <c r="V37" i="63"/>
  <c r="V37" i="65" s="1"/>
  <c r="V46" i="63"/>
  <c r="V46" i="65" s="1"/>
  <c r="BD48" i="63"/>
  <c r="BG16" i="63"/>
  <c r="BG16" i="65" s="1"/>
  <c r="BG17" i="63"/>
  <c r="BG17" i="65" s="1"/>
  <c r="BG46" i="63"/>
  <c r="BG46" i="65" s="1"/>
  <c r="BG36" i="63"/>
  <c r="BG36" i="65" s="1"/>
  <c r="BG52" i="63"/>
  <c r="BG52" i="65" s="1"/>
  <c r="BG53" i="63"/>
  <c r="BG53" i="65" s="1"/>
  <c r="AB26" i="63"/>
  <c r="AB26" i="65" s="1"/>
  <c r="AB21" i="63"/>
  <c r="AB21" i="65" s="1"/>
  <c r="AB23" i="63"/>
  <c r="AB23" i="65" s="1"/>
  <c r="AB40" i="63"/>
  <c r="AB40" i="65" s="1"/>
  <c r="AB51" i="63"/>
  <c r="AB51" i="65" s="1"/>
  <c r="AK42" i="63"/>
  <c r="AK42" i="65" s="1"/>
  <c r="AI54" i="63"/>
  <c r="AI54" i="65" s="1"/>
  <c r="AR48" i="63"/>
  <c r="Q48" i="63"/>
  <c r="AJ48" i="63"/>
  <c r="BA26" i="63"/>
  <c r="BA26" i="65" s="1"/>
  <c r="BG57" i="63"/>
  <c r="BS48" i="63"/>
  <c r="AG48" i="63"/>
  <c r="AL48" i="63"/>
  <c r="Z57" i="60"/>
  <c r="Z47" i="63" s="1"/>
  <c r="Z47" i="65" s="1"/>
  <c r="BA28" i="63"/>
  <c r="BA28" i="65" s="1"/>
  <c r="BG14" i="63"/>
  <c r="BG14" i="65" s="1"/>
  <c r="BG54" i="63"/>
  <c r="BG54" i="65" s="1"/>
  <c r="AM48" i="63"/>
  <c r="BA44" i="63"/>
  <c r="BA44" i="65" s="1"/>
  <c r="AV48" i="63"/>
  <c r="BG24" i="63"/>
  <c r="BG24" i="65" s="1"/>
  <c r="BG22" i="63"/>
  <c r="BG22" i="65" s="1"/>
  <c r="BR48" i="63"/>
  <c r="G48" i="63"/>
  <c r="AX57" i="60"/>
  <c r="AX49" i="63" s="1"/>
  <c r="AX49" i="65" s="1"/>
  <c r="BE57" i="60"/>
  <c r="BE49" i="63" s="1"/>
  <c r="BE49" i="65" s="1"/>
  <c r="BA48" i="63"/>
  <c r="BA39" i="63"/>
  <c r="BA39" i="65" s="1"/>
  <c r="BA13" i="63"/>
  <c r="BA13" i="65" s="1"/>
  <c r="BA11" i="63"/>
  <c r="BA11" i="65" s="1"/>
  <c r="BA22" i="63"/>
  <c r="BA22" i="65" s="1"/>
  <c r="BA31" i="63"/>
  <c r="BA31" i="65" s="1"/>
  <c r="BA25" i="63"/>
  <c r="BA25" i="65" s="1"/>
  <c r="BA49" i="63"/>
  <c r="BA49" i="65" s="1"/>
  <c r="BA55" i="63"/>
  <c r="BA55" i="65" s="1"/>
  <c r="V8" i="63"/>
  <c r="V8" i="65" s="1"/>
  <c r="V22" i="63"/>
  <c r="V22" i="65" s="1"/>
  <c r="V39" i="63"/>
  <c r="V39" i="65" s="1"/>
  <c r="V28" i="63"/>
  <c r="V28" i="65" s="1"/>
  <c r="V45" i="63"/>
  <c r="V45" i="65" s="1"/>
  <c r="BP57" i="60"/>
  <c r="BP47" i="63" s="1"/>
  <c r="BP47" i="65" s="1"/>
  <c r="E57" i="60"/>
  <c r="E57" i="63" s="1"/>
  <c r="BG11" i="63"/>
  <c r="BG11" i="65" s="1"/>
  <c r="BG20" i="63"/>
  <c r="BG20" i="65" s="1"/>
  <c r="BG26" i="63"/>
  <c r="BG26" i="65" s="1"/>
  <c r="BG51" i="63"/>
  <c r="BG51" i="65" s="1"/>
  <c r="BG45" i="63"/>
  <c r="BG45" i="65" s="1"/>
  <c r="AY10" i="63"/>
  <c r="AY10" i="65" s="1"/>
  <c r="AB11" i="63"/>
  <c r="AB11" i="65" s="1"/>
  <c r="AB47" i="63"/>
  <c r="AB47" i="65" s="1"/>
  <c r="AB43" i="63"/>
  <c r="AB43" i="65" s="1"/>
  <c r="AB31" i="63"/>
  <c r="AB31" i="65" s="1"/>
  <c r="AB52" i="63"/>
  <c r="AB52" i="65" s="1"/>
  <c r="AK21" i="63"/>
  <c r="AK21" i="65" s="1"/>
  <c r="AK51" i="63"/>
  <c r="AK51" i="65" s="1"/>
  <c r="N57" i="60"/>
  <c r="N39" i="63" s="1"/>
  <c r="N39" i="65" s="1"/>
  <c r="T53" i="63"/>
  <c r="T53" i="65" s="1"/>
  <c r="AK48" i="63"/>
  <c r="AD48" i="63"/>
  <c r="AD16" i="63"/>
  <c r="AD16" i="65" s="1"/>
  <c r="AD27" i="63"/>
  <c r="AD27" i="65" s="1"/>
  <c r="AD47" i="63"/>
  <c r="AD47" i="65" s="1"/>
  <c r="AD28" i="63"/>
  <c r="AD28" i="65" s="1"/>
  <c r="AD46" i="63"/>
  <c r="AD46" i="65" s="1"/>
  <c r="AK14" i="63"/>
  <c r="AK14" i="65" s="1"/>
  <c r="AK9" i="63"/>
  <c r="AK9" i="65" s="1"/>
  <c r="AY32" i="63"/>
  <c r="AY32" i="65" s="1"/>
  <c r="AQ21" i="63"/>
  <c r="AQ21" i="65" s="1"/>
  <c r="AQ20" i="63"/>
  <c r="AQ20" i="65" s="1"/>
  <c r="AQ41" i="63"/>
  <c r="AQ41" i="65" s="1"/>
  <c r="AQ31" i="63"/>
  <c r="AQ31" i="65" s="1"/>
  <c r="AQ55" i="63"/>
  <c r="AQ55" i="65" s="1"/>
  <c r="AI10" i="63"/>
  <c r="AI10" i="65" s="1"/>
  <c r="AI21" i="63"/>
  <c r="AI21" i="65" s="1"/>
  <c r="AI34" i="63"/>
  <c r="AI34" i="65" s="1"/>
  <c r="AI32" i="63"/>
  <c r="AI32" i="65" s="1"/>
  <c r="AI39" i="63"/>
  <c r="AI39" i="65" s="1"/>
  <c r="AI53" i="63"/>
  <c r="AI53" i="65" s="1"/>
  <c r="T16" i="63"/>
  <c r="T16" i="65" s="1"/>
  <c r="T23" i="63"/>
  <c r="T23" i="65" s="1"/>
  <c r="T22" i="63"/>
  <c r="T22" i="65" s="1"/>
  <c r="T31" i="63"/>
  <c r="T31" i="65" s="1"/>
  <c r="T45" i="63"/>
  <c r="T45" i="65" s="1"/>
  <c r="T57" i="63"/>
  <c r="L37" i="63"/>
  <c r="L37" i="65" s="1"/>
  <c r="L53" i="63"/>
  <c r="L53" i="65" s="1"/>
  <c r="AK8" i="63"/>
  <c r="AK8" i="65" s="1"/>
  <c r="AK18" i="63"/>
  <c r="AK18" i="65" s="1"/>
  <c r="AK29" i="63"/>
  <c r="AK29" i="65" s="1"/>
  <c r="AK40" i="63"/>
  <c r="AK40" i="65" s="1"/>
  <c r="AK56" i="63"/>
  <c r="AK10" i="63"/>
  <c r="AK10" i="65" s="1"/>
  <c r="AQ18" i="63"/>
  <c r="AQ18" i="65" s="1"/>
  <c r="AQ43" i="63"/>
  <c r="AQ43" i="65" s="1"/>
  <c r="AD11" i="63"/>
  <c r="AD11" i="65" s="1"/>
  <c r="AD19" i="63"/>
  <c r="AD19" i="65" s="1"/>
  <c r="AD24" i="63"/>
  <c r="AD24" i="65" s="1"/>
  <c r="AD56" i="63"/>
  <c r="AD32" i="63"/>
  <c r="AD32" i="65" s="1"/>
  <c r="AD45" i="63"/>
  <c r="AD45" i="65" s="1"/>
  <c r="T9" i="63"/>
  <c r="T9" i="65" s="1"/>
  <c r="AY40" i="63"/>
  <c r="AY40" i="65" s="1"/>
  <c r="AQ16" i="63"/>
  <c r="AQ16" i="65" s="1"/>
  <c r="AQ29" i="63"/>
  <c r="AQ29" i="65" s="1"/>
  <c r="AQ28" i="63"/>
  <c r="AQ28" i="65" s="1"/>
  <c r="AQ35" i="63"/>
  <c r="AQ35" i="65" s="1"/>
  <c r="AQ44" i="63"/>
  <c r="AQ44" i="65" s="1"/>
  <c r="AI14" i="63"/>
  <c r="AI14" i="65" s="1"/>
  <c r="AI26" i="63"/>
  <c r="AI26" i="65" s="1"/>
  <c r="AI37" i="63"/>
  <c r="AI37" i="65" s="1"/>
  <c r="AI36" i="63"/>
  <c r="AI36" i="65" s="1"/>
  <c r="AI51" i="63"/>
  <c r="AI51" i="65" s="1"/>
  <c r="AI57" i="63"/>
  <c r="T24" i="63"/>
  <c r="T24" i="65" s="1"/>
  <c r="T21" i="63"/>
  <c r="T21" i="65" s="1"/>
  <c r="T41" i="63"/>
  <c r="T41" i="65" s="1"/>
  <c r="T35" i="63"/>
  <c r="T35" i="65" s="1"/>
  <c r="T52" i="63"/>
  <c r="T52" i="65" s="1"/>
  <c r="L14" i="63"/>
  <c r="L14" i="65" s="1"/>
  <c r="L38" i="63"/>
  <c r="L38" i="65" s="1"/>
  <c r="L57" i="63"/>
  <c r="AK12" i="63"/>
  <c r="AK12" i="65" s="1"/>
  <c r="AK26" i="63"/>
  <c r="AK26" i="65" s="1"/>
  <c r="AK33" i="63"/>
  <c r="AK33" i="65" s="1"/>
  <c r="AK43" i="63"/>
  <c r="AK43" i="65" s="1"/>
  <c r="AK45" i="63"/>
  <c r="AK45" i="65" s="1"/>
  <c r="AY19" i="63"/>
  <c r="AY19" i="65" s="1"/>
  <c r="AY49" i="63"/>
  <c r="AY49" i="65" s="1"/>
  <c r="AQ19" i="63"/>
  <c r="AQ19" i="65" s="1"/>
  <c r="AQ40" i="63"/>
  <c r="AQ40" i="65" s="1"/>
  <c r="AQ54" i="63"/>
  <c r="AQ54" i="65" s="1"/>
  <c r="AK15" i="63"/>
  <c r="AK15" i="65" s="1"/>
  <c r="AK25" i="63"/>
  <c r="AK25" i="65" s="1"/>
  <c r="AK38" i="63"/>
  <c r="AK38" i="65" s="1"/>
  <c r="AK47" i="63"/>
  <c r="AK47" i="65" s="1"/>
  <c r="AK46" i="63"/>
  <c r="AK46" i="65" s="1"/>
  <c r="AK55" i="63"/>
  <c r="AK55" i="65" s="1"/>
  <c r="AI48" i="63"/>
  <c r="AD25" i="63"/>
  <c r="AD25" i="65" s="1"/>
  <c r="AD18" i="63"/>
  <c r="AD18" i="65" s="1"/>
  <c r="AD38" i="63"/>
  <c r="AD38" i="65" s="1"/>
  <c r="AD37" i="63"/>
  <c r="AD37" i="65" s="1"/>
  <c r="AD52" i="63"/>
  <c r="AD52" i="65" s="1"/>
  <c r="AD54" i="63"/>
  <c r="AD54" i="65" s="1"/>
  <c r="AQ17" i="63"/>
  <c r="AQ17" i="65" s="1"/>
  <c r="AY20" i="63"/>
  <c r="AY20" i="65" s="1"/>
  <c r="AY57" i="63"/>
  <c r="AQ25" i="63"/>
  <c r="AQ25" i="65" s="1"/>
  <c r="AQ23" i="63"/>
  <c r="AQ23" i="65" s="1"/>
  <c r="AQ46" i="63"/>
  <c r="AQ46" i="65" s="1"/>
  <c r="AQ45" i="63"/>
  <c r="AQ45" i="65" s="1"/>
  <c r="AQ49" i="63"/>
  <c r="AQ49" i="65" s="1"/>
  <c r="AI15" i="63"/>
  <c r="AI15" i="65" s="1"/>
  <c r="AI52" i="63"/>
  <c r="AI52" i="65" s="1"/>
  <c r="AI46" i="63"/>
  <c r="AI46" i="65" s="1"/>
  <c r="AI27" i="63"/>
  <c r="AI27" i="65" s="1"/>
  <c r="AI44" i="63"/>
  <c r="AI44" i="65" s="1"/>
  <c r="T10" i="63"/>
  <c r="T10" i="65" s="1"/>
  <c r="T30" i="63"/>
  <c r="T30" i="65" s="1"/>
  <c r="T26" i="63"/>
  <c r="T26" i="65" s="1"/>
  <c r="T40" i="63"/>
  <c r="T40" i="65" s="1"/>
  <c r="T47" i="63"/>
  <c r="T47" i="65" s="1"/>
  <c r="T50" i="63"/>
  <c r="T50" i="65" s="1"/>
  <c r="L21" i="63"/>
  <c r="L21" i="65" s="1"/>
  <c r="L51" i="63"/>
  <c r="L51" i="65" s="1"/>
  <c r="AK13" i="63"/>
  <c r="AK13" i="65" s="1"/>
  <c r="AK27" i="63"/>
  <c r="AK27" i="65" s="1"/>
  <c r="AK31" i="63"/>
  <c r="AK31" i="65" s="1"/>
  <c r="AK28" i="63"/>
  <c r="AK28" i="65" s="1"/>
  <c r="AK49" i="63"/>
  <c r="AK49" i="65" s="1"/>
  <c r="AK50" i="63"/>
  <c r="AK50" i="65" s="1"/>
  <c r="AY56" i="63"/>
  <c r="AQ30" i="63"/>
  <c r="AQ30" i="65" s="1"/>
  <c r="AY37" i="63"/>
  <c r="AY37" i="65" s="1"/>
  <c r="AQ10" i="63"/>
  <c r="AQ10" i="65" s="1"/>
  <c r="AQ38" i="63"/>
  <c r="AQ38" i="65" s="1"/>
  <c r="AQ26" i="63"/>
  <c r="AQ26" i="65" s="1"/>
  <c r="AQ47" i="63"/>
  <c r="AQ47" i="65" s="1"/>
  <c r="AQ51" i="63"/>
  <c r="AQ51" i="65" s="1"/>
  <c r="AQ53" i="63"/>
  <c r="AQ53" i="65" s="1"/>
  <c r="AI18" i="63"/>
  <c r="AI18" i="65" s="1"/>
  <c r="AI23" i="63"/>
  <c r="AI23" i="65" s="1"/>
  <c r="AI47" i="63"/>
  <c r="AI47" i="65" s="1"/>
  <c r="AI31" i="63"/>
  <c r="AI31" i="65" s="1"/>
  <c r="AI50" i="63"/>
  <c r="AI50" i="65" s="1"/>
  <c r="AK17" i="63"/>
  <c r="AK17" i="65" s="1"/>
  <c r="AK20" i="63"/>
  <c r="AK20" i="65" s="1"/>
  <c r="AK24" i="63"/>
  <c r="AK24" i="65" s="1"/>
  <c r="AK32" i="63"/>
  <c r="AK32" i="65" s="1"/>
  <c r="AK52" i="63"/>
  <c r="AK52" i="65" s="1"/>
  <c r="AK54" i="63"/>
  <c r="AK54" i="65" s="1"/>
  <c r="AY43" i="63"/>
  <c r="AY43" i="65" s="1"/>
  <c r="AQ48" i="63"/>
  <c r="AD10" i="63"/>
  <c r="AD10" i="65" s="1"/>
  <c r="AY12" i="63"/>
  <c r="AY12" i="65" s="1"/>
  <c r="AD12" i="63"/>
  <c r="AD12" i="65" s="1"/>
  <c r="AD34" i="63"/>
  <c r="AD34" i="65" s="1"/>
  <c r="AD43" i="63"/>
  <c r="AD43" i="65" s="1"/>
  <c r="AD44" i="63"/>
  <c r="AD44" i="65" s="1"/>
  <c r="AD42" i="63"/>
  <c r="AD42" i="65" s="1"/>
  <c r="AY38" i="63"/>
  <c r="AY38" i="65" s="1"/>
  <c r="AQ14" i="63"/>
  <c r="AQ14" i="65" s="1"/>
  <c r="AQ33" i="63"/>
  <c r="AQ33" i="65" s="1"/>
  <c r="AQ22" i="63"/>
  <c r="AQ22" i="65" s="1"/>
  <c r="AQ27" i="63"/>
  <c r="AQ27" i="65" s="1"/>
  <c r="AQ52" i="63"/>
  <c r="AQ52" i="65" s="1"/>
  <c r="AI19" i="63"/>
  <c r="AI19" i="65" s="1"/>
  <c r="AI22" i="63"/>
  <c r="AI22" i="65" s="1"/>
  <c r="AI28" i="63"/>
  <c r="AI28" i="65" s="1"/>
  <c r="AI35" i="63"/>
  <c r="AI35" i="65" s="1"/>
  <c r="T18" i="63"/>
  <c r="T18" i="65" s="1"/>
  <c r="T19" i="63"/>
  <c r="T19" i="65" s="1"/>
  <c r="T38" i="63"/>
  <c r="T38" i="65" s="1"/>
  <c r="T27" i="63"/>
  <c r="T27" i="65" s="1"/>
  <c r="T51" i="63"/>
  <c r="T51" i="65" s="1"/>
  <c r="AK22" i="63"/>
  <c r="AK22" i="65" s="1"/>
  <c r="AK34" i="63"/>
  <c r="AK34" i="65" s="1"/>
  <c r="AK23" i="63"/>
  <c r="AK23" i="65" s="1"/>
  <c r="AK36" i="63"/>
  <c r="AK36" i="65" s="1"/>
  <c r="BI13" i="63"/>
  <c r="BI13" i="65" s="1"/>
  <c r="BI20" i="63"/>
  <c r="BI20" i="65" s="1"/>
  <c r="BI24" i="63"/>
  <c r="BI24" i="65" s="1"/>
  <c r="BI44" i="63"/>
  <c r="BI44" i="65" s="1"/>
  <c r="BI52" i="63"/>
  <c r="BI52" i="65" s="1"/>
  <c r="BI54" i="63"/>
  <c r="BI54" i="65" s="1"/>
  <c r="BI9" i="63"/>
  <c r="BI9" i="65" s="1"/>
  <c r="F19" i="63"/>
  <c r="F19" i="65" s="1"/>
  <c r="F31" i="63"/>
  <c r="F31" i="65" s="1"/>
  <c r="F33" i="63"/>
  <c r="F33" i="65" s="1"/>
  <c r="F40" i="63"/>
  <c r="F40" i="65" s="1"/>
  <c r="F45" i="63"/>
  <c r="F45" i="65" s="1"/>
  <c r="L17" i="63"/>
  <c r="L17" i="65" s="1"/>
  <c r="AY14" i="63"/>
  <c r="AY14" i="65" s="1"/>
  <c r="AY17" i="63"/>
  <c r="AY17" i="65" s="1"/>
  <c r="AY52" i="63"/>
  <c r="AY52" i="65" s="1"/>
  <c r="AY36" i="63"/>
  <c r="AY36" i="65" s="1"/>
  <c r="AY47" i="63"/>
  <c r="AY47" i="65" s="1"/>
  <c r="AY53" i="63"/>
  <c r="AY53" i="65" s="1"/>
  <c r="L24" i="63"/>
  <c r="L24" i="65" s="1"/>
  <c r="L26" i="63"/>
  <c r="L26" i="65" s="1"/>
  <c r="L22" i="63"/>
  <c r="L22" i="65" s="1"/>
  <c r="L47" i="63"/>
  <c r="L47" i="65" s="1"/>
  <c r="L55" i="63"/>
  <c r="L55" i="65" s="1"/>
  <c r="BG13" i="63"/>
  <c r="BG13" i="65" s="1"/>
  <c r="BG8" i="63"/>
  <c r="BG8" i="65" s="1"/>
  <c r="BI23" i="63"/>
  <c r="BI23" i="65" s="1"/>
  <c r="BI8" i="63"/>
  <c r="BI8" i="65" s="1"/>
  <c r="BI18" i="63"/>
  <c r="BI18" i="65" s="1"/>
  <c r="BI47" i="63"/>
  <c r="BI47" i="65" s="1"/>
  <c r="BI32" i="63"/>
  <c r="BI32" i="65" s="1"/>
  <c r="BI53" i="63"/>
  <c r="BI53" i="65" s="1"/>
  <c r="AY8" i="63"/>
  <c r="AY8" i="65" s="1"/>
  <c r="F15" i="63"/>
  <c r="F15" i="65" s="1"/>
  <c r="F20" i="63"/>
  <c r="F20" i="65" s="1"/>
  <c r="F34" i="63"/>
  <c r="F34" i="65" s="1"/>
  <c r="F41" i="63"/>
  <c r="F41" i="65" s="1"/>
  <c r="F57" i="63"/>
  <c r="F55" i="63"/>
  <c r="F55" i="65" s="1"/>
  <c r="AY18" i="63"/>
  <c r="AY18" i="65" s="1"/>
  <c r="AY29" i="63"/>
  <c r="AY29" i="65" s="1"/>
  <c r="AY22" i="63"/>
  <c r="AY22" i="65" s="1"/>
  <c r="AY55" i="63"/>
  <c r="AY55" i="65" s="1"/>
  <c r="AY45" i="63"/>
  <c r="AY45" i="65" s="1"/>
  <c r="L15" i="63"/>
  <c r="L15" i="65" s="1"/>
  <c r="L29" i="63"/>
  <c r="L29" i="65" s="1"/>
  <c r="L41" i="63"/>
  <c r="L41" i="65" s="1"/>
  <c r="L31" i="63"/>
  <c r="L31" i="65" s="1"/>
  <c r="L44" i="63"/>
  <c r="L44" i="65" s="1"/>
  <c r="AQ13" i="63"/>
  <c r="AQ13" i="65" s="1"/>
  <c r="AQ9" i="63"/>
  <c r="AQ9" i="65" s="1"/>
  <c r="AQ24" i="63"/>
  <c r="AQ24" i="65" s="1"/>
  <c r="AQ12" i="63"/>
  <c r="AQ12" i="65" s="1"/>
  <c r="BI41" i="63"/>
  <c r="BI41" i="65" s="1"/>
  <c r="AY48" i="63"/>
  <c r="BI48" i="63"/>
  <c r="BI12" i="63"/>
  <c r="BI12" i="65" s="1"/>
  <c r="BI26" i="63"/>
  <c r="BI26" i="65" s="1"/>
  <c r="BI25" i="63"/>
  <c r="BI25" i="65" s="1"/>
  <c r="BI36" i="63"/>
  <c r="BI36" i="65" s="1"/>
  <c r="BI56" i="63"/>
  <c r="BQ9" i="63"/>
  <c r="BQ9" i="65" s="1"/>
  <c r="AY24" i="63"/>
  <c r="AY24" i="65" s="1"/>
  <c r="BQ14" i="63"/>
  <c r="BQ14" i="65" s="1"/>
  <c r="F25" i="63"/>
  <c r="F25" i="65" s="1"/>
  <c r="F18" i="63"/>
  <c r="F18" i="65" s="1"/>
  <c r="F38" i="63"/>
  <c r="F38" i="65" s="1"/>
  <c r="F47" i="63"/>
  <c r="F47" i="65" s="1"/>
  <c r="F44" i="63"/>
  <c r="F44" i="65" s="1"/>
  <c r="F50" i="63"/>
  <c r="F50" i="65" s="1"/>
  <c r="AY16" i="63"/>
  <c r="AY16" i="65" s="1"/>
  <c r="AY26" i="63"/>
  <c r="AY26" i="65" s="1"/>
  <c r="AY25" i="63"/>
  <c r="AY25" i="65" s="1"/>
  <c r="AY27" i="63"/>
  <c r="AY27" i="65" s="1"/>
  <c r="AY44" i="63"/>
  <c r="AY44" i="65" s="1"/>
  <c r="L18" i="63"/>
  <c r="L18" i="65" s="1"/>
  <c r="L56" i="63"/>
  <c r="L28" i="63"/>
  <c r="L28" i="65" s="1"/>
  <c r="L35" i="63"/>
  <c r="L35" i="65" s="1"/>
  <c r="L49" i="63"/>
  <c r="L49" i="65" s="1"/>
  <c r="AI9" i="63"/>
  <c r="AI9" i="65" s="1"/>
  <c r="AI29" i="63"/>
  <c r="AI29" i="65" s="1"/>
  <c r="AI17" i="63"/>
  <c r="AI17" i="65" s="1"/>
  <c r="AI12" i="63"/>
  <c r="AI12" i="65" s="1"/>
  <c r="AI8" i="63"/>
  <c r="AI8" i="65" s="1"/>
  <c r="BI31" i="63"/>
  <c r="BI31" i="65" s="1"/>
  <c r="BI45" i="63"/>
  <c r="BI45" i="65" s="1"/>
  <c r="BI16" i="63"/>
  <c r="BI16" i="65" s="1"/>
  <c r="BI17" i="63"/>
  <c r="BI17" i="65" s="1"/>
  <c r="BI29" i="63"/>
  <c r="BI29" i="65" s="1"/>
  <c r="BI40" i="63"/>
  <c r="BI40" i="65" s="1"/>
  <c r="BI57" i="63"/>
  <c r="AY21" i="63"/>
  <c r="AY21" i="65" s="1"/>
  <c r="AY9" i="63"/>
  <c r="AY9" i="65" s="1"/>
  <c r="F17" i="63"/>
  <c r="F17" i="65" s="1"/>
  <c r="F21" i="63"/>
  <c r="F21" i="65" s="1"/>
  <c r="F23" i="63"/>
  <c r="F23" i="65" s="1"/>
  <c r="F52" i="63"/>
  <c r="F52" i="65" s="1"/>
  <c r="F53" i="63"/>
  <c r="F53" i="65" s="1"/>
  <c r="F54" i="63"/>
  <c r="F54" i="65" s="1"/>
  <c r="AY11" i="63"/>
  <c r="AY11" i="65" s="1"/>
  <c r="AY33" i="63"/>
  <c r="AY33" i="65" s="1"/>
  <c r="AY41" i="63"/>
  <c r="AY41" i="65" s="1"/>
  <c r="AY31" i="63"/>
  <c r="AY31" i="65" s="1"/>
  <c r="AY51" i="63"/>
  <c r="AY51" i="65" s="1"/>
  <c r="L34" i="63"/>
  <c r="L34" i="65" s="1"/>
  <c r="L30" i="63"/>
  <c r="L30" i="65" s="1"/>
  <c r="L32" i="63"/>
  <c r="L32" i="65" s="1"/>
  <c r="L39" i="63"/>
  <c r="L39" i="65" s="1"/>
  <c r="L50" i="63"/>
  <c r="L50" i="65" s="1"/>
  <c r="AB8" i="63"/>
  <c r="AB8" i="65" s="1"/>
  <c r="AB33" i="63"/>
  <c r="AB33" i="65" s="1"/>
  <c r="BI30" i="63"/>
  <c r="BI30" i="65" s="1"/>
  <c r="BI28" i="63"/>
  <c r="BI28" i="65" s="1"/>
  <c r="BI14" i="63"/>
  <c r="BI14" i="65" s="1"/>
  <c r="BI11" i="63"/>
  <c r="BI11" i="65" s="1"/>
  <c r="BI21" i="63"/>
  <c r="BI21" i="65" s="1"/>
  <c r="BI34" i="63"/>
  <c r="BI34" i="65" s="1"/>
  <c r="BI33" i="63"/>
  <c r="BI33" i="65" s="1"/>
  <c r="BI42" i="63"/>
  <c r="BI42" i="65" s="1"/>
  <c r="BI51" i="63"/>
  <c r="BI51" i="65" s="1"/>
  <c r="AY13" i="63"/>
  <c r="AY13" i="65" s="1"/>
  <c r="F14" i="63"/>
  <c r="F14" i="65" s="1"/>
  <c r="F8" i="63"/>
  <c r="F8" i="65" s="1"/>
  <c r="F22" i="63"/>
  <c r="F22" i="65" s="1"/>
  <c r="F39" i="63"/>
  <c r="F39" i="65" s="1"/>
  <c r="F28" i="63"/>
  <c r="F28" i="65" s="1"/>
  <c r="F56" i="63"/>
  <c r="AY15" i="63"/>
  <c r="AY15" i="65" s="1"/>
  <c r="AY23" i="63"/>
  <c r="AY23" i="65" s="1"/>
  <c r="AY42" i="63"/>
  <c r="AY42" i="65" s="1"/>
  <c r="AY35" i="63"/>
  <c r="AY35" i="65" s="1"/>
  <c r="AY50" i="63"/>
  <c r="AY50" i="65" s="1"/>
  <c r="L10" i="63"/>
  <c r="L10" i="65" s="1"/>
  <c r="L19" i="63"/>
  <c r="L19" i="65" s="1"/>
  <c r="L43" i="63"/>
  <c r="L43" i="65" s="1"/>
  <c r="L36" i="63"/>
  <c r="L36" i="65" s="1"/>
  <c r="L42" i="63"/>
  <c r="L42" i="65" s="1"/>
  <c r="T17" i="63"/>
  <c r="T17" i="65" s="1"/>
  <c r="T13" i="63"/>
  <c r="T13" i="65" s="1"/>
  <c r="BI15" i="63"/>
  <c r="BI15" i="65" s="1"/>
  <c r="BI35" i="63"/>
  <c r="BI35" i="65" s="1"/>
  <c r="BI27" i="63"/>
  <c r="BI27" i="65" s="1"/>
  <c r="BI37" i="63"/>
  <c r="BI37" i="65" s="1"/>
  <c r="BI46" i="63"/>
  <c r="BI46" i="65" s="1"/>
  <c r="BI55" i="63"/>
  <c r="BI55" i="65" s="1"/>
  <c r="AY30" i="63"/>
  <c r="AY30" i="65" s="1"/>
  <c r="AY34" i="63"/>
  <c r="AY34" i="65" s="1"/>
  <c r="AY28" i="63"/>
  <c r="AY28" i="65" s="1"/>
  <c r="AY39" i="63"/>
  <c r="AY39" i="65" s="1"/>
  <c r="L12" i="63"/>
  <c r="L12" i="65" s="1"/>
  <c r="L13" i="63"/>
  <c r="L13" i="65" s="1"/>
  <c r="L9" i="63"/>
  <c r="L9" i="65" s="1"/>
  <c r="L23" i="63"/>
  <c r="L23" i="65" s="1"/>
  <c r="BM56" i="63"/>
  <c r="BM52" i="63"/>
  <c r="BM52" i="65" s="1"/>
  <c r="BM57" i="63"/>
  <c r="BM53" i="63"/>
  <c r="BM53" i="65" s="1"/>
  <c r="BM49" i="63"/>
  <c r="BM49" i="65" s="1"/>
  <c r="BM47" i="63"/>
  <c r="BM47" i="65" s="1"/>
  <c r="BM43" i="63"/>
  <c r="BM43" i="65" s="1"/>
  <c r="BM55" i="63"/>
  <c r="BM55" i="65" s="1"/>
  <c r="BM44" i="63"/>
  <c r="BM44" i="65" s="1"/>
  <c r="BM54" i="63"/>
  <c r="BM54" i="65" s="1"/>
  <c r="BM51" i="63"/>
  <c r="BM51" i="65" s="1"/>
  <c r="BM50" i="63"/>
  <c r="BM50" i="65" s="1"/>
  <c r="BM41" i="63"/>
  <c r="BM41" i="65" s="1"/>
  <c r="BM38" i="63"/>
  <c r="BM38" i="65" s="1"/>
  <c r="BM34" i="63"/>
  <c r="BM34" i="65" s="1"/>
  <c r="BM30" i="63"/>
  <c r="BM30" i="65" s="1"/>
  <c r="BM39" i="63"/>
  <c r="BM39" i="65" s="1"/>
  <c r="BM35" i="63"/>
  <c r="BM35" i="65" s="1"/>
  <c r="BM31" i="63"/>
  <c r="BM31" i="65" s="1"/>
  <c r="BM27" i="63"/>
  <c r="BM27" i="65" s="1"/>
  <c r="BM40" i="63"/>
  <c r="BM40" i="65" s="1"/>
  <c r="BM46" i="63"/>
  <c r="BM46" i="65" s="1"/>
  <c r="BM32" i="63"/>
  <c r="BM32" i="65" s="1"/>
  <c r="BM25" i="63"/>
  <c r="BM25" i="65" s="1"/>
  <c r="BM21" i="63"/>
  <c r="BM21" i="65" s="1"/>
  <c r="BM29" i="63"/>
  <c r="BM29" i="65" s="1"/>
  <c r="BM45" i="63"/>
  <c r="BM45" i="65" s="1"/>
  <c r="BM42" i="63"/>
  <c r="BM42" i="65" s="1"/>
  <c r="BM28" i="63"/>
  <c r="BM28" i="65" s="1"/>
  <c r="BM37" i="63"/>
  <c r="BM37" i="65" s="1"/>
  <c r="BM19" i="63"/>
  <c r="BM19" i="65" s="1"/>
  <c r="BM20" i="63"/>
  <c r="BM20" i="65" s="1"/>
  <c r="BM22" i="63"/>
  <c r="BM22" i="65" s="1"/>
  <c r="BM24" i="63"/>
  <c r="BM24" i="65" s="1"/>
  <c r="BM18" i="63"/>
  <c r="BM18" i="65" s="1"/>
  <c r="BM33" i="63"/>
  <c r="BM33" i="65" s="1"/>
  <c r="BM14" i="63"/>
  <c r="BM14" i="65" s="1"/>
  <c r="BM10" i="63"/>
  <c r="BM10" i="65" s="1"/>
  <c r="BM15" i="63"/>
  <c r="BM15" i="65" s="1"/>
  <c r="BM23" i="63"/>
  <c r="BM23" i="65" s="1"/>
  <c r="BM17" i="63"/>
  <c r="BM17" i="65" s="1"/>
  <c r="BM13" i="63"/>
  <c r="BM13" i="65" s="1"/>
  <c r="BM9" i="63"/>
  <c r="BM9" i="65" s="1"/>
  <c r="BM16" i="63"/>
  <c r="BM16" i="65" s="1"/>
  <c r="BM26" i="63"/>
  <c r="BM26" i="65" s="1"/>
  <c r="BM12" i="63"/>
  <c r="BM12" i="65" s="1"/>
  <c r="BM36" i="63"/>
  <c r="BM36" i="65" s="1"/>
  <c r="BM11" i="63"/>
  <c r="BM11" i="65" s="1"/>
  <c r="BM8" i="63"/>
  <c r="BM8" i="65" s="1"/>
  <c r="R56" i="63"/>
  <c r="R52" i="63"/>
  <c r="R52" i="65" s="1"/>
  <c r="R57" i="63"/>
  <c r="R53" i="63"/>
  <c r="R53" i="65" s="1"/>
  <c r="R49" i="63"/>
  <c r="R49" i="65" s="1"/>
  <c r="R47" i="63"/>
  <c r="R47" i="65" s="1"/>
  <c r="R43" i="63"/>
  <c r="R43" i="65" s="1"/>
  <c r="R44" i="63"/>
  <c r="R44" i="65" s="1"/>
  <c r="R54" i="63"/>
  <c r="R54" i="65" s="1"/>
  <c r="R51" i="63"/>
  <c r="R51" i="65" s="1"/>
  <c r="R38" i="63"/>
  <c r="R38" i="65" s="1"/>
  <c r="R34" i="63"/>
  <c r="R34" i="65" s="1"/>
  <c r="R30" i="63"/>
  <c r="R30" i="65" s="1"/>
  <c r="R46" i="63"/>
  <c r="R46" i="65" s="1"/>
  <c r="R45" i="63"/>
  <c r="R45" i="65" s="1"/>
  <c r="R42" i="63"/>
  <c r="R42" i="65" s="1"/>
  <c r="R39" i="63"/>
  <c r="R39" i="65" s="1"/>
  <c r="R35" i="63"/>
  <c r="R35" i="65" s="1"/>
  <c r="R31" i="63"/>
  <c r="R31" i="65" s="1"/>
  <c r="R27" i="63"/>
  <c r="R27" i="65" s="1"/>
  <c r="R55" i="63"/>
  <c r="R55" i="65" s="1"/>
  <c r="R40" i="63"/>
  <c r="R40" i="65" s="1"/>
  <c r="R37" i="63"/>
  <c r="R37" i="65" s="1"/>
  <c r="R25" i="63"/>
  <c r="R25" i="65" s="1"/>
  <c r="R32" i="63"/>
  <c r="R32" i="65" s="1"/>
  <c r="R26" i="63"/>
  <c r="R26" i="65" s="1"/>
  <c r="R29" i="63"/>
  <c r="R29" i="65" s="1"/>
  <c r="R41" i="63"/>
  <c r="R41" i="65" s="1"/>
  <c r="R28" i="63"/>
  <c r="R28" i="65" s="1"/>
  <c r="R36" i="63"/>
  <c r="R36" i="65" s="1"/>
  <c r="R33" i="63"/>
  <c r="R33" i="65" s="1"/>
  <c r="R23" i="63"/>
  <c r="R23" i="65" s="1"/>
  <c r="R19" i="63"/>
  <c r="R19" i="65" s="1"/>
  <c r="R20" i="63"/>
  <c r="R20" i="65" s="1"/>
  <c r="R50" i="63"/>
  <c r="R50" i="65" s="1"/>
  <c r="R24" i="63"/>
  <c r="R24" i="65" s="1"/>
  <c r="R18" i="63"/>
  <c r="R18" i="65" s="1"/>
  <c r="R21" i="63"/>
  <c r="R21" i="65" s="1"/>
  <c r="R22" i="63"/>
  <c r="R22" i="65" s="1"/>
  <c r="R14" i="63"/>
  <c r="R14" i="65" s="1"/>
  <c r="R10" i="63"/>
  <c r="R10" i="65" s="1"/>
  <c r="R15" i="63"/>
  <c r="R15" i="65" s="1"/>
  <c r="R17" i="63"/>
  <c r="R17" i="65" s="1"/>
  <c r="R13" i="63"/>
  <c r="R13" i="65" s="1"/>
  <c r="R9" i="63"/>
  <c r="R9" i="65" s="1"/>
  <c r="R12" i="63"/>
  <c r="R12" i="65" s="1"/>
  <c r="R11" i="63"/>
  <c r="R11" i="65" s="1"/>
  <c r="R8" i="63"/>
  <c r="R8" i="65" s="1"/>
  <c r="R16" i="63"/>
  <c r="R16" i="65" s="1"/>
  <c r="R48" i="63"/>
  <c r="BK55" i="63"/>
  <c r="BK55" i="65" s="1"/>
  <c r="BK51" i="63"/>
  <c r="BK51" i="65" s="1"/>
  <c r="BK56" i="63"/>
  <c r="BK52" i="63"/>
  <c r="BK52" i="65" s="1"/>
  <c r="BK49" i="63"/>
  <c r="BK49" i="65" s="1"/>
  <c r="BK46" i="63"/>
  <c r="BK46" i="65" s="1"/>
  <c r="BK42" i="63"/>
  <c r="BK42" i="65" s="1"/>
  <c r="BK47" i="63"/>
  <c r="BK47" i="65" s="1"/>
  <c r="BK43" i="63"/>
  <c r="BK43" i="65" s="1"/>
  <c r="BK57" i="63"/>
  <c r="BK54" i="63"/>
  <c r="BK54" i="65" s="1"/>
  <c r="BK45" i="63"/>
  <c r="BK45" i="65" s="1"/>
  <c r="BK44" i="63"/>
  <c r="BK44" i="65" s="1"/>
  <c r="BK37" i="63"/>
  <c r="BK37" i="65" s="1"/>
  <c r="BK33" i="63"/>
  <c r="BK33" i="65" s="1"/>
  <c r="BK29" i="63"/>
  <c r="BK29" i="65" s="1"/>
  <c r="BK50" i="63"/>
  <c r="BK50" i="65" s="1"/>
  <c r="BK41" i="63"/>
  <c r="BK41" i="65" s="1"/>
  <c r="BK38" i="63"/>
  <c r="BK38" i="65" s="1"/>
  <c r="BK34" i="63"/>
  <c r="BK34" i="65" s="1"/>
  <c r="BK30" i="63"/>
  <c r="BK30" i="65" s="1"/>
  <c r="BK26" i="63"/>
  <c r="BK26" i="65" s="1"/>
  <c r="BK53" i="63"/>
  <c r="BK53" i="65" s="1"/>
  <c r="BK24" i="63"/>
  <c r="BK24" i="65" s="1"/>
  <c r="BK39" i="63"/>
  <c r="BK39" i="65" s="1"/>
  <c r="BK36" i="63"/>
  <c r="BK36" i="65" s="1"/>
  <c r="BK35" i="63"/>
  <c r="BK35" i="65" s="1"/>
  <c r="BK32" i="63"/>
  <c r="BK32" i="65" s="1"/>
  <c r="BK40" i="63"/>
  <c r="BK40" i="65" s="1"/>
  <c r="BK31" i="63"/>
  <c r="BK31" i="65" s="1"/>
  <c r="BK27" i="63"/>
  <c r="BK27" i="65" s="1"/>
  <c r="BK25" i="63"/>
  <c r="BK25" i="65" s="1"/>
  <c r="BK18" i="63"/>
  <c r="BK18" i="65" s="1"/>
  <c r="BK23" i="63"/>
  <c r="BK23" i="65" s="1"/>
  <c r="BK21" i="63"/>
  <c r="BK21" i="65" s="1"/>
  <c r="BK19" i="63"/>
  <c r="BK19" i="65" s="1"/>
  <c r="BK17" i="63"/>
  <c r="BK17" i="65" s="1"/>
  <c r="BK28" i="63"/>
  <c r="BK28" i="65" s="1"/>
  <c r="BK20" i="63"/>
  <c r="BK20" i="65" s="1"/>
  <c r="BK13" i="63"/>
  <c r="BK13" i="65" s="1"/>
  <c r="BK9" i="63"/>
  <c r="BK9" i="65" s="1"/>
  <c r="BK22" i="63"/>
  <c r="BK22" i="65" s="1"/>
  <c r="BK14" i="63"/>
  <c r="BK14" i="65" s="1"/>
  <c r="BK16" i="63"/>
  <c r="BK16" i="65" s="1"/>
  <c r="BK12" i="63"/>
  <c r="BK12" i="65" s="1"/>
  <c r="BK8" i="63"/>
  <c r="BK8" i="65" s="1"/>
  <c r="BK11" i="63"/>
  <c r="BK11" i="65" s="1"/>
  <c r="BK10" i="63"/>
  <c r="BK10" i="65" s="1"/>
  <c r="BK15" i="63"/>
  <c r="BK15" i="65" s="1"/>
  <c r="AP56" i="63"/>
  <c r="AP52" i="63"/>
  <c r="AP52" i="65" s="1"/>
  <c r="AP57" i="63"/>
  <c r="AP53" i="63"/>
  <c r="AP53" i="65" s="1"/>
  <c r="AP49" i="63"/>
  <c r="AP49" i="65" s="1"/>
  <c r="AP54" i="63"/>
  <c r="AP54" i="65" s="1"/>
  <c r="AP50" i="63"/>
  <c r="AP50" i="65" s="1"/>
  <c r="AP47" i="63"/>
  <c r="AP47" i="65" s="1"/>
  <c r="AP43" i="63"/>
  <c r="AP43" i="65" s="1"/>
  <c r="AP44" i="63"/>
  <c r="AP44" i="65" s="1"/>
  <c r="AP55" i="63"/>
  <c r="AP55" i="65" s="1"/>
  <c r="AP51" i="63"/>
  <c r="AP51" i="65" s="1"/>
  <c r="AP45" i="63"/>
  <c r="AP45" i="65" s="1"/>
  <c r="AP46" i="63"/>
  <c r="AP46" i="65" s="1"/>
  <c r="AP38" i="63"/>
  <c r="AP38" i="65" s="1"/>
  <c r="AP34" i="63"/>
  <c r="AP34" i="65" s="1"/>
  <c r="AP30" i="63"/>
  <c r="AP30" i="65" s="1"/>
  <c r="AP26" i="63"/>
  <c r="AP26" i="65" s="1"/>
  <c r="AP42" i="63"/>
  <c r="AP42" i="65" s="1"/>
  <c r="AP39" i="63"/>
  <c r="AP39" i="65" s="1"/>
  <c r="AP35" i="63"/>
  <c r="AP35" i="65" s="1"/>
  <c r="AP31" i="63"/>
  <c r="AP31" i="65" s="1"/>
  <c r="AP27" i="63"/>
  <c r="AP27" i="65" s="1"/>
  <c r="AP40" i="63"/>
  <c r="AP40" i="65" s="1"/>
  <c r="AP36" i="63"/>
  <c r="AP36" i="65" s="1"/>
  <c r="AP32" i="63"/>
  <c r="AP32" i="65" s="1"/>
  <c r="AP28" i="63"/>
  <c r="AP28" i="65" s="1"/>
  <c r="AP23" i="63"/>
  <c r="AP23" i="65" s="1"/>
  <c r="AP24" i="63"/>
  <c r="AP24" i="65" s="1"/>
  <c r="AP41" i="63"/>
  <c r="AP41" i="65" s="1"/>
  <c r="AP37" i="63"/>
  <c r="AP37" i="65" s="1"/>
  <c r="AP29" i="63"/>
  <c r="AP29" i="65" s="1"/>
  <c r="AP33" i="63"/>
  <c r="AP33" i="65" s="1"/>
  <c r="AP25" i="63"/>
  <c r="AP25" i="65" s="1"/>
  <c r="AP22" i="63"/>
  <c r="AP22" i="65" s="1"/>
  <c r="AP19" i="63"/>
  <c r="AP19" i="65" s="1"/>
  <c r="AP21" i="63"/>
  <c r="AP21" i="65" s="1"/>
  <c r="AP14" i="63"/>
  <c r="AP14" i="65" s="1"/>
  <c r="AP10" i="63"/>
  <c r="AP10" i="65" s="1"/>
  <c r="AP20" i="63"/>
  <c r="AP20" i="65" s="1"/>
  <c r="AP15" i="63"/>
  <c r="AP15" i="65" s="1"/>
  <c r="AP11" i="63"/>
  <c r="AP11" i="65" s="1"/>
  <c r="AP18" i="63"/>
  <c r="AP18" i="65" s="1"/>
  <c r="AP17" i="63"/>
  <c r="AP17" i="65" s="1"/>
  <c r="AP13" i="63"/>
  <c r="AP13" i="65" s="1"/>
  <c r="AP9" i="63"/>
  <c r="AP9" i="65" s="1"/>
  <c r="AP12" i="63"/>
  <c r="AP12" i="65" s="1"/>
  <c r="AP16" i="63"/>
  <c r="AP16" i="65" s="1"/>
  <c r="AP8" i="63"/>
  <c r="AP8" i="65" s="1"/>
  <c r="P55" i="63"/>
  <c r="P55" i="65" s="1"/>
  <c r="P51" i="63"/>
  <c r="P51" i="65" s="1"/>
  <c r="P56" i="63"/>
  <c r="P52" i="63"/>
  <c r="P52" i="65" s="1"/>
  <c r="P57" i="63"/>
  <c r="P54" i="63"/>
  <c r="P54" i="65" s="1"/>
  <c r="P53" i="63"/>
  <c r="P53" i="65" s="1"/>
  <c r="P50" i="63"/>
  <c r="P50" i="65" s="1"/>
  <c r="P46" i="63"/>
  <c r="P46" i="65" s="1"/>
  <c r="P47" i="63"/>
  <c r="P47" i="65" s="1"/>
  <c r="P43" i="63"/>
  <c r="P43" i="65" s="1"/>
  <c r="P41" i="63"/>
  <c r="P41" i="65" s="1"/>
  <c r="P37" i="63"/>
  <c r="P37" i="65" s="1"/>
  <c r="P33" i="63"/>
  <c r="P33" i="65" s="1"/>
  <c r="P29" i="63"/>
  <c r="P29" i="65" s="1"/>
  <c r="P38" i="63"/>
  <c r="P38" i="65" s="1"/>
  <c r="P34" i="63"/>
  <c r="P34" i="65" s="1"/>
  <c r="P30" i="63"/>
  <c r="P30" i="65" s="1"/>
  <c r="P26" i="63"/>
  <c r="P26" i="65" s="1"/>
  <c r="P45" i="63"/>
  <c r="P45" i="65" s="1"/>
  <c r="P49" i="63"/>
  <c r="P49" i="65" s="1"/>
  <c r="P44" i="63"/>
  <c r="P44" i="65" s="1"/>
  <c r="P42" i="63"/>
  <c r="P42" i="65" s="1"/>
  <c r="P24" i="63"/>
  <c r="P24" i="65" s="1"/>
  <c r="P40" i="63"/>
  <c r="P40" i="65" s="1"/>
  <c r="P25" i="63"/>
  <c r="P25" i="65" s="1"/>
  <c r="P39" i="63"/>
  <c r="P39" i="65" s="1"/>
  <c r="P36" i="63"/>
  <c r="P36" i="65" s="1"/>
  <c r="P31" i="63"/>
  <c r="P31" i="65" s="1"/>
  <c r="P18" i="63"/>
  <c r="P18" i="65" s="1"/>
  <c r="P23" i="63"/>
  <c r="P23" i="65" s="1"/>
  <c r="P19" i="63"/>
  <c r="P19" i="65" s="1"/>
  <c r="P28" i="63"/>
  <c r="P28" i="65" s="1"/>
  <c r="P21" i="63"/>
  <c r="P21" i="65" s="1"/>
  <c r="P22" i="63"/>
  <c r="P22" i="65" s="1"/>
  <c r="P17" i="63"/>
  <c r="P17" i="65" s="1"/>
  <c r="P13" i="63"/>
  <c r="P13" i="65" s="1"/>
  <c r="P9" i="63"/>
  <c r="P9" i="65" s="1"/>
  <c r="P32" i="63"/>
  <c r="P32" i="65" s="1"/>
  <c r="P27" i="63"/>
  <c r="P27" i="65" s="1"/>
  <c r="P14" i="63"/>
  <c r="P14" i="65" s="1"/>
  <c r="P20" i="63"/>
  <c r="P20" i="65" s="1"/>
  <c r="P16" i="63"/>
  <c r="P16" i="65" s="1"/>
  <c r="P12" i="63"/>
  <c r="P12" i="65" s="1"/>
  <c r="P8" i="63"/>
  <c r="P8" i="65" s="1"/>
  <c r="P15" i="63"/>
  <c r="P15" i="65" s="1"/>
  <c r="P35" i="63"/>
  <c r="P35" i="65" s="1"/>
  <c r="P11" i="63"/>
  <c r="P11" i="65" s="1"/>
  <c r="P10" i="63"/>
  <c r="P10" i="65" s="1"/>
  <c r="AT54" i="63"/>
  <c r="AT54" i="65" s="1"/>
  <c r="AT50" i="63"/>
  <c r="AT50" i="65" s="1"/>
  <c r="AT55" i="63"/>
  <c r="AT55" i="65" s="1"/>
  <c r="AT51" i="63"/>
  <c r="AT51" i="65" s="1"/>
  <c r="AT56" i="63"/>
  <c r="AT52" i="63"/>
  <c r="AT52" i="65" s="1"/>
  <c r="AT45" i="63"/>
  <c r="AT45" i="65" s="1"/>
  <c r="AT46" i="63"/>
  <c r="AT46" i="65" s="1"/>
  <c r="AT42" i="63"/>
  <c r="AT42" i="65" s="1"/>
  <c r="AT47" i="63"/>
  <c r="AT47" i="65" s="1"/>
  <c r="AT43" i="63"/>
  <c r="AT43" i="65" s="1"/>
  <c r="AT53" i="63"/>
  <c r="AT53" i="65" s="1"/>
  <c r="AT44" i="63"/>
  <c r="AT44" i="65" s="1"/>
  <c r="AT40" i="63"/>
  <c r="AT40" i="65" s="1"/>
  <c r="AT36" i="63"/>
  <c r="AT36" i="65" s="1"/>
  <c r="AT32" i="63"/>
  <c r="AT32" i="65" s="1"/>
  <c r="AT28" i="63"/>
  <c r="AT28" i="65" s="1"/>
  <c r="AT49" i="63"/>
  <c r="AT49" i="65" s="1"/>
  <c r="AT41" i="63"/>
  <c r="AT41" i="65" s="1"/>
  <c r="AT37" i="63"/>
  <c r="AT37" i="65" s="1"/>
  <c r="AT33" i="63"/>
  <c r="AT33" i="65" s="1"/>
  <c r="AT29" i="63"/>
  <c r="AT29" i="65" s="1"/>
  <c r="AT25" i="63"/>
  <c r="AT25" i="65" s="1"/>
  <c r="AT38" i="63"/>
  <c r="AT38" i="65" s="1"/>
  <c r="AT34" i="63"/>
  <c r="AT34" i="65" s="1"/>
  <c r="AT57" i="63"/>
  <c r="AT39" i="63"/>
  <c r="AT39" i="65" s="1"/>
  <c r="AT30" i="63"/>
  <c r="AT30" i="65" s="1"/>
  <c r="AT27" i="63"/>
  <c r="AT27" i="65" s="1"/>
  <c r="AT35" i="63"/>
  <c r="AT35" i="65" s="1"/>
  <c r="AT24" i="63"/>
  <c r="AT24" i="65" s="1"/>
  <c r="AT23" i="63"/>
  <c r="AT23" i="65" s="1"/>
  <c r="AT19" i="63"/>
  <c r="AT19" i="65" s="1"/>
  <c r="AT31" i="63"/>
  <c r="AT31" i="65" s="1"/>
  <c r="AT26" i="63"/>
  <c r="AT26" i="65" s="1"/>
  <c r="AT20" i="63"/>
  <c r="AT20" i="65" s="1"/>
  <c r="AT16" i="63"/>
  <c r="AT16" i="65" s="1"/>
  <c r="AT12" i="63"/>
  <c r="AT12" i="65" s="1"/>
  <c r="AT8" i="63"/>
  <c r="AT8" i="65" s="1"/>
  <c r="AT17" i="63"/>
  <c r="AT17" i="65" s="1"/>
  <c r="AT13" i="63"/>
  <c r="AT13" i="65" s="1"/>
  <c r="AT9" i="63"/>
  <c r="AT9" i="65" s="1"/>
  <c r="AT21" i="63"/>
  <c r="AT21" i="65" s="1"/>
  <c r="AT15" i="63"/>
  <c r="AT15" i="65" s="1"/>
  <c r="AT11" i="63"/>
  <c r="AT11" i="65" s="1"/>
  <c r="AT22" i="63"/>
  <c r="AT22" i="65" s="1"/>
  <c r="AT14" i="63"/>
  <c r="AT14" i="65" s="1"/>
  <c r="AT10" i="63"/>
  <c r="AT10" i="65" s="1"/>
  <c r="AT18" i="63"/>
  <c r="AT18" i="65" s="1"/>
  <c r="BN56" i="63"/>
  <c r="BN52" i="63"/>
  <c r="BN52" i="65" s="1"/>
  <c r="BN57" i="63"/>
  <c r="BN53" i="63"/>
  <c r="BN53" i="65" s="1"/>
  <c r="BN49" i="63"/>
  <c r="BN49" i="65" s="1"/>
  <c r="BN54" i="63"/>
  <c r="BN54" i="65" s="1"/>
  <c r="BN50" i="63"/>
  <c r="BN50" i="65" s="1"/>
  <c r="BN47" i="63"/>
  <c r="BN47" i="65" s="1"/>
  <c r="BN43" i="63"/>
  <c r="BN43" i="65" s="1"/>
  <c r="BN55" i="63"/>
  <c r="BN55" i="65" s="1"/>
  <c r="BN44" i="63"/>
  <c r="BN44" i="65" s="1"/>
  <c r="BN51" i="63"/>
  <c r="BN51" i="65" s="1"/>
  <c r="BN45" i="63"/>
  <c r="BN45" i="65" s="1"/>
  <c r="BN46" i="63"/>
  <c r="BN46" i="65" s="1"/>
  <c r="BN41" i="63"/>
  <c r="BN41" i="65" s="1"/>
  <c r="BN38" i="63"/>
  <c r="BN38" i="65" s="1"/>
  <c r="BN34" i="63"/>
  <c r="BN34" i="65" s="1"/>
  <c r="BN30" i="63"/>
  <c r="BN30" i="65" s="1"/>
  <c r="BN26" i="63"/>
  <c r="BN26" i="65" s="1"/>
  <c r="BN39" i="63"/>
  <c r="BN39" i="65" s="1"/>
  <c r="BN35" i="63"/>
  <c r="BN35" i="65" s="1"/>
  <c r="BN31" i="63"/>
  <c r="BN31" i="65" s="1"/>
  <c r="BN27" i="63"/>
  <c r="BN27" i="65" s="1"/>
  <c r="BN40" i="63"/>
  <c r="BN40" i="65" s="1"/>
  <c r="BN36" i="63"/>
  <c r="BN36" i="65" s="1"/>
  <c r="BN32" i="63"/>
  <c r="BN32" i="65" s="1"/>
  <c r="BN29" i="63"/>
  <c r="BN29" i="65" s="1"/>
  <c r="BN23" i="63"/>
  <c r="BN23" i="65" s="1"/>
  <c r="BN37" i="63"/>
  <c r="BN37" i="65" s="1"/>
  <c r="BN24" i="63"/>
  <c r="BN24" i="65" s="1"/>
  <c r="BN21" i="63"/>
  <c r="BN21" i="65" s="1"/>
  <c r="BN22" i="63"/>
  <c r="BN22" i="65" s="1"/>
  <c r="BN17" i="63"/>
  <c r="BN17" i="65" s="1"/>
  <c r="BN33" i="63"/>
  <c r="BN33" i="65" s="1"/>
  <c r="BN25" i="63"/>
  <c r="BN25" i="65" s="1"/>
  <c r="BN19" i="63"/>
  <c r="BN19" i="65" s="1"/>
  <c r="BN28" i="63"/>
  <c r="BN28" i="65" s="1"/>
  <c r="BN20" i="63"/>
  <c r="BN20" i="65" s="1"/>
  <c r="BN14" i="63"/>
  <c r="BN14" i="65" s="1"/>
  <c r="BN10" i="63"/>
  <c r="BN10" i="65" s="1"/>
  <c r="BN15" i="63"/>
  <c r="BN15" i="65" s="1"/>
  <c r="BN11" i="63"/>
  <c r="BN11" i="65" s="1"/>
  <c r="BN13" i="63"/>
  <c r="BN13" i="65" s="1"/>
  <c r="BN9" i="63"/>
  <c r="BN9" i="65" s="1"/>
  <c r="BN42" i="63"/>
  <c r="BN42" i="65" s="1"/>
  <c r="BN16" i="63"/>
  <c r="BN16" i="65" s="1"/>
  <c r="BN12" i="63"/>
  <c r="BN12" i="65" s="1"/>
  <c r="BN18" i="63"/>
  <c r="BN18" i="65" s="1"/>
  <c r="BN8" i="63"/>
  <c r="BN8" i="65" s="1"/>
  <c r="BS55" i="63"/>
  <c r="BS55" i="65" s="1"/>
  <c r="BS51" i="63"/>
  <c r="BS51" i="65" s="1"/>
  <c r="BS56" i="63"/>
  <c r="BS52" i="63"/>
  <c r="BS52" i="65" s="1"/>
  <c r="BS46" i="63"/>
  <c r="BS46" i="65" s="1"/>
  <c r="BS42" i="63"/>
  <c r="BS42" i="65" s="1"/>
  <c r="BS57" i="63"/>
  <c r="BS54" i="63"/>
  <c r="BS54" i="65" s="1"/>
  <c r="BS47" i="63"/>
  <c r="BS47" i="65" s="1"/>
  <c r="BS43" i="63"/>
  <c r="BS43" i="65" s="1"/>
  <c r="BS53" i="63"/>
  <c r="BS53" i="65" s="1"/>
  <c r="BS50" i="63"/>
  <c r="BS50" i="65" s="1"/>
  <c r="BS37" i="63"/>
  <c r="BS37" i="65" s="1"/>
  <c r="BS33" i="63"/>
  <c r="BS33" i="65" s="1"/>
  <c r="BS29" i="63"/>
  <c r="BS29" i="65" s="1"/>
  <c r="BS41" i="63"/>
  <c r="BS41" i="65" s="1"/>
  <c r="BS38" i="63"/>
  <c r="BS38" i="65" s="1"/>
  <c r="BS34" i="63"/>
  <c r="BS34" i="65" s="1"/>
  <c r="BS30" i="63"/>
  <c r="BS30" i="65" s="1"/>
  <c r="BS26" i="63"/>
  <c r="BS26" i="65" s="1"/>
  <c r="BS49" i="63"/>
  <c r="BS49" i="65" s="1"/>
  <c r="BS24" i="63"/>
  <c r="BS24" i="65" s="1"/>
  <c r="BS44" i="63"/>
  <c r="BS44" i="65" s="1"/>
  <c r="BS40" i="63"/>
  <c r="BS40" i="65" s="1"/>
  <c r="BS28" i="63"/>
  <c r="BS28" i="65" s="1"/>
  <c r="BS27" i="63"/>
  <c r="BS27" i="65" s="1"/>
  <c r="BS36" i="63"/>
  <c r="BS36" i="65" s="1"/>
  <c r="BS31" i="63"/>
  <c r="BS31" i="65" s="1"/>
  <c r="BS18" i="63"/>
  <c r="BS18" i="65" s="1"/>
  <c r="BS39" i="63"/>
  <c r="BS39" i="65" s="1"/>
  <c r="BS19" i="63"/>
  <c r="BS19" i="65" s="1"/>
  <c r="BS35" i="63"/>
  <c r="BS35" i="65" s="1"/>
  <c r="BS32" i="63"/>
  <c r="BS32" i="65" s="1"/>
  <c r="BS21" i="63"/>
  <c r="BS21" i="65" s="1"/>
  <c r="BS23" i="63"/>
  <c r="BS23" i="65" s="1"/>
  <c r="BS22" i="63"/>
  <c r="BS22" i="65" s="1"/>
  <c r="BS17" i="63"/>
  <c r="BS17" i="65" s="1"/>
  <c r="BS13" i="63"/>
  <c r="BS13" i="65" s="1"/>
  <c r="BS9" i="63"/>
  <c r="BS9" i="65" s="1"/>
  <c r="BS14" i="63"/>
  <c r="BS14" i="65" s="1"/>
  <c r="BS20" i="63"/>
  <c r="BS20" i="65" s="1"/>
  <c r="BS16" i="63"/>
  <c r="BS16" i="65" s="1"/>
  <c r="BS12" i="63"/>
  <c r="BS12" i="65" s="1"/>
  <c r="BS8" i="63"/>
  <c r="BS8" i="65" s="1"/>
  <c r="BS25" i="63"/>
  <c r="BS25" i="65" s="1"/>
  <c r="BS15" i="63"/>
  <c r="BS15" i="65" s="1"/>
  <c r="BS45" i="63"/>
  <c r="BS45" i="65" s="1"/>
  <c r="BS11" i="63"/>
  <c r="BS11" i="65" s="1"/>
  <c r="BS10" i="63"/>
  <c r="BS10" i="65" s="1"/>
  <c r="H55" i="63"/>
  <c r="H55" i="65" s="1"/>
  <c r="H51" i="63"/>
  <c r="H51" i="65" s="1"/>
  <c r="H56" i="63"/>
  <c r="H52" i="63"/>
  <c r="H52" i="65" s="1"/>
  <c r="H49" i="63"/>
  <c r="H49" i="65" s="1"/>
  <c r="H46" i="63"/>
  <c r="H46" i="65" s="1"/>
  <c r="H57" i="63"/>
  <c r="H54" i="63"/>
  <c r="H54" i="65" s="1"/>
  <c r="H47" i="63"/>
  <c r="H47" i="65" s="1"/>
  <c r="H43" i="63"/>
  <c r="H43" i="65" s="1"/>
  <c r="H53" i="63"/>
  <c r="H53" i="65" s="1"/>
  <c r="H50" i="63"/>
  <c r="H50" i="65" s="1"/>
  <c r="H41" i="63"/>
  <c r="H41" i="65" s="1"/>
  <c r="H37" i="63"/>
  <c r="H37" i="65" s="1"/>
  <c r="H33" i="63"/>
  <c r="H33" i="65" s="1"/>
  <c r="H29" i="63"/>
  <c r="H29" i="65" s="1"/>
  <c r="H38" i="63"/>
  <c r="H38" i="65" s="1"/>
  <c r="H34" i="63"/>
  <c r="H34" i="65" s="1"/>
  <c r="H30" i="63"/>
  <c r="H30" i="65" s="1"/>
  <c r="H26" i="63"/>
  <c r="H26" i="65" s="1"/>
  <c r="H42" i="63"/>
  <c r="H42" i="65" s="1"/>
  <c r="H45" i="63"/>
  <c r="H45" i="65" s="1"/>
  <c r="H24" i="63"/>
  <c r="H24" i="65" s="1"/>
  <c r="H25" i="63"/>
  <c r="H25" i="65" s="1"/>
  <c r="H28" i="63"/>
  <c r="H28" i="65" s="1"/>
  <c r="H44" i="63"/>
  <c r="H44" i="65" s="1"/>
  <c r="H40" i="63"/>
  <c r="H40" i="65" s="1"/>
  <c r="H27" i="63"/>
  <c r="H27" i="65" s="1"/>
  <c r="H39" i="63"/>
  <c r="H39" i="65" s="1"/>
  <c r="H31" i="63"/>
  <c r="H31" i="65" s="1"/>
  <c r="H18" i="63"/>
  <c r="H18" i="65" s="1"/>
  <c r="H36" i="63"/>
  <c r="H36" i="65" s="1"/>
  <c r="H19" i="63"/>
  <c r="H19" i="65" s="1"/>
  <c r="H22" i="63"/>
  <c r="H22" i="65" s="1"/>
  <c r="H21" i="63"/>
  <c r="H21" i="65" s="1"/>
  <c r="H35" i="63"/>
  <c r="H35" i="65" s="1"/>
  <c r="H32" i="63"/>
  <c r="H32" i="65" s="1"/>
  <c r="H17" i="63"/>
  <c r="H17" i="65" s="1"/>
  <c r="H13" i="63"/>
  <c r="H13" i="65" s="1"/>
  <c r="H9" i="63"/>
  <c r="H9" i="65" s="1"/>
  <c r="H14" i="63"/>
  <c r="H14" i="65" s="1"/>
  <c r="H20" i="63"/>
  <c r="H20" i="65" s="1"/>
  <c r="H16" i="63"/>
  <c r="H16" i="65" s="1"/>
  <c r="H12" i="63"/>
  <c r="H12" i="65" s="1"/>
  <c r="H8" i="63"/>
  <c r="H8" i="65" s="1"/>
  <c r="H23" i="63"/>
  <c r="H23" i="65" s="1"/>
  <c r="H15" i="63"/>
  <c r="H15" i="65" s="1"/>
  <c r="H11" i="63"/>
  <c r="H11" i="65" s="1"/>
  <c r="H10" i="63"/>
  <c r="H10" i="65" s="1"/>
  <c r="AL54" i="63"/>
  <c r="AL54" i="65" s="1"/>
  <c r="AL50" i="63"/>
  <c r="AL50" i="65" s="1"/>
  <c r="AL55" i="63"/>
  <c r="AL55" i="65" s="1"/>
  <c r="AL51" i="63"/>
  <c r="AL51" i="65" s="1"/>
  <c r="AL56" i="63"/>
  <c r="AL52" i="63"/>
  <c r="AL52" i="65" s="1"/>
  <c r="AL57" i="63"/>
  <c r="AL45" i="63"/>
  <c r="AL45" i="65" s="1"/>
  <c r="AL53" i="63"/>
  <c r="AL53" i="65" s="1"/>
  <c r="AL49" i="63"/>
  <c r="AL49" i="65" s="1"/>
  <c r="AL46" i="63"/>
  <c r="AL46" i="65" s="1"/>
  <c r="AL42" i="63"/>
  <c r="AL42" i="65" s="1"/>
  <c r="AL47" i="63"/>
  <c r="AL47" i="65" s="1"/>
  <c r="AL43" i="63"/>
  <c r="AL43" i="65" s="1"/>
  <c r="AL44" i="63"/>
  <c r="AL44" i="65" s="1"/>
  <c r="AL40" i="63"/>
  <c r="AL40" i="65" s="1"/>
  <c r="AL36" i="63"/>
  <c r="AL36" i="65" s="1"/>
  <c r="AL32" i="63"/>
  <c r="AL32" i="65" s="1"/>
  <c r="AL28" i="63"/>
  <c r="AL28" i="65" s="1"/>
  <c r="AL41" i="63"/>
  <c r="AL41" i="65" s="1"/>
  <c r="AL37" i="63"/>
  <c r="AL37" i="65" s="1"/>
  <c r="AL33" i="63"/>
  <c r="AL33" i="65" s="1"/>
  <c r="AL29" i="63"/>
  <c r="AL29" i="65" s="1"/>
  <c r="AL38" i="63"/>
  <c r="AL38" i="65" s="1"/>
  <c r="AL34" i="63"/>
  <c r="AL34" i="65" s="1"/>
  <c r="AL31" i="63"/>
  <c r="AL31" i="65" s="1"/>
  <c r="AL39" i="63"/>
  <c r="AL39" i="65" s="1"/>
  <c r="AL25" i="63"/>
  <c r="AL25" i="65" s="1"/>
  <c r="AL23" i="63"/>
  <c r="AL23" i="65" s="1"/>
  <c r="AL21" i="63"/>
  <c r="AL21" i="65" s="1"/>
  <c r="AL22" i="63"/>
  <c r="AL22" i="65" s="1"/>
  <c r="AL19" i="63"/>
  <c r="AL19" i="65" s="1"/>
  <c r="AL27" i="63"/>
  <c r="AL27" i="65" s="1"/>
  <c r="AL26" i="63"/>
  <c r="AL26" i="65" s="1"/>
  <c r="AL16" i="63"/>
  <c r="AL16" i="65" s="1"/>
  <c r="AL12" i="63"/>
  <c r="AL12" i="65" s="1"/>
  <c r="AL8" i="63"/>
  <c r="AL8" i="65" s="1"/>
  <c r="AL20" i="63"/>
  <c r="AL20" i="65" s="1"/>
  <c r="AL35" i="63"/>
  <c r="AL35" i="65" s="1"/>
  <c r="AL17" i="63"/>
  <c r="AL17" i="65" s="1"/>
  <c r="AL13" i="63"/>
  <c r="AL13" i="65" s="1"/>
  <c r="AL9" i="63"/>
  <c r="AL9" i="65" s="1"/>
  <c r="AL24" i="63"/>
  <c r="AL24" i="65" s="1"/>
  <c r="AL15" i="63"/>
  <c r="AL15" i="65" s="1"/>
  <c r="AL11" i="63"/>
  <c r="AL11" i="65" s="1"/>
  <c r="AL18" i="63"/>
  <c r="AL18" i="65" s="1"/>
  <c r="AL30" i="63"/>
  <c r="AL30" i="65" s="1"/>
  <c r="AL14" i="63"/>
  <c r="AL14" i="65" s="1"/>
  <c r="AL10" i="63"/>
  <c r="AL10" i="65" s="1"/>
  <c r="BF56" i="63"/>
  <c r="BF52" i="63"/>
  <c r="BF52" i="65" s="1"/>
  <c r="BF57" i="63"/>
  <c r="BF53" i="63"/>
  <c r="BF53" i="65" s="1"/>
  <c r="BF49" i="63"/>
  <c r="BF49" i="65" s="1"/>
  <c r="BF54" i="63"/>
  <c r="BF54" i="65" s="1"/>
  <c r="BF50" i="63"/>
  <c r="BF50" i="65" s="1"/>
  <c r="BF47" i="63"/>
  <c r="BF47" i="65" s="1"/>
  <c r="BF43" i="63"/>
  <c r="BF43" i="65" s="1"/>
  <c r="BF44" i="63"/>
  <c r="BF44" i="65" s="1"/>
  <c r="BF45" i="63"/>
  <c r="BF45" i="65" s="1"/>
  <c r="BF51" i="63"/>
  <c r="BF51" i="65" s="1"/>
  <c r="BF46" i="63"/>
  <c r="BF46" i="65" s="1"/>
  <c r="BF38" i="63"/>
  <c r="BF38" i="65" s="1"/>
  <c r="BF34" i="63"/>
  <c r="BF34" i="65" s="1"/>
  <c r="BF30" i="63"/>
  <c r="BF30" i="65" s="1"/>
  <c r="BF26" i="63"/>
  <c r="BF26" i="65" s="1"/>
  <c r="BF55" i="63"/>
  <c r="BF55" i="65" s="1"/>
  <c r="BF42" i="63"/>
  <c r="BF42" i="65" s="1"/>
  <c r="BF39" i="63"/>
  <c r="BF39" i="65" s="1"/>
  <c r="BF35" i="63"/>
  <c r="BF35" i="65" s="1"/>
  <c r="BF31" i="63"/>
  <c r="BF31" i="65" s="1"/>
  <c r="BF27" i="63"/>
  <c r="BF27" i="65" s="1"/>
  <c r="BF40" i="63"/>
  <c r="BF40" i="65" s="1"/>
  <c r="BF36" i="63"/>
  <c r="BF36" i="65" s="1"/>
  <c r="BF32" i="63"/>
  <c r="BF32" i="65" s="1"/>
  <c r="BF37" i="63"/>
  <c r="BF37" i="65" s="1"/>
  <c r="BF28" i="63"/>
  <c r="BF28" i="65" s="1"/>
  <c r="BF41" i="63"/>
  <c r="BF41" i="65" s="1"/>
  <c r="BF23" i="63"/>
  <c r="BF23" i="65" s="1"/>
  <c r="BF24" i="63"/>
  <c r="BF24" i="65" s="1"/>
  <c r="BF33" i="63"/>
  <c r="BF33" i="65" s="1"/>
  <c r="BF17" i="63"/>
  <c r="BF17" i="65" s="1"/>
  <c r="BF29" i="63"/>
  <c r="BF29" i="65" s="1"/>
  <c r="BF21" i="63"/>
  <c r="BF21" i="65" s="1"/>
  <c r="BF19" i="63"/>
  <c r="BF19" i="65" s="1"/>
  <c r="BF18" i="63"/>
  <c r="BF18" i="65" s="1"/>
  <c r="BF14" i="63"/>
  <c r="BF14" i="65" s="1"/>
  <c r="BF10" i="63"/>
  <c r="BF10" i="65" s="1"/>
  <c r="BF15" i="63"/>
  <c r="BF15" i="65" s="1"/>
  <c r="BF11" i="63"/>
  <c r="BF11" i="65" s="1"/>
  <c r="BF22" i="63"/>
  <c r="BF22" i="65" s="1"/>
  <c r="BF20" i="63"/>
  <c r="BF20" i="65" s="1"/>
  <c r="BF25" i="63"/>
  <c r="BF25" i="65" s="1"/>
  <c r="BF13" i="63"/>
  <c r="BF13" i="65" s="1"/>
  <c r="BF9" i="63"/>
  <c r="BF9" i="65" s="1"/>
  <c r="BF12" i="63"/>
  <c r="BF12" i="65" s="1"/>
  <c r="BF8" i="63"/>
  <c r="BF8" i="65" s="1"/>
  <c r="BF16" i="63"/>
  <c r="BF16" i="65" s="1"/>
  <c r="BU56" i="63"/>
  <c r="BU52" i="63"/>
  <c r="BU52" i="65" s="1"/>
  <c r="BU57" i="63"/>
  <c r="BU53" i="63"/>
  <c r="BU53" i="65" s="1"/>
  <c r="BU49" i="63"/>
  <c r="BU49" i="65" s="1"/>
  <c r="BU55" i="63"/>
  <c r="BU55" i="65" s="1"/>
  <c r="BU54" i="63"/>
  <c r="BU54" i="65" s="1"/>
  <c r="BU51" i="63"/>
  <c r="BU51" i="65" s="1"/>
  <c r="BU47" i="63"/>
  <c r="BU47" i="65" s="1"/>
  <c r="BU43" i="63"/>
  <c r="BU43" i="65" s="1"/>
  <c r="BU50" i="63"/>
  <c r="BU50" i="65" s="1"/>
  <c r="BU44" i="63"/>
  <c r="BU44" i="65" s="1"/>
  <c r="BU41" i="63"/>
  <c r="BU41" i="65" s="1"/>
  <c r="BU38" i="63"/>
  <c r="BU38" i="65" s="1"/>
  <c r="BU34" i="63"/>
  <c r="BU34" i="65" s="1"/>
  <c r="BU30" i="63"/>
  <c r="BU30" i="65" s="1"/>
  <c r="BU26" i="63"/>
  <c r="BU26" i="65" s="1"/>
  <c r="BU42" i="63"/>
  <c r="BU42" i="65" s="1"/>
  <c r="BU39" i="63"/>
  <c r="BU39" i="65" s="1"/>
  <c r="BU35" i="63"/>
  <c r="BU35" i="65" s="1"/>
  <c r="BU31" i="63"/>
  <c r="BU31" i="65" s="1"/>
  <c r="BU27" i="63"/>
  <c r="BU27" i="65" s="1"/>
  <c r="BU46" i="63"/>
  <c r="BU46" i="65" s="1"/>
  <c r="BU45" i="63"/>
  <c r="BU45" i="65" s="1"/>
  <c r="BU40" i="63"/>
  <c r="BU40" i="65" s="1"/>
  <c r="BU21" i="63"/>
  <c r="BU21" i="65" s="1"/>
  <c r="BU37" i="63"/>
  <c r="BU37" i="65" s="1"/>
  <c r="BU25" i="63"/>
  <c r="BU25" i="65" s="1"/>
  <c r="BU32" i="63"/>
  <c r="BU32" i="65" s="1"/>
  <c r="BU19" i="63"/>
  <c r="BU19" i="65" s="1"/>
  <c r="BU24" i="63"/>
  <c r="BU24" i="65" s="1"/>
  <c r="BU20" i="63"/>
  <c r="BU20" i="65" s="1"/>
  <c r="BU29" i="63"/>
  <c r="BU29" i="65" s="1"/>
  <c r="BU18" i="63"/>
  <c r="BU18" i="65" s="1"/>
  <c r="BU36" i="63"/>
  <c r="BU36" i="65" s="1"/>
  <c r="BU14" i="63"/>
  <c r="BU14" i="65" s="1"/>
  <c r="BU10" i="63"/>
  <c r="BU10" i="65" s="1"/>
  <c r="BU33" i="63"/>
  <c r="BU33" i="65" s="1"/>
  <c r="BU15" i="63"/>
  <c r="BU15" i="65" s="1"/>
  <c r="BU22" i="63"/>
  <c r="BU22" i="65" s="1"/>
  <c r="BU28" i="63"/>
  <c r="BU28" i="65" s="1"/>
  <c r="BU13" i="63"/>
  <c r="BU13" i="65" s="1"/>
  <c r="BU9" i="63"/>
  <c r="BU9" i="65" s="1"/>
  <c r="BU16" i="63"/>
  <c r="BU16" i="65" s="1"/>
  <c r="BU17" i="63"/>
  <c r="BU17" i="65" s="1"/>
  <c r="BU12" i="63"/>
  <c r="BU12" i="65" s="1"/>
  <c r="BU11" i="63"/>
  <c r="BU11" i="65" s="1"/>
  <c r="BU8" i="63"/>
  <c r="BU8" i="65" s="1"/>
  <c r="BU23" i="63"/>
  <c r="BU23" i="65" s="1"/>
  <c r="J56" i="63"/>
  <c r="J52" i="63"/>
  <c r="J52" i="65" s="1"/>
  <c r="J57" i="63"/>
  <c r="J53" i="63"/>
  <c r="J53" i="65" s="1"/>
  <c r="J49" i="63"/>
  <c r="J49" i="65" s="1"/>
  <c r="J55" i="63"/>
  <c r="J55" i="65" s="1"/>
  <c r="J54" i="63"/>
  <c r="J54" i="65" s="1"/>
  <c r="J51" i="63"/>
  <c r="J51" i="65" s="1"/>
  <c r="J47" i="63"/>
  <c r="J47" i="65" s="1"/>
  <c r="J43" i="63"/>
  <c r="J43" i="65" s="1"/>
  <c r="J50" i="63"/>
  <c r="J50" i="65" s="1"/>
  <c r="J44" i="63"/>
  <c r="J44" i="65" s="1"/>
  <c r="J38" i="63"/>
  <c r="J38" i="65" s="1"/>
  <c r="J34" i="63"/>
  <c r="J34" i="65" s="1"/>
  <c r="J30" i="63"/>
  <c r="J30" i="65" s="1"/>
  <c r="J42" i="63"/>
  <c r="J42" i="65" s="1"/>
  <c r="J39" i="63"/>
  <c r="J39" i="65" s="1"/>
  <c r="J35" i="63"/>
  <c r="J35" i="65" s="1"/>
  <c r="J31" i="63"/>
  <c r="J31" i="65" s="1"/>
  <c r="J27" i="63"/>
  <c r="J27" i="65" s="1"/>
  <c r="J46" i="63"/>
  <c r="J46" i="65" s="1"/>
  <c r="J45" i="63"/>
  <c r="J45" i="65" s="1"/>
  <c r="J41" i="63"/>
  <c r="J41" i="65" s="1"/>
  <c r="J25" i="63"/>
  <c r="J25" i="65" s="1"/>
  <c r="J40" i="63"/>
  <c r="J40" i="65" s="1"/>
  <c r="J37" i="63"/>
  <c r="J37" i="65" s="1"/>
  <c r="J32" i="63"/>
  <c r="J32" i="65" s="1"/>
  <c r="J19" i="63"/>
  <c r="J19" i="65" s="1"/>
  <c r="J24" i="63"/>
  <c r="J24" i="65" s="1"/>
  <c r="J20" i="63"/>
  <c r="J20" i="65" s="1"/>
  <c r="J29" i="63"/>
  <c r="J29" i="65" s="1"/>
  <c r="J26" i="63"/>
  <c r="J26" i="65" s="1"/>
  <c r="J18" i="63"/>
  <c r="J18" i="65" s="1"/>
  <c r="J23" i="63"/>
  <c r="J23" i="65" s="1"/>
  <c r="J14" i="63"/>
  <c r="J14" i="65" s="1"/>
  <c r="J10" i="63"/>
  <c r="J10" i="65" s="1"/>
  <c r="J21" i="63"/>
  <c r="J21" i="65" s="1"/>
  <c r="J22" i="63"/>
  <c r="J22" i="65" s="1"/>
  <c r="J15" i="63"/>
  <c r="J15" i="65" s="1"/>
  <c r="J33" i="63"/>
  <c r="J33" i="65" s="1"/>
  <c r="J36" i="63"/>
  <c r="J36" i="65" s="1"/>
  <c r="J17" i="63"/>
  <c r="J17" i="65" s="1"/>
  <c r="J13" i="63"/>
  <c r="J13" i="65" s="1"/>
  <c r="J9" i="63"/>
  <c r="J9" i="65" s="1"/>
  <c r="J16" i="63"/>
  <c r="J16" i="65" s="1"/>
  <c r="J12" i="63"/>
  <c r="J12" i="65" s="1"/>
  <c r="J28" i="63"/>
  <c r="J28" i="65" s="1"/>
  <c r="J11" i="63"/>
  <c r="J11" i="65" s="1"/>
  <c r="J8" i="63"/>
  <c r="J8" i="65" s="1"/>
  <c r="BU48" i="63"/>
  <c r="BH57" i="63"/>
  <c r="BH53" i="63"/>
  <c r="BH53" i="65" s="1"/>
  <c r="BH49" i="63"/>
  <c r="BH49" i="65" s="1"/>
  <c r="BH54" i="63"/>
  <c r="BH54" i="65" s="1"/>
  <c r="BH50" i="63"/>
  <c r="BH50" i="65" s="1"/>
  <c r="BH55" i="63"/>
  <c r="BH55" i="65" s="1"/>
  <c r="BH51" i="63"/>
  <c r="BH51" i="65" s="1"/>
  <c r="BH44" i="63"/>
  <c r="BH44" i="65" s="1"/>
  <c r="BH56" i="63"/>
  <c r="BH45" i="63"/>
  <c r="BH45" i="65" s="1"/>
  <c r="BH52" i="63"/>
  <c r="BH52" i="65" s="1"/>
  <c r="BH46" i="63"/>
  <c r="BH46" i="65" s="1"/>
  <c r="BH42" i="63"/>
  <c r="BH42" i="65" s="1"/>
  <c r="BH47" i="63"/>
  <c r="BH47" i="65" s="1"/>
  <c r="BH43" i="63"/>
  <c r="BH43" i="65" s="1"/>
  <c r="BH39" i="63"/>
  <c r="BH39" i="65" s="1"/>
  <c r="BH35" i="63"/>
  <c r="BH35" i="65" s="1"/>
  <c r="BH31" i="63"/>
  <c r="BH31" i="65" s="1"/>
  <c r="BH27" i="63"/>
  <c r="BH27" i="65" s="1"/>
  <c r="BH40" i="63"/>
  <c r="BH40" i="65" s="1"/>
  <c r="BH36" i="63"/>
  <c r="BH36" i="65" s="1"/>
  <c r="BH32" i="63"/>
  <c r="BH32" i="65" s="1"/>
  <c r="BH28" i="63"/>
  <c r="BH28" i="65" s="1"/>
  <c r="BH37" i="63"/>
  <c r="BH37" i="65" s="1"/>
  <c r="BH33" i="63"/>
  <c r="BH33" i="65" s="1"/>
  <c r="BH41" i="63"/>
  <c r="BH41" i="65" s="1"/>
  <c r="BH30" i="63"/>
  <c r="BH30" i="65" s="1"/>
  <c r="BH25" i="63"/>
  <c r="BH25" i="65" s="1"/>
  <c r="BH24" i="63"/>
  <c r="BH24" i="65" s="1"/>
  <c r="BH38" i="63"/>
  <c r="BH38" i="65" s="1"/>
  <c r="BH22" i="63"/>
  <c r="BH22" i="65" s="1"/>
  <c r="BH34" i="63"/>
  <c r="BH34" i="65" s="1"/>
  <c r="BH26" i="63"/>
  <c r="BH26" i="65" s="1"/>
  <c r="BH18" i="63"/>
  <c r="BH18" i="65" s="1"/>
  <c r="BH20" i="63"/>
  <c r="BH20" i="65" s="1"/>
  <c r="BH15" i="63"/>
  <c r="BH15" i="65" s="1"/>
  <c r="BH11" i="63"/>
  <c r="BH11" i="65" s="1"/>
  <c r="BH17" i="63"/>
  <c r="BH17" i="65" s="1"/>
  <c r="BH29" i="63"/>
  <c r="BH29" i="65" s="1"/>
  <c r="BH21" i="63"/>
  <c r="BH21" i="65" s="1"/>
  <c r="BH16" i="63"/>
  <c r="BH16" i="65" s="1"/>
  <c r="BH12" i="63"/>
  <c r="BH12" i="65" s="1"/>
  <c r="BH8" i="63"/>
  <c r="BH8" i="65" s="1"/>
  <c r="BH14" i="63"/>
  <c r="BH14" i="65" s="1"/>
  <c r="BH10" i="63"/>
  <c r="BH10" i="65" s="1"/>
  <c r="BH23" i="63"/>
  <c r="BH23" i="65" s="1"/>
  <c r="BH19" i="63"/>
  <c r="BH19" i="65" s="1"/>
  <c r="BH9" i="63"/>
  <c r="BH9" i="65" s="1"/>
  <c r="BH13" i="63"/>
  <c r="BH13" i="65" s="1"/>
  <c r="AR57" i="63"/>
  <c r="AR53" i="63"/>
  <c r="AR53" i="65" s="1"/>
  <c r="AR49" i="63"/>
  <c r="AR49" i="65" s="1"/>
  <c r="AR54" i="63"/>
  <c r="AR54" i="65" s="1"/>
  <c r="AR50" i="63"/>
  <c r="AR50" i="65" s="1"/>
  <c r="AR55" i="63"/>
  <c r="AR55" i="65" s="1"/>
  <c r="AR51" i="63"/>
  <c r="AR51" i="65" s="1"/>
  <c r="AR56" i="63"/>
  <c r="AR44" i="63"/>
  <c r="AR44" i="65" s="1"/>
  <c r="AR52" i="63"/>
  <c r="AR52" i="65" s="1"/>
  <c r="AR45" i="63"/>
  <c r="AR45" i="65" s="1"/>
  <c r="AR46" i="63"/>
  <c r="AR46" i="65" s="1"/>
  <c r="AR42" i="63"/>
  <c r="AR42" i="65" s="1"/>
  <c r="AR47" i="63"/>
  <c r="AR47" i="65" s="1"/>
  <c r="AR43" i="63"/>
  <c r="AR43" i="65" s="1"/>
  <c r="AR39" i="63"/>
  <c r="AR39" i="65" s="1"/>
  <c r="AR35" i="63"/>
  <c r="AR35" i="65" s="1"/>
  <c r="AR31" i="63"/>
  <c r="AR31" i="65" s="1"/>
  <c r="AR27" i="63"/>
  <c r="AR27" i="65" s="1"/>
  <c r="AR40" i="63"/>
  <c r="AR40" i="65" s="1"/>
  <c r="AR36" i="63"/>
  <c r="AR36" i="65" s="1"/>
  <c r="AR32" i="63"/>
  <c r="AR32" i="65" s="1"/>
  <c r="AR28" i="63"/>
  <c r="AR28" i="65" s="1"/>
  <c r="AR41" i="63"/>
  <c r="AR41" i="65" s="1"/>
  <c r="AR37" i="63"/>
  <c r="AR37" i="65" s="1"/>
  <c r="AR33" i="63"/>
  <c r="AR33" i="65" s="1"/>
  <c r="AR30" i="63"/>
  <c r="AR30" i="65" s="1"/>
  <c r="AR38" i="63"/>
  <c r="AR38" i="65" s="1"/>
  <c r="AR24" i="63"/>
  <c r="AR24" i="65" s="1"/>
  <c r="AR25" i="63"/>
  <c r="AR25" i="65" s="1"/>
  <c r="AR26" i="63"/>
  <c r="AR26" i="65" s="1"/>
  <c r="AR21" i="63"/>
  <c r="AR21" i="65" s="1"/>
  <c r="AR18" i="63"/>
  <c r="AR18" i="65" s="1"/>
  <c r="AR22" i="63"/>
  <c r="AR22" i="65" s="1"/>
  <c r="AR20" i="63"/>
  <c r="AR20" i="65" s="1"/>
  <c r="AR15" i="63"/>
  <c r="AR15" i="65" s="1"/>
  <c r="AR11" i="63"/>
  <c r="AR11" i="65" s="1"/>
  <c r="AR29" i="63"/>
  <c r="AR29" i="65" s="1"/>
  <c r="AR23" i="63"/>
  <c r="AR23" i="65" s="1"/>
  <c r="AR16" i="63"/>
  <c r="AR16" i="65" s="1"/>
  <c r="AR12" i="63"/>
  <c r="AR12" i="65" s="1"/>
  <c r="AR8" i="63"/>
  <c r="AR8" i="65" s="1"/>
  <c r="AR19" i="63"/>
  <c r="AR19" i="65" s="1"/>
  <c r="AR14" i="63"/>
  <c r="AR14" i="65" s="1"/>
  <c r="AR10" i="63"/>
  <c r="AR10" i="65" s="1"/>
  <c r="AR34" i="63"/>
  <c r="AR34" i="65" s="1"/>
  <c r="AR17" i="63"/>
  <c r="AR17" i="65" s="1"/>
  <c r="AR13" i="63"/>
  <c r="AR13" i="65" s="1"/>
  <c r="AR9" i="63"/>
  <c r="AR9" i="65" s="1"/>
  <c r="AH56" i="63"/>
  <c r="AH52" i="63"/>
  <c r="AH52" i="65" s="1"/>
  <c r="AH57" i="63"/>
  <c r="AH53" i="63"/>
  <c r="AH53" i="65" s="1"/>
  <c r="AH49" i="63"/>
  <c r="AH49" i="65" s="1"/>
  <c r="AH54" i="63"/>
  <c r="AH54" i="65" s="1"/>
  <c r="AH50" i="63"/>
  <c r="AH50" i="65" s="1"/>
  <c r="AH47" i="63"/>
  <c r="AH47" i="65" s="1"/>
  <c r="AH44" i="63"/>
  <c r="AH44" i="65" s="1"/>
  <c r="AH45" i="63"/>
  <c r="AH45" i="65" s="1"/>
  <c r="AH55" i="63"/>
  <c r="AH55" i="65" s="1"/>
  <c r="AH46" i="63"/>
  <c r="AH46" i="65" s="1"/>
  <c r="AH38" i="63"/>
  <c r="AH38" i="65" s="1"/>
  <c r="AH34" i="63"/>
  <c r="AH34" i="65" s="1"/>
  <c r="AH30" i="63"/>
  <c r="AH30" i="65" s="1"/>
  <c r="AH26" i="63"/>
  <c r="AH26" i="65" s="1"/>
  <c r="AH39" i="63"/>
  <c r="AH39" i="65" s="1"/>
  <c r="AH35" i="63"/>
  <c r="AH35" i="65" s="1"/>
  <c r="AH31" i="63"/>
  <c r="AH31" i="65" s="1"/>
  <c r="AH27" i="63"/>
  <c r="AH27" i="65" s="1"/>
  <c r="AH43" i="63"/>
  <c r="AH43" i="65" s="1"/>
  <c r="AH40" i="63"/>
  <c r="AH40" i="65" s="1"/>
  <c r="AH36" i="63"/>
  <c r="AH36" i="65" s="1"/>
  <c r="AH32" i="63"/>
  <c r="AH32" i="65" s="1"/>
  <c r="AH42" i="63"/>
  <c r="AH42" i="65" s="1"/>
  <c r="AH41" i="63"/>
  <c r="AH41" i="65" s="1"/>
  <c r="AH37" i="63"/>
  <c r="AH37" i="65" s="1"/>
  <c r="AH33" i="63"/>
  <c r="AH33" i="65" s="1"/>
  <c r="AH29" i="63"/>
  <c r="AH29" i="65" s="1"/>
  <c r="AH24" i="63"/>
  <c r="AH24" i="65" s="1"/>
  <c r="AH23" i="63"/>
  <c r="AH23" i="65" s="1"/>
  <c r="AH25" i="63"/>
  <c r="AH25" i="65" s="1"/>
  <c r="AH22" i="63"/>
  <c r="AH22" i="65" s="1"/>
  <c r="AH19" i="63"/>
  <c r="AH19" i="65" s="1"/>
  <c r="AH14" i="63"/>
  <c r="AH14" i="65" s="1"/>
  <c r="AH10" i="63"/>
  <c r="AH10" i="65" s="1"/>
  <c r="AH18" i="63"/>
  <c r="AH18" i="65" s="1"/>
  <c r="AH21" i="63"/>
  <c r="AH21" i="65" s="1"/>
  <c r="AH15" i="63"/>
  <c r="AH15" i="65" s="1"/>
  <c r="AH11" i="63"/>
  <c r="AH11" i="65" s="1"/>
  <c r="AH28" i="63"/>
  <c r="AH28" i="65" s="1"/>
  <c r="AH17" i="63"/>
  <c r="AH17" i="65" s="1"/>
  <c r="AH13" i="63"/>
  <c r="AH13" i="65" s="1"/>
  <c r="AH9" i="63"/>
  <c r="AH9" i="65" s="1"/>
  <c r="AH20" i="63"/>
  <c r="AH20" i="65" s="1"/>
  <c r="AH16" i="63"/>
  <c r="AH16" i="65" s="1"/>
  <c r="AH12" i="63"/>
  <c r="AH12" i="65" s="1"/>
  <c r="AH8" i="63"/>
  <c r="AH8" i="65" s="1"/>
  <c r="AH51" i="63"/>
  <c r="AH51" i="65" s="1"/>
  <c r="AW56" i="63"/>
  <c r="AW52" i="63"/>
  <c r="AW52" i="65" s="1"/>
  <c r="AW57" i="63"/>
  <c r="AW53" i="63"/>
  <c r="AW53" i="65" s="1"/>
  <c r="AW49" i="63"/>
  <c r="AW49" i="65" s="1"/>
  <c r="AW55" i="63"/>
  <c r="AW55" i="65" s="1"/>
  <c r="AW47" i="63"/>
  <c r="AW47" i="65" s="1"/>
  <c r="AW43" i="63"/>
  <c r="AW43" i="65" s="1"/>
  <c r="AW54" i="63"/>
  <c r="AW54" i="65" s="1"/>
  <c r="AW51" i="63"/>
  <c r="AW51" i="65" s="1"/>
  <c r="AW50" i="63"/>
  <c r="AW50" i="65" s="1"/>
  <c r="AW44" i="63"/>
  <c r="AW44" i="65" s="1"/>
  <c r="AW38" i="63"/>
  <c r="AW38" i="65" s="1"/>
  <c r="AW34" i="63"/>
  <c r="AW34" i="65" s="1"/>
  <c r="AW30" i="63"/>
  <c r="AW30" i="65" s="1"/>
  <c r="AW46" i="63"/>
  <c r="AW46" i="65" s="1"/>
  <c r="AW45" i="63"/>
  <c r="AW45" i="65" s="1"/>
  <c r="AW39" i="63"/>
  <c r="AW39" i="65" s="1"/>
  <c r="AW35" i="63"/>
  <c r="AW35" i="65" s="1"/>
  <c r="AW31" i="63"/>
  <c r="AW31" i="65" s="1"/>
  <c r="AW27" i="63"/>
  <c r="AW27" i="65" s="1"/>
  <c r="AW40" i="63"/>
  <c r="AW40" i="65" s="1"/>
  <c r="AW42" i="63"/>
  <c r="AW42" i="65" s="1"/>
  <c r="AW21" i="63"/>
  <c r="AW21" i="65" s="1"/>
  <c r="AW25" i="63"/>
  <c r="AW25" i="65" s="1"/>
  <c r="AW29" i="63"/>
  <c r="AW29" i="65" s="1"/>
  <c r="AW41" i="63"/>
  <c r="AW41" i="65" s="1"/>
  <c r="AW36" i="63"/>
  <c r="AW36" i="65" s="1"/>
  <c r="AW33" i="63"/>
  <c r="AW33" i="65" s="1"/>
  <c r="AW28" i="63"/>
  <c r="AW28" i="65" s="1"/>
  <c r="AW19" i="63"/>
  <c r="AW19" i="65" s="1"/>
  <c r="AW20" i="63"/>
  <c r="AW20" i="65" s="1"/>
  <c r="AW32" i="63"/>
  <c r="AW32" i="65" s="1"/>
  <c r="AW26" i="63"/>
  <c r="AW26" i="65" s="1"/>
  <c r="AW24" i="63"/>
  <c r="AW24" i="65" s="1"/>
  <c r="AW18" i="63"/>
  <c r="AW18" i="65" s="1"/>
  <c r="AW37" i="63"/>
  <c r="AW37" i="65" s="1"/>
  <c r="AW23" i="63"/>
  <c r="AW23" i="65" s="1"/>
  <c r="AW14" i="63"/>
  <c r="AW14" i="65" s="1"/>
  <c r="AW10" i="63"/>
  <c r="AW10" i="65" s="1"/>
  <c r="AW15" i="63"/>
  <c r="AW15" i="65" s="1"/>
  <c r="AW22" i="63"/>
  <c r="AW22" i="65" s="1"/>
  <c r="AW17" i="63"/>
  <c r="AW17" i="65" s="1"/>
  <c r="AW13" i="63"/>
  <c r="AW13" i="65" s="1"/>
  <c r="AW9" i="63"/>
  <c r="AW9" i="65" s="1"/>
  <c r="AW11" i="63"/>
  <c r="AW11" i="65" s="1"/>
  <c r="AW12" i="63"/>
  <c r="AW12" i="65" s="1"/>
  <c r="AW8" i="63"/>
  <c r="AW8" i="65" s="1"/>
  <c r="AW16" i="63"/>
  <c r="AW16" i="65" s="1"/>
  <c r="BT55" i="63"/>
  <c r="BT55" i="65" s="1"/>
  <c r="BT51" i="63"/>
  <c r="BT51" i="65" s="1"/>
  <c r="BT56" i="63"/>
  <c r="BT52" i="63"/>
  <c r="BT52" i="65" s="1"/>
  <c r="BT57" i="63"/>
  <c r="BT53" i="63"/>
  <c r="BT53" i="65" s="1"/>
  <c r="BT49" i="63"/>
  <c r="BT49" i="65" s="1"/>
  <c r="BT46" i="63"/>
  <c r="BT46" i="65" s="1"/>
  <c r="BT54" i="63"/>
  <c r="BT54" i="65" s="1"/>
  <c r="BT47" i="63"/>
  <c r="BT47" i="65" s="1"/>
  <c r="BT43" i="63"/>
  <c r="BT43" i="65" s="1"/>
  <c r="BT50" i="63"/>
  <c r="BT50" i="65" s="1"/>
  <c r="BT44" i="63"/>
  <c r="BT44" i="65" s="1"/>
  <c r="BT45" i="63"/>
  <c r="BT45" i="65" s="1"/>
  <c r="BT37" i="63"/>
  <c r="BT37" i="65" s="1"/>
  <c r="BT33" i="63"/>
  <c r="BT33" i="65" s="1"/>
  <c r="BT29" i="63"/>
  <c r="BT29" i="65" s="1"/>
  <c r="BT25" i="63"/>
  <c r="BT25" i="65" s="1"/>
  <c r="BT41" i="63"/>
  <c r="BT41" i="65" s="1"/>
  <c r="BT38" i="63"/>
  <c r="BT38" i="65" s="1"/>
  <c r="BT34" i="63"/>
  <c r="BT34" i="65" s="1"/>
  <c r="BT30" i="63"/>
  <c r="BT30" i="65" s="1"/>
  <c r="BT26" i="63"/>
  <c r="BT26" i="65" s="1"/>
  <c r="BT42" i="63"/>
  <c r="BT42" i="65" s="1"/>
  <c r="BT39" i="63"/>
  <c r="BT39" i="65" s="1"/>
  <c r="BT35" i="63"/>
  <c r="BT35" i="65" s="1"/>
  <c r="BT40" i="63"/>
  <c r="BT40" i="65" s="1"/>
  <c r="BT31" i="63"/>
  <c r="BT31" i="65" s="1"/>
  <c r="BT28" i="63"/>
  <c r="BT28" i="65" s="1"/>
  <c r="BT36" i="63"/>
  <c r="BT36" i="65" s="1"/>
  <c r="BT23" i="63"/>
  <c r="BT23" i="65" s="1"/>
  <c r="BT32" i="63"/>
  <c r="BT32" i="65" s="1"/>
  <c r="BT21" i="63"/>
  <c r="BT21" i="65" s="1"/>
  <c r="BT24" i="63"/>
  <c r="BT24" i="65" s="1"/>
  <c r="BT20" i="63"/>
  <c r="BT20" i="65" s="1"/>
  <c r="BT18" i="63"/>
  <c r="BT18" i="65" s="1"/>
  <c r="BT19" i="63"/>
  <c r="BT19" i="65" s="1"/>
  <c r="BT13" i="63"/>
  <c r="BT13" i="65" s="1"/>
  <c r="BT9" i="63"/>
  <c r="BT9" i="65" s="1"/>
  <c r="BT14" i="63"/>
  <c r="BT14" i="65" s="1"/>
  <c r="BT10" i="63"/>
  <c r="BT10" i="65" s="1"/>
  <c r="BT27" i="63"/>
  <c r="BT27" i="65" s="1"/>
  <c r="BT16" i="63"/>
  <c r="BT16" i="65" s="1"/>
  <c r="BT12" i="63"/>
  <c r="BT12" i="65" s="1"/>
  <c r="BT8" i="63"/>
  <c r="BT8" i="65" s="1"/>
  <c r="BT22" i="63"/>
  <c r="BT22" i="65" s="1"/>
  <c r="BT15" i="63"/>
  <c r="BT15" i="65" s="1"/>
  <c r="BT11" i="63"/>
  <c r="BT11" i="65" s="1"/>
  <c r="BT17" i="63"/>
  <c r="BT17" i="65" s="1"/>
  <c r="AJ57" i="63"/>
  <c r="AJ53" i="63"/>
  <c r="AJ53" i="65" s="1"/>
  <c r="AJ49" i="63"/>
  <c r="AJ49" i="65" s="1"/>
  <c r="AJ54" i="63"/>
  <c r="AJ54" i="65" s="1"/>
  <c r="AJ50" i="63"/>
  <c r="AJ50" i="65" s="1"/>
  <c r="AJ55" i="63"/>
  <c r="AJ55" i="65" s="1"/>
  <c r="AJ51" i="63"/>
  <c r="AJ51" i="65" s="1"/>
  <c r="AJ44" i="63"/>
  <c r="AJ44" i="65" s="1"/>
  <c r="AJ45" i="63"/>
  <c r="AJ45" i="65" s="1"/>
  <c r="AJ56" i="63"/>
  <c r="AJ52" i="63"/>
  <c r="AJ52" i="65" s="1"/>
  <c r="AJ46" i="63"/>
  <c r="AJ46" i="65" s="1"/>
  <c r="AJ42" i="63"/>
  <c r="AJ42" i="65" s="1"/>
  <c r="AJ47" i="63"/>
  <c r="AJ47" i="65" s="1"/>
  <c r="AJ39" i="63"/>
  <c r="AJ39" i="65" s="1"/>
  <c r="AJ35" i="63"/>
  <c r="AJ35" i="65" s="1"/>
  <c r="AJ31" i="63"/>
  <c r="AJ31" i="65" s="1"/>
  <c r="AJ27" i="63"/>
  <c r="AJ27" i="65" s="1"/>
  <c r="AJ43" i="63"/>
  <c r="AJ43" i="65" s="1"/>
  <c r="AJ40" i="63"/>
  <c r="AJ40" i="65" s="1"/>
  <c r="AJ36" i="63"/>
  <c r="AJ36" i="65" s="1"/>
  <c r="AJ32" i="63"/>
  <c r="AJ32" i="65" s="1"/>
  <c r="AJ28" i="63"/>
  <c r="AJ28" i="65" s="1"/>
  <c r="AJ41" i="63"/>
  <c r="AJ41" i="65" s="1"/>
  <c r="AJ37" i="63"/>
  <c r="AJ37" i="65" s="1"/>
  <c r="AJ33" i="63"/>
  <c r="AJ33" i="65" s="1"/>
  <c r="AJ29" i="63"/>
  <c r="AJ29" i="65" s="1"/>
  <c r="AJ24" i="63"/>
  <c r="AJ24" i="65" s="1"/>
  <c r="AJ25" i="63"/>
  <c r="AJ25" i="65" s="1"/>
  <c r="AJ30" i="63"/>
  <c r="AJ30" i="65" s="1"/>
  <c r="AJ26" i="63"/>
  <c r="AJ26" i="65" s="1"/>
  <c r="AJ21" i="63"/>
  <c r="AJ21" i="65" s="1"/>
  <c r="AJ18" i="63"/>
  <c r="AJ18" i="65" s="1"/>
  <c r="AJ34" i="63"/>
  <c r="AJ34" i="65" s="1"/>
  <c r="AJ20" i="63"/>
  <c r="AJ20" i="65" s="1"/>
  <c r="AJ15" i="63"/>
  <c r="AJ15" i="65" s="1"/>
  <c r="AJ11" i="63"/>
  <c r="AJ11" i="65" s="1"/>
  <c r="AJ22" i="63"/>
  <c r="AJ22" i="65" s="1"/>
  <c r="AJ16" i="63"/>
  <c r="AJ16" i="65" s="1"/>
  <c r="AJ12" i="63"/>
  <c r="AJ12" i="65" s="1"/>
  <c r="AJ8" i="63"/>
  <c r="AJ8" i="65" s="1"/>
  <c r="AJ19" i="63"/>
  <c r="AJ19" i="65" s="1"/>
  <c r="AJ14" i="63"/>
  <c r="AJ14" i="65" s="1"/>
  <c r="AJ10" i="63"/>
  <c r="AJ10" i="65" s="1"/>
  <c r="AJ38" i="63"/>
  <c r="AJ38" i="65" s="1"/>
  <c r="AJ13" i="63"/>
  <c r="AJ13" i="65" s="1"/>
  <c r="AJ23" i="63"/>
  <c r="AJ23" i="65" s="1"/>
  <c r="AJ17" i="63"/>
  <c r="AJ17" i="65" s="1"/>
  <c r="AJ9" i="63"/>
  <c r="AJ9" i="65" s="1"/>
  <c r="H48" i="63"/>
  <c r="BK48" i="63"/>
  <c r="AN55" i="63"/>
  <c r="AN55" i="65" s="1"/>
  <c r="AN51" i="63"/>
  <c r="AN51" i="65" s="1"/>
  <c r="AN56" i="63"/>
  <c r="AN52" i="63"/>
  <c r="AN52" i="65" s="1"/>
  <c r="AN57" i="63"/>
  <c r="AN53" i="63"/>
  <c r="AN53" i="65" s="1"/>
  <c r="AN49" i="63"/>
  <c r="AN49" i="65" s="1"/>
  <c r="AN46" i="63"/>
  <c r="AN46" i="65" s="1"/>
  <c r="AN47" i="63"/>
  <c r="AN47" i="65" s="1"/>
  <c r="AN43" i="63"/>
  <c r="AN43" i="65" s="1"/>
  <c r="AN44" i="63"/>
  <c r="AN44" i="65" s="1"/>
  <c r="AN54" i="63"/>
  <c r="AN54" i="65" s="1"/>
  <c r="AN45" i="63"/>
  <c r="AN45" i="65" s="1"/>
  <c r="AN41" i="63"/>
  <c r="AN41" i="65" s="1"/>
  <c r="AN37" i="63"/>
  <c r="AN37" i="65" s="1"/>
  <c r="AN33" i="63"/>
  <c r="AN33" i="65" s="1"/>
  <c r="AN29" i="63"/>
  <c r="AN29" i="65" s="1"/>
  <c r="AN38" i="63"/>
  <c r="AN38" i="65" s="1"/>
  <c r="AN34" i="63"/>
  <c r="AN34" i="65" s="1"/>
  <c r="AN30" i="63"/>
  <c r="AN30" i="65" s="1"/>
  <c r="AN26" i="63"/>
  <c r="AN26" i="65" s="1"/>
  <c r="AN50" i="63"/>
  <c r="AN50" i="65" s="1"/>
  <c r="AN42" i="63"/>
  <c r="AN42" i="65" s="1"/>
  <c r="AN39" i="63"/>
  <c r="AN39" i="65" s="1"/>
  <c r="AN35" i="63"/>
  <c r="AN35" i="65" s="1"/>
  <c r="AN40" i="63"/>
  <c r="AN40" i="65" s="1"/>
  <c r="AN31" i="63"/>
  <c r="AN31" i="65" s="1"/>
  <c r="AN36" i="63"/>
  <c r="AN36" i="65" s="1"/>
  <c r="AN32" i="63"/>
  <c r="AN32" i="65" s="1"/>
  <c r="AN28" i="63"/>
  <c r="AN28" i="65" s="1"/>
  <c r="AN25" i="63"/>
  <c r="AN25" i="65" s="1"/>
  <c r="AN24" i="63"/>
  <c r="AN24" i="65" s="1"/>
  <c r="AN20" i="63"/>
  <c r="AN20" i="65" s="1"/>
  <c r="AN23" i="63"/>
  <c r="AN23" i="65" s="1"/>
  <c r="AN21" i="63"/>
  <c r="AN21" i="65" s="1"/>
  <c r="AN18" i="63"/>
  <c r="AN18" i="65" s="1"/>
  <c r="AN17" i="63"/>
  <c r="AN17" i="65" s="1"/>
  <c r="AN13" i="63"/>
  <c r="AN13" i="65" s="1"/>
  <c r="AN9" i="63"/>
  <c r="AN9" i="65" s="1"/>
  <c r="AN27" i="63"/>
  <c r="AN27" i="65" s="1"/>
  <c r="AN22" i="63"/>
  <c r="AN22" i="65" s="1"/>
  <c r="AN14" i="63"/>
  <c r="AN14" i="65" s="1"/>
  <c r="AN10" i="63"/>
  <c r="AN10" i="65" s="1"/>
  <c r="AN16" i="63"/>
  <c r="AN16" i="65" s="1"/>
  <c r="AN12" i="63"/>
  <c r="AN12" i="65" s="1"/>
  <c r="AN8" i="63"/>
  <c r="AN8" i="65" s="1"/>
  <c r="AN15" i="63"/>
  <c r="AN15" i="65" s="1"/>
  <c r="AN11" i="63"/>
  <c r="AN11" i="65" s="1"/>
  <c r="AN19" i="63"/>
  <c r="AN19" i="65" s="1"/>
  <c r="G54" i="63"/>
  <c r="G54" i="65" s="1"/>
  <c r="G50" i="63"/>
  <c r="G50" i="65" s="1"/>
  <c r="G55" i="63"/>
  <c r="G55" i="65" s="1"/>
  <c r="G51" i="63"/>
  <c r="G51" i="65" s="1"/>
  <c r="G56" i="63"/>
  <c r="G52" i="63"/>
  <c r="G52" i="65" s="1"/>
  <c r="G45" i="63"/>
  <c r="G45" i="65" s="1"/>
  <c r="G49" i="63"/>
  <c r="G49" i="65" s="1"/>
  <c r="G46" i="63"/>
  <c r="G46" i="65" s="1"/>
  <c r="G57" i="63"/>
  <c r="G47" i="63"/>
  <c r="G47" i="65" s="1"/>
  <c r="G43" i="63"/>
  <c r="G43" i="65" s="1"/>
  <c r="G44" i="63"/>
  <c r="G44" i="65" s="1"/>
  <c r="G40" i="63"/>
  <c r="G40" i="65" s="1"/>
  <c r="G36" i="63"/>
  <c r="G36" i="65" s="1"/>
  <c r="G32" i="63"/>
  <c r="G32" i="65" s="1"/>
  <c r="G28" i="63"/>
  <c r="G28" i="65" s="1"/>
  <c r="G41" i="63"/>
  <c r="G41" i="65" s="1"/>
  <c r="G37" i="63"/>
  <c r="G37" i="65" s="1"/>
  <c r="G33" i="63"/>
  <c r="G33" i="65" s="1"/>
  <c r="G29" i="63"/>
  <c r="G29" i="65" s="1"/>
  <c r="G53" i="63"/>
  <c r="G53" i="65" s="1"/>
  <c r="G38" i="63"/>
  <c r="G38" i="65" s="1"/>
  <c r="G34" i="63"/>
  <c r="G34" i="65" s="1"/>
  <c r="G39" i="63"/>
  <c r="G39" i="65" s="1"/>
  <c r="G35" i="63"/>
  <c r="G35" i="65" s="1"/>
  <c r="G26" i="63"/>
  <c r="G26" i="65" s="1"/>
  <c r="G31" i="63"/>
  <c r="G31" i="65" s="1"/>
  <c r="G25" i="63"/>
  <c r="G25" i="65" s="1"/>
  <c r="G42" i="63"/>
  <c r="G42" i="65" s="1"/>
  <c r="G23" i="63"/>
  <c r="G23" i="65" s="1"/>
  <c r="G19" i="63"/>
  <c r="G19" i="65" s="1"/>
  <c r="G27" i="63"/>
  <c r="G27" i="65" s="1"/>
  <c r="G22" i="63"/>
  <c r="G22" i="65" s="1"/>
  <c r="G21" i="63"/>
  <c r="G21" i="65" s="1"/>
  <c r="G30" i="63"/>
  <c r="G30" i="65" s="1"/>
  <c r="G16" i="63"/>
  <c r="G16" i="65" s="1"/>
  <c r="G12" i="63"/>
  <c r="G12" i="65" s="1"/>
  <c r="G8" i="63"/>
  <c r="G8" i="65" s="1"/>
  <c r="G18" i="63"/>
  <c r="G18" i="65" s="1"/>
  <c r="G17" i="63"/>
  <c r="G17" i="65" s="1"/>
  <c r="G13" i="63"/>
  <c r="G13" i="65" s="1"/>
  <c r="G9" i="63"/>
  <c r="G9" i="65" s="1"/>
  <c r="G15" i="63"/>
  <c r="G15" i="65" s="1"/>
  <c r="G11" i="63"/>
  <c r="G11" i="65" s="1"/>
  <c r="G20" i="63"/>
  <c r="G20" i="65" s="1"/>
  <c r="G10" i="63"/>
  <c r="G10" i="65" s="1"/>
  <c r="G24" i="63"/>
  <c r="G24" i="65" s="1"/>
  <c r="G14" i="63"/>
  <c r="G14" i="65" s="1"/>
  <c r="BL55" i="63"/>
  <c r="BL55" i="65" s="1"/>
  <c r="BL51" i="63"/>
  <c r="BL51" i="65" s="1"/>
  <c r="BL56" i="63"/>
  <c r="BL52" i="63"/>
  <c r="BL52" i="65" s="1"/>
  <c r="BL57" i="63"/>
  <c r="BL53" i="63"/>
  <c r="BL53" i="65" s="1"/>
  <c r="BL49" i="63"/>
  <c r="BL49" i="65" s="1"/>
  <c r="BL46" i="63"/>
  <c r="BL46" i="65" s="1"/>
  <c r="BL47" i="63"/>
  <c r="BL47" i="65" s="1"/>
  <c r="BL43" i="63"/>
  <c r="BL43" i="65" s="1"/>
  <c r="BL44" i="63"/>
  <c r="BL44" i="65" s="1"/>
  <c r="BL50" i="63"/>
  <c r="BL50" i="65" s="1"/>
  <c r="BL45" i="63"/>
  <c r="BL45" i="65" s="1"/>
  <c r="BL42" i="63"/>
  <c r="BL42" i="65" s="1"/>
  <c r="BL37" i="63"/>
  <c r="BL37" i="65" s="1"/>
  <c r="BL33" i="63"/>
  <c r="BL33" i="65" s="1"/>
  <c r="BL29" i="63"/>
  <c r="BL29" i="65" s="1"/>
  <c r="BL25" i="63"/>
  <c r="BL25" i="65" s="1"/>
  <c r="BL41" i="63"/>
  <c r="BL41" i="65" s="1"/>
  <c r="BL38" i="63"/>
  <c r="BL38" i="65" s="1"/>
  <c r="BL34" i="63"/>
  <c r="BL34" i="65" s="1"/>
  <c r="BL30" i="63"/>
  <c r="BL30" i="65" s="1"/>
  <c r="BL26" i="63"/>
  <c r="BL26" i="65" s="1"/>
  <c r="BL39" i="63"/>
  <c r="BL39" i="65" s="1"/>
  <c r="BL35" i="63"/>
  <c r="BL35" i="65" s="1"/>
  <c r="BL54" i="63"/>
  <c r="BL54" i="65" s="1"/>
  <c r="BL36" i="63"/>
  <c r="BL36" i="65" s="1"/>
  <c r="BL27" i="63"/>
  <c r="BL27" i="65" s="1"/>
  <c r="BL40" i="63"/>
  <c r="BL40" i="65" s="1"/>
  <c r="BL23" i="63"/>
  <c r="BL23" i="65" s="1"/>
  <c r="BL20" i="63"/>
  <c r="BL20" i="65" s="1"/>
  <c r="BL28" i="63"/>
  <c r="BL28" i="65" s="1"/>
  <c r="BL24" i="63"/>
  <c r="BL24" i="65" s="1"/>
  <c r="BL18" i="63"/>
  <c r="BL18" i="65" s="1"/>
  <c r="BL21" i="63"/>
  <c r="BL21" i="65" s="1"/>
  <c r="BL17" i="63"/>
  <c r="BL17" i="65" s="1"/>
  <c r="BL13" i="63"/>
  <c r="BL13" i="65" s="1"/>
  <c r="BL9" i="63"/>
  <c r="BL9" i="65" s="1"/>
  <c r="BL22" i="63"/>
  <c r="BL22" i="65" s="1"/>
  <c r="BL19" i="63"/>
  <c r="BL19" i="65" s="1"/>
  <c r="BL14" i="63"/>
  <c r="BL14" i="65" s="1"/>
  <c r="BL10" i="63"/>
  <c r="BL10" i="65" s="1"/>
  <c r="BL16" i="63"/>
  <c r="BL16" i="65" s="1"/>
  <c r="BL12" i="63"/>
  <c r="BL12" i="65" s="1"/>
  <c r="BL8" i="63"/>
  <c r="BL8" i="65" s="1"/>
  <c r="BL32" i="63"/>
  <c r="BL32" i="65" s="1"/>
  <c r="BL11" i="63"/>
  <c r="BL11" i="65" s="1"/>
  <c r="BL31" i="63"/>
  <c r="BL31" i="65" s="1"/>
  <c r="BL15" i="63"/>
  <c r="BL15" i="65" s="1"/>
  <c r="AC18" i="63"/>
  <c r="AC18" i="65" s="1"/>
  <c r="AN48" i="63"/>
  <c r="AE54" i="63"/>
  <c r="AE54" i="65" s="1"/>
  <c r="AE50" i="63"/>
  <c r="AE50" i="65" s="1"/>
  <c r="AE55" i="63"/>
  <c r="AE55" i="65" s="1"/>
  <c r="AE51" i="63"/>
  <c r="AE51" i="65" s="1"/>
  <c r="AE56" i="63"/>
  <c r="AE52" i="63"/>
  <c r="AE52" i="65" s="1"/>
  <c r="AE45" i="63"/>
  <c r="AE45" i="65" s="1"/>
  <c r="AE46" i="63"/>
  <c r="AE46" i="65" s="1"/>
  <c r="AE42" i="63"/>
  <c r="AE42" i="65" s="1"/>
  <c r="AE57" i="63"/>
  <c r="AE53" i="63"/>
  <c r="AE53" i="65" s="1"/>
  <c r="AE47" i="63"/>
  <c r="AE47" i="65" s="1"/>
  <c r="AE43" i="63"/>
  <c r="AE43" i="65" s="1"/>
  <c r="AE49" i="63"/>
  <c r="AE49" i="65" s="1"/>
  <c r="AE44" i="63"/>
  <c r="AE44" i="65" s="1"/>
  <c r="AE40" i="63"/>
  <c r="AE40" i="65" s="1"/>
  <c r="AE36" i="63"/>
  <c r="AE36" i="65" s="1"/>
  <c r="AE32" i="63"/>
  <c r="AE32" i="65" s="1"/>
  <c r="AE28" i="63"/>
  <c r="AE28" i="65" s="1"/>
  <c r="AE41" i="63"/>
  <c r="AE41" i="65" s="1"/>
  <c r="AE37" i="63"/>
  <c r="AE37" i="65" s="1"/>
  <c r="AE33" i="63"/>
  <c r="AE33" i="65" s="1"/>
  <c r="AE29" i="63"/>
  <c r="AE29" i="65" s="1"/>
  <c r="AE38" i="63"/>
  <c r="AE38" i="65" s="1"/>
  <c r="AE34" i="63"/>
  <c r="AE34" i="65" s="1"/>
  <c r="AE30" i="63"/>
  <c r="AE30" i="65" s="1"/>
  <c r="AE27" i="63"/>
  <c r="AE27" i="65" s="1"/>
  <c r="AE25" i="63"/>
  <c r="AE25" i="65" s="1"/>
  <c r="AE24" i="63"/>
  <c r="AE24" i="65" s="1"/>
  <c r="AE31" i="63"/>
  <c r="AE31" i="65" s="1"/>
  <c r="AE22" i="63"/>
  <c r="AE22" i="65" s="1"/>
  <c r="AE35" i="63"/>
  <c r="AE35" i="65" s="1"/>
  <c r="AE19" i="63"/>
  <c r="AE19" i="65" s="1"/>
  <c r="AE39" i="63"/>
  <c r="AE39" i="65" s="1"/>
  <c r="AE23" i="63"/>
  <c r="AE23" i="65" s="1"/>
  <c r="AE21" i="63"/>
  <c r="AE21" i="65" s="1"/>
  <c r="AE16" i="63"/>
  <c r="AE16" i="65" s="1"/>
  <c r="AE12" i="63"/>
  <c r="AE12" i="65" s="1"/>
  <c r="AE8" i="63"/>
  <c r="AE8" i="65" s="1"/>
  <c r="AE26" i="63"/>
  <c r="AE26" i="65" s="1"/>
  <c r="AE18" i="63"/>
  <c r="AE18" i="65" s="1"/>
  <c r="AE17" i="63"/>
  <c r="AE17" i="65" s="1"/>
  <c r="AE13" i="63"/>
  <c r="AE13" i="65" s="1"/>
  <c r="AE9" i="63"/>
  <c r="AE9" i="65" s="1"/>
  <c r="AE20" i="63"/>
  <c r="AE20" i="65" s="1"/>
  <c r="AE15" i="63"/>
  <c r="AE15" i="65" s="1"/>
  <c r="AE11" i="63"/>
  <c r="AE11" i="65" s="1"/>
  <c r="AE14" i="63"/>
  <c r="AE14" i="65" s="1"/>
  <c r="AE10" i="63"/>
  <c r="AE10" i="65" s="1"/>
  <c r="AZ57" i="63"/>
  <c r="AZ53" i="63"/>
  <c r="AZ53" i="65" s="1"/>
  <c r="AZ49" i="63"/>
  <c r="AZ49" i="65" s="1"/>
  <c r="AZ54" i="63"/>
  <c r="AZ54" i="65" s="1"/>
  <c r="AZ50" i="63"/>
  <c r="AZ50" i="65" s="1"/>
  <c r="AZ55" i="63"/>
  <c r="AZ55" i="65" s="1"/>
  <c r="AZ51" i="63"/>
  <c r="AZ51" i="65" s="1"/>
  <c r="AZ44" i="63"/>
  <c r="AZ44" i="65" s="1"/>
  <c r="AZ45" i="63"/>
  <c r="AZ45" i="65" s="1"/>
  <c r="AZ46" i="63"/>
  <c r="AZ46" i="65" s="1"/>
  <c r="AZ42" i="63"/>
  <c r="AZ42" i="65" s="1"/>
  <c r="AZ52" i="63"/>
  <c r="AZ52" i="65" s="1"/>
  <c r="AZ47" i="63"/>
  <c r="AZ47" i="65" s="1"/>
  <c r="AZ43" i="63"/>
  <c r="AZ43" i="65" s="1"/>
  <c r="AZ39" i="63"/>
  <c r="AZ39" i="65" s="1"/>
  <c r="AZ35" i="63"/>
  <c r="AZ35" i="65" s="1"/>
  <c r="AZ31" i="63"/>
  <c r="AZ31" i="65" s="1"/>
  <c r="AZ27" i="63"/>
  <c r="AZ27" i="65" s="1"/>
  <c r="AZ40" i="63"/>
  <c r="AZ40" i="65" s="1"/>
  <c r="AZ36" i="63"/>
  <c r="AZ36" i="65" s="1"/>
  <c r="AZ32" i="63"/>
  <c r="AZ32" i="65" s="1"/>
  <c r="AZ28" i="63"/>
  <c r="AZ28" i="65" s="1"/>
  <c r="AZ56" i="63"/>
  <c r="AZ41" i="63"/>
  <c r="AZ41" i="65" s="1"/>
  <c r="AZ37" i="63"/>
  <c r="AZ37" i="65" s="1"/>
  <c r="AZ33" i="63"/>
  <c r="AZ33" i="65" s="1"/>
  <c r="AZ38" i="63"/>
  <c r="AZ38" i="65" s="1"/>
  <c r="AZ29" i="63"/>
  <c r="AZ29" i="65" s="1"/>
  <c r="AZ24" i="63"/>
  <c r="AZ24" i="65" s="1"/>
  <c r="AZ23" i="63"/>
  <c r="AZ23" i="65" s="1"/>
  <c r="AZ25" i="63"/>
  <c r="AZ25" i="65" s="1"/>
  <c r="AZ18" i="63"/>
  <c r="AZ18" i="65" s="1"/>
  <c r="AZ30" i="63"/>
  <c r="AZ30" i="65" s="1"/>
  <c r="AZ22" i="63"/>
  <c r="AZ22" i="65" s="1"/>
  <c r="AZ20" i="63"/>
  <c r="AZ20" i="65" s="1"/>
  <c r="AZ19" i="63"/>
  <c r="AZ19" i="65" s="1"/>
  <c r="AZ15" i="63"/>
  <c r="AZ15" i="65" s="1"/>
  <c r="AZ11" i="63"/>
  <c r="AZ11" i="65" s="1"/>
  <c r="AZ16" i="63"/>
  <c r="AZ16" i="65" s="1"/>
  <c r="AZ12" i="63"/>
  <c r="AZ12" i="65" s="1"/>
  <c r="AZ8" i="63"/>
  <c r="AZ8" i="65" s="1"/>
  <c r="AZ34" i="63"/>
  <c r="AZ34" i="65" s="1"/>
  <c r="AZ14" i="63"/>
  <c r="AZ14" i="65" s="1"/>
  <c r="AZ10" i="63"/>
  <c r="AZ10" i="65" s="1"/>
  <c r="AZ26" i="63"/>
  <c r="AZ26" i="65" s="1"/>
  <c r="AZ21" i="63"/>
  <c r="AZ21" i="65" s="1"/>
  <c r="AZ9" i="63"/>
  <c r="AZ9" i="65" s="1"/>
  <c r="AZ13" i="63"/>
  <c r="AZ13" i="65" s="1"/>
  <c r="AZ17" i="63"/>
  <c r="AZ17" i="65" s="1"/>
  <c r="W54" i="63"/>
  <c r="W54" i="65" s="1"/>
  <c r="W50" i="63"/>
  <c r="W50" i="65" s="1"/>
  <c r="W55" i="63"/>
  <c r="W55" i="65" s="1"/>
  <c r="W51" i="63"/>
  <c r="W51" i="65" s="1"/>
  <c r="W56" i="63"/>
  <c r="W52" i="63"/>
  <c r="W52" i="65" s="1"/>
  <c r="W45" i="63"/>
  <c r="W45" i="65" s="1"/>
  <c r="W49" i="63"/>
  <c r="W49" i="65" s="1"/>
  <c r="W46" i="63"/>
  <c r="W46" i="65" s="1"/>
  <c r="W47" i="63"/>
  <c r="W47" i="65" s="1"/>
  <c r="W43" i="63"/>
  <c r="W43" i="65" s="1"/>
  <c r="W57" i="63"/>
  <c r="W44" i="63"/>
  <c r="W44" i="65" s="1"/>
  <c r="W40" i="63"/>
  <c r="W40" i="65" s="1"/>
  <c r="W36" i="63"/>
  <c r="W36" i="65" s="1"/>
  <c r="W32" i="63"/>
  <c r="W32" i="65" s="1"/>
  <c r="W28" i="63"/>
  <c r="W28" i="65" s="1"/>
  <c r="W53" i="63"/>
  <c r="W53" i="65" s="1"/>
  <c r="W41" i="63"/>
  <c r="W41" i="65" s="1"/>
  <c r="W37" i="63"/>
  <c r="W37" i="65" s="1"/>
  <c r="W33" i="63"/>
  <c r="W33" i="65" s="1"/>
  <c r="W29" i="63"/>
  <c r="W29" i="65" s="1"/>
  <c r="W38" i="63"/>
  <c r="W38" i="65" s="1"/>
  <c r="W34" i="63"/>
  <c r="W34" i="65" s="1"/>
  <c r="W39" i="63"/>
  <c r="W39" i="65" s="1"/>
  <c r="W42" i="63"/>
  <c r="W42" i="65" s="1"/>
  <c r="W35" i="63"/>
  <c r="W35" i="65" s="1"/>
  <c r="W31" i="63"/>
  <c r="W31" i="65" s="1"/>
  <c r="W25" i="63"/>
  <c r="W25" i="65" s="1"/>
  <c r="W27" i="63"/>
  <c r="W27" i="65" s="1"/>
  <c r="W19" i="63"/>
  <c r="W19" i="65" s="1"/>
  <c r="W26" i="63"/>
  <c r="W26" i="65" s="1"/>
  <c r="W21" i="63"/>
  <c r="W21" i="65" s="1"/>
  <c r="W23" i="63"/>
  <c r="W23" i="65" s="1"/>
  <c r="W16" i="63"/>
  <c r="W16" i="65" s="1"/>
  <c r="W12" i="63"/>
  <c r="W12" i="65" s="1"/>
  <c r="W8" i="63"/>
  <c r="W8" i="65" s="1"/>
  <c r="W24" i="63"/>
  <c r="W24" i="65" s="1"/>
  <c r="W20" i="63"/>
  <c r="W20" i="65" s="1"/>
  <c r="W17" i="63"/>
  <c r="W17" i="65" s="1"/>
  <c r="W13" i="63"/>
  <c r="W13" i="65" s="1"/>
  <c r="W9" i="63"/>
  <c r="W9" i="65" s="1"/>
  <c r="W15" i="63"/>
  <c r="W15" i="65" s="1"/>
  <c r="W11" i="63"/>
  <c r="W11" i="65" s="1"/>
  <c r="W30" i="63"/>
  <c r="W30" i="65" s="1"/>
  <c r="W22" i="63"/>
  <c r="W22" i="65" s="1"/>
  <c r="W18" i="63"/>
  <c r="W18" i="65" s="1"/>
  <c r="W10" i="63"/>
  <c r="W10" i="65" s="1"/>
  <c r="W14" i="63"/>
  <c r="W14" i="65" s="1"/>
  <c r="AF55" i="63"/>
  <c r="AF55" i="65" s="1"/>
  <c r="AF51" i="63"/>
  <c r="AF51" i="65" s="1"/>
  <c r="AF56" i="63"/>
  <c r="AF52" i="63"/>
  <c r="AF52" i="65" s="1"/>
  <c r="AF57" i="63"/>
  <c r="AF53" i="63"/>
  <c r="AF53" i="65" s="1"/>
  <c r="AF49" i="63"/>
  <c r="AF49" i="65" s="1"/>
  <c r="AF46" i="63"/>
  <c r="AF46" i="65" s="1"/>
  <c r="AF54" i="63"/>
  <c r="AF54" i="65" s="1"/>
  <c r="AF50" i="63"/>
  <c r="AF50" i="65" s="1"/>
  <c r="AF47" i="63"/>
  <c r="AF47" i="65" s="1"/>
  <c r="AF43" i="63"/>
  <c r="AF43" i="65" s="1"/>
  <c r="AF44" i="63"/>
  <c r="AF44" i="65" s="1"/>
  <c r="AF45" i="63"/>
  <c r="AF45" i="65" s="1"/>
  <c r="AF42" i="63"/>
  <c r="AF42" i="65" s="1"/>
  <c r="AF41" i="63"/>
  <c r="AF41" i="65" s="1"/>
  <c r="AF37" i="63"/>
  <c r="AF37" i="65" s="1"/>
  <c r="AF33" i="63"/>
  <c r="AF33" i="65" s="1"/>
  <c r="AF29" i="63"/>
  <c r="AF29" i="65" s="1"/>
  <c r="AF38" i="63"/>
  <c r="AF38" i="65" s="1"/>
  <c r="AF34" i="63"/>
  <c r="AF34" i="65" s="1"/>
  <c r="AF30" i="63"/>
  <c r="AF30" i="65" s="1"/>
  <c r="AF26" i="63"/>
  <c r="AF26" i="65" s="1"/>
  <c r="AF39" i="63"/>
  <c r="AF39" i="65" s="1"/>
  <c r="AF35" i="63"/>
  <c r="AF35" i="65" s="1"/>
  <c r="AF27" i="63"/>
  <c r="AF27" i="65" s="1"/>
  <c r="AF40" i="63"/>
  <c r="AF40" i="65" s="1"/>
  <c r="AF32" i="63"/>
  <c r="AF32" i="65" s="1"/>
  <c r="AF22" i="63"/>
  <c r="AF22" i="65" s="1"/>
  <c r="AF20" i="63"/>
  <c r="AF20" i="65" s="1"/>
  <c r="AF28" i="63"/>
  <c r="AF28" i="65" s="1"/>
  <c r="AF24" i="63"/>
  <c r="AF24" i="65" s="1"/>
  <c r="AF18" i="63"/>
  <c r="AF18" i="65" s="1"/>
  <c r="AF17" i="63"/>
  <c r="AF17" i="65" s="1"/>
  <c r="AF13" i="63"/>
  <c r="AF13" i="65" s="1"/>
  <c r="AF9" i="63"/>
  <c r="AF9" i="65" s="1"/>
  <c r="AF25" i="63"/>
  <c r="AF25" i="65" s="1"/>
  <c r="AF14" i="63"/>
  <c r="AF14" i="65" s="1"/>
  <c r="AF10" i="63"/>
  <c r="AF10" i="65" s="1"/>
  <c r="AF21" i="63"/>
  <c r="AF21" i="65" s="1"/>
  <c r="AF36" i="63"/>
  <c r="AF36" i="65" s="1"/>
  <c r="AF16" i="63"/>
  <c r="AF16" i="65" s="1"/>
  <c r="AF12" i="63"/>
  <c r="AF12" i="65" s="1"/>
  <c r="AF8" i="63"/>
  <c r="AF8" i="65" s="1"/>
  <c r="AF31" i="63"/>
  <c r="AF31" i="65" s="1"/>
  <c r="AF19" i="63"/>
  <c r="AF19" i="65" s="1"/>
  <c r="AF23" i="63"/>
  <c r="AF23" i="65" s="1"/>
  <c r="AF15" i="63"/>
  <c r="AF15" i="65" s="1"/>
  <c r="AF11" i="63"/>
  <c r="AF11" i="65" s="1"/>
  <c r="AM55" i="63"/>
  <c r="AM55" i="65" s="1"/>
  <c r="AM51" i="63"/>
  <c r="AM51" i="65" s="1"/>
  <c r="AM56" i="63"/>
  <c r="AM52" i="63"/>
  <c r="AM52" i="65" s="1"/>
  <c r="AM53" i="63"/>
  <c r="AM53" i="65" s="1"/>
  <c r="AM50" i="63"/>
  <c r="AM50" i="65" s="1"/>
  <c r="AM49" i="63"/>
  <c r="AM49" i="65" s="1"/>
  <c r="AM46" i="63"/>
  <c r="AM46" i="65" s="1"/>
  <c r="AM42" i="63"/>
  <c r="AM42" i="65" s="1"/>
  <c r="AM47" i="63"/>
  <c r="AM47" i="65" s="1"/>
  <c r="AM43" i="63"/>
  <c r="AM43" i="65" s="1"/>
  <c r="AM41" i="63"/>
  <c r="AM41" i="65" s="1"/>
  <c r="AM37" i="63"/>
  <c r="AM37" i="65" s="1"/>
  <c r="AM33" i="63"/>
  <c r="AM33" i="65" s="1"/>
  <c r="AM29" i="63"/>
  <c r="AM29" i="65" s="1"/>
  <c r="AM54" i="63"/>
  <c r="AM54" i="65" s="1"/>
  <c r="AM38" i="63"/>
  <c r="AM38" i="65" s="1"/>
  <c r="AM34" i="63"/>
  <c r="AM34" i="65" s="1"/>
  <c r="AM30" i="63"/>
  <c r="AM30" i="65" s="1"/>
  <c r="AM26" i="63"/>
  <c r="AM26" i="65" s="1"/>
  <c r="AM24" i="63"/>
  <c r="AM24" i="65" s="1"/>
  <c r="AM40" i="63"/>
  <c r="AM40" i="65" s="1"/>
  <c r="AM57" i="63"/>
  <c r="AM39" i="63"/>
  <c r="AM39" i="65" s="1"/>
  <c r="AM36" i="63"/>
  <c r="AM36" i="65" s="1"/>
  <c r="AM25" i="63"/>
  <c r="AM25" i="65" s="1"/>
  <c r="AM44" i="63"/>
  <c r="AM44" i="65" s="1"/>
  <c r="AM35" i="63"/>
  <c r="AM35" i="65" s="1"/>
  <c r="AM32" i="63"/>
  <c r="AM32" i="65" s="1"/>
  <c r="AM28" i="63"/>
  <c r="AM28" i="65" s="1"/>
  <c r="AM27" i="63"/>
  <c r="AM27" i="65" s="1"/>
  <c r="AM31" i="63"/>
  <c r="AM31" i="65" s="1"/>
  <c r="AM18" i="63"/>
  <c r="AM18" i="65" s="1"/>
  <c r="AM45" i="63"/>
  <c r="AM45" i="65" s="1"/>
  <c r="AM22" i="63"/>
  <c r="AM22" i="65" s="1"/>
  <c r="AM19" i="63"/>
  <c r="AM19" i="65" s="1"/>
  <c r="AM23" i="63"/>
  <c r="AM23" i="65" s="1"/>
  <c r="AM21" i="63"/>
  <c r="AM21" i="65" s="1"/>
  <c r="AM17" i="63"/>
  <c r="AM17" i="65" s="1"/>
  <c r="AM13" i="63"/>
  <c r="AM13" i="65" s="1"/>
  <c r="AM9" i="63"/>
  <c r="AM9" i="65" s="1"/>
  <c r="AM20" i="63"/>
  <c r="AM20" i="65" s="1"/>
  <c r="AM14" i="63"/>
  <c r="AM14" i="65" s="1"/>
  <c r="AM16" i="63"/>
  <c r="AM16" i="65" s="1"/>
  <c r="AM12" i="63"/>
  <c r="AM12" i="65" s="1"/>
  <c r="AM8" i="63"/>
  <c r="AM8" i="65" s="1"/>
  <c r="AM15" i="63"/>
  <c r="AM15" i="65" s="1"/>
  <c r="AM11" i="63"/>
  <c r="AM11" i="65" s="1"/>
  <c r="AM10" i="63"/>
  <c r="AM10" i="65" s="1"/>
  <c r="BR54" i="63"/>
  <c r="BR54" i="65" s="1"/>
  <c r="BR50" i="63"/>
  <c r="BR50" i="65" s="1"/>
  <c r="BR55" i="63"/>
  <c r="BR55" i="65" s="1"/>
  <c r="BR51" i="63"/>
  <c r="BR51" i="65" s="1"/>
  <c r="BR56" i="63"/>
  <c r="BR52" i="63"/>
  <c r="BR52" i="65" s="1"/>
  <c r="BR45" i="63"/>
  <c r="BR45" i="65" s="1"/>
  <c r="BR46" i="63"/>
  <c r="BR46" i="65" s="1"/>
  <c r="BR42" i="63"/>
  <c r="BR42" i="65" s="1"/>
  <c r="BR57" i="63"/>
  <c r="BR47" i="63"/>
  <c r="BR47" i="65" s="1"/>
  <c r="BR43" i="63"/>
  <c r="BR43" i="65" s="1"/>
  <c r="BR49" i="63"/>
  <c r="BR49" i="65" s="1"/>
  <c r="BR44" i="63"/>
  <c r="BR44" i="65" s="1"/>
  <c r="BR40" i="63"/>
  <c r="BR40" i="65" s="1"/>
  <c r="BR36" i="63"/>
  <c r="BR36" i="65" s="1"/>
  <c r="BR32" i="63"/>
  <c r="BR32" i="65" s="1"/>
  <c r="BR28" i="63"/>
  <c r="BR28" i="65" s="1"/>
  <c r="BR37" i="63"/>
  <c r="BR37" i="65" s="1"/>
  <c r="BR33" i="63"/>
  <c r="BR33" i="65" s="1"/>
  <c r="BR29" i="63"/>
  <c r="BR29" i="65" s="1"/>
  <c r="BR25" i="63"/>
  <c r="BR25" i="65" s="1"/>
  <c r="BR41" i="63"/>
  <c r="BR41" i="65" s="1"/>
  <c r="BR38" i="63"/>
  <c r="BR38" i="65" s="1"/>
  <c r="BR34" i="63"/>
  <c r="BR34" i="65" s="1"/>
  <c r="BR53" i="63"/>
  <c r="BR53" i="65" s="1"/>
  <c r="BR39" i="63"/>
  <c r="BR39" i="65" s="1"/>
  <c r="BR35" i="63"/>
  <c r="BR35" i="65" s="1"/>
  <c r="BR26" i="63"/>
  <c r="BR26" i="65" s="1"/>
  <c r="BR31" i="63"/>
  <c r="BR31" i="65" s="1"/>
  <c r="BR19" i="63"/>
  <c r="BR19" i="65" s="1"/>
  <c r="BR27" i="63"/>
  <c r="BR27" i="65" s="1"/>
  <c r="BR23" i="63"/>
  <c r="BR23" i="65" s="1"/>
  <c r="BR22" i="63"/>
  <c r="BR22" i="65" s="1"/>
  <c r="BR17" i="63"/>
  <c r="BR17" i="65" s="1"/>
  <c r="BR24" i="63"/>
  <c r="BR24" i="65" s="1"/>
  <c r="BR16" i="63"/>
  <c r="BR16" i="65" s="1"/>
  <c r="BR12" i="63"/>
  <c r="BR12" i="65" s="1"/>
  <c r="BR8" i="63"/>
  <c r="BR8" i="65" s="1"/>
  <c r="BR30" i="63"/>
  <c r="BR30" i="65" s="1"/>
  <c r="BR13" i="63"/>
  <c r="BR13" i="65" s="1"/>
  <c r="BR9" i="63"/>
  <c r="BR9" i="65" s="1"/>
  <c r="BR18" i="63"/>
  <c r="BR18" i="65" s="1"/>
  <c r="BR21" i="63"/>
  <c r="BR21" i="65" s="1"/>
  <c r="BR15" i="63"/>
  <c r="BR15" i="65" s="1"/>
  <c r="BR11" i="63"/>
  <c r="BR11" i="65" s="1"/>
  <c r="BR20" i="63"/>
  <c r="BR20" i="65" s="1"/>
  <c r="BR10" i="63"/>
  <c r="BR10" i="65" s="1"/>
  <c r="BR14" i="63"/>
  <c r="BR14" i="65" s="1"/>
  <c r="AA56" i="63"/>
  <c r="AA52" i="63"/>
  <c r="AA52" i="65" s="1"/>
  <c r="AA57" i="63"/>
  <c r="AA53" i="63"/>
  <c r="AA53" i="65" s="1"/>
  <c r="AA49" i="63"/>
  <c r="AA49" i="65" s="1"/>
  <c r="AA54" i="63"/>
  <c r="AA54" i="65" s="1"/>
  <c r="AA50" i="63"/>
  <c r="AA50" i="65" s="1"/>
  <c r="AA47" i="63"/>
  <c r="AA47" i="65" s="1"/>
  <c r="AA55" i="63"/>
  <c r="AA55" i="65" s="1"/>
  <c r="AA51" i="63"/>
  <c r="AA51" i="65" s="1"/>
  <c r="AA44" i="63"/>
  <c r="AA44" i="65" s="1"/>
  <c r="AA45" i="63"/>
  <c r="AA45" i="65" s="1"/>
  <c r="AA46" i="63"/>
  <c r="AA46" i="65" s="1"/>
  <c r="AA43" i="63"/>
  <c r="AA43" i="65" s="1"/>
  <c r="AA38" i="63"/>
  <c r="AA38" i="65" s="1"/>
  <c r="AA34" i="63"/>
  <c r="AA34" i="65" s="1"/>
  <c r="AA30" i="63"/>
  <c r="AA30" i="65" s="1"/>
  <c r="AA26" i="63"/>
  <c r="AA26" i="65" s="1"/>
  <c r="AA42" i="63"/>
  <c r="AA42" i="65" s="1"/>
  <c r="AA39" i="63"/>
  <c r="AA39" i="65" s="1"/>
  <c r="AA35" i="63"/>
  <c r="AA35" i="65" s="1"/>
  <c r="AA31" i="63"/>
  <c r="AA31" i="65" s="1"/>
  <c r="AA27" i="63"/>
  <c r="AA27" i="65" s="1"/>
  <c r="AA40" i="63"/>
  <c r="AA40" i="65" s="1"/>
  <c r="AA36" i="63"/>
  <c r="AA36" i="65" s="1"/>
  <c r="AA32" i="63"/>
  <c r="AA32" i="65" s="1"/>
  <c r="AA28" i="63"/>
  <c r="AA28" i="65" s="1"/>
  <c r="AA41" i="63"/>
  <c r="AA41" i="65" s="1"/>
  <c r="AA33" i="63"/>
  <c r="AA33" i="65" s="1"/>
  <c r="AA24" i="63"/>
  <c r="AA24" i="65" s="1"/>
  <c r="AA23" i="63"/>
  <c r="AA23" i="65" s="1"/>
  <c r="AA21" i="63"/>
  <c r="AA21" i="65" s="1"/>
  <c r="AA29" i="63"/>
  <c r="AA29" i="65" s="1"/>
  <c r="AA25" i="63"/>
  <c r="AA25" i="65" s="1"/>
  <c r="AA19" i="63"/>
  <c r="AA19" i="65" s="1"/>
  <c r="AA14" i="63"/>
  <c r="AA14" i="65" s="1"/>
  <c r="AA10" i="63"/>
  <c r="AA10" i="65" s="1"/>
  <c r="AA37" i="63"/>
  <c r="AA37" i="65" s="1"/>
  <c r="AA15" i="63"/>
  <c r="AA15" i="65" s="1"/>
  <c r="AA11" i="63"/>
  <c r="AA11" i="65" s="1"/>
  <c r="AA22" i="63"/>
  <c r="AA22" i="65" s="1"/>
  <c r="AA17" i="63"/>
  <c r="AA17" i="65" s="1"/>
  <c r="AA13" i="63"/>
  <c r="AA13" i="65" s="1"/>
  <c r="AA9" i="63"/>
  <c r="AA9" i="65" s="1"/>
  <c r="AA20" i="63"/>
  <c r="AA20" i="65" s="1"/>
  <c r="AA16" i="63"/>
  <c r="AA16" i="65" s="1"/>
  <c r="AA12" i="63"/>
  <c r="AA12" i="65" s="1"/>
  <c r="AA8" i="63"/>
  <c r="AA8" i="65" s="1"/>
  <c r="AA18" i="63"/>
  <c r="AA18" i="65" s="1"/>
  <c r="AO56" i="63"/>
  <c r="AO52" i="63"/>
  <c r="AO52" i="65" s="1"/>
  <c r="AO57" i="63"/>
  <c r="AO53" i="63"/>
  <c r="AO53" i="65" s="1"/>
  <c r="AO49" i="63"/>
  <c r="AO49" i="65" s="1"/>
  <c r="AO47" i="63"/>
  <c r="AO47" i="65" s="1"/>
  <c r="AO43" i="63"/>
  <c r="AO43" i="65" s="1"/>
  <c r="AO44" i="63"/>
  <c r="AO44" i="65" s="1"/>
  <c r="AO55" i="63"/>
  <c r="AO55" i="65" s="1"/>
  <c r="AO50" i="63"/>
  <c r="AO50" i="65" s="1"/>
  <c r="AO54" i="63"/>
  <c r="AO54" i="65" s="1"/>
  <c r="AO38" i="63"/>
  <c r="AO38" i="65" s="1"/>
  <c r="AO34" i="63"/>
  <c r="AO34" i="65" s="1"/>
  <c r="AO30" i="63"/>
  <c r="AO30" i="65" s="1"/>
  <c r="AO42" i="63"/>
  <c r="AO42" i="65" s="1"/>
  <c r="AO39" i="63"/>
  <c r="AO39" i="65" s="1"/>
  <c r="AO35" i="63"/>
  <c r="AO35" i="65" s="1"/>
  <c r="AO31" i="63"/>
  <c r="AO31" i="65" s="1"/>
  <c r="AO27" i="63"/>
  <c r="AO27" i="65" s="1"/>
  <c r="AO46" i="63"/>
  <c r="AO46" i="65" s="1"/>
  <c r="AO51" i="63"/>
  <c r="AO51" i="65" s="1"/>
  <c r="AO45" i="63"/>
  <c r="AO45" i="65" s="1"/>
  <c r="AO40" i="63"/>
  <c r="AO40" i="65" s="1"/>
  <c r="AO41" i="63"/>
  <c r="AO41" i="65" s="1"/>
  <c r="AO36" i="63"/>
  <c r="AO36" i="65" s="1"/>
  <c r="AO33" i="63"/>
  <c r="AO33" i="65" s="1"/>
  <c r="AO25" i="63"/>
  <c r="AO25" i="65" s="1"/>
  <c r="AO21" i="63"/>
  <c r="AO21" i="65" s="1"/>
  <c r="AO26" i="63"/>
  <c r="AO26" i="65" s="1"/>
  <c r="AO32" i="63"/>
  <c r="AO32" i="65" s="1"/>
  <c r="AO22" i="63"/>
  <c r="AO22" i="65" s="1"/>
  <c r="AO19" i="63"/>
  <c r="AO19" i="65" s="1"/>
  <c r="AO24" i="63"/>
  <c r="AO24" i="65" s="1"/>
  <c r="AO20" i="63"/>
  <c r="AO20" i="65" s="1"/>
  <c r="AO37" i="63"/>
  <c r="AO37" i="65" s="1"/>
  <c r="AO29" i="63"/>
  <c r="AO29" i="65" s="1"/>
  <c r="AO18" i="63"/>
  <c r="AO18" i="65" s="1"/>
  <c r="AO14" i="63"/>
  <c r="AO14" i="65" s="1"/>
  <c r="AO10" i="63"/>
  <c r="AO10" i="65" s="1"/>
  <c r="AO28" i="63"/>
  <c r="AO28" i="65" s="1"/>
  <c r="AO23" i="63"/>
  <c r="AO23" i="65" s="1"/>
  <c r="AO15" i="63"/>
  <c r="AO15" i="65" s="1"/>
  <c r="AO17" i="63"/>
  <c r="AO17" i="65" s="1"/>
  <c r="AO13" i="63"/>
  <c r="AO13" i="65" s="1"/>
  <c r="AO9" i="63"/>
  <c r="AO9" i="65" s="1"/>
  <c r="AO16" i="63"/>
  <c r="AO16" i="65" s="1"/>
  <c r="AO11" i="63"/>
  <c r="AO11" i="65" s="1"/>
  <c r="AO8" i="63"/>
  <c r="AO8" i="65" s="1"/>
  <c r="AO12" i="63"/>
  <c r="AO12" i="65" s="1"/>
  <c r="S56" i="63"/>
  <c r="S52" i="63"/>
  <c r="S52" i="65" s="1"/>
  <c r="S57" i="63"/>
  <c r="S53" i="63"/>
  <c r="S53" i="65" s="1"/>
  <c r="S49" i="63"/>
  <c r="S49" i="65" s="1"/>
  <c r="S54" i="63"/>
  <c r="S54" i="65" s="1"/>
  <c r="S50" i="63"/>
  <c r="S50" i="65" s="1"/>
  <c r="S47" i="63"/>
  <c r="S47" i="65" s="1"/>
  <c r="S44" i="63"/>
  <c r="S44" i="65" s="1"/>
  <c r="S55" i="63"/>
  <c r="S55" i="65" s="1"/>
  <c r="S45" i="63"/>
  <c r="S45" i="65" s="1"/>
  <c r="S46" i="63"/>
  <c r="S46" i="65" s="1"/>
  <c r="S38" i="63"/>
  <c r="S38" i="65" s="1"/>
  <c r="S34" i="63"/>
  <c r="S34" i="65" s="1"/>
  <c r="S30" i="63"/>
  <c r="S30" i="65" s="1"/>
  <c r="S26" i="63"/>
  <c r="S26" i="65" s="1"/>
  <c r="S42" i="63"/>
  <c r="S42" i="65" s="1"/>
  <c r="S39" i="63"/>
  <c r="S39" i="65" s="1"/>
  <c r="S35" i="63"/>
  <c r="S35" i="65" s="1"/>
  <c r="S31" i="63"/>
  <c r="S31" i="65" s="1"/>
  <c r="S27" i="63"/>
  <c r="S27" i="65" s="1"/>
  <c r="S43" i="63"/>
  <c r="S43" i="65" s="1"/>
  <c r="S40" i="63"/>
  <c r="S40" i="65" s="1"/>
  <c r="S36" i="63"/>
  <c r="S36" i="65" s="1"/>
  <c r="S32" i="63"/>
  <c r="S32" i="65" s="1"/>
  <c r="S33" i="63"/>
  <c r="S33" i="65" s="1"/>
  <c r="S29" i="63"/>
  <c r="S29" i="65" s="1"/>
  <c r="S51" i="63"/>
  <c r="S51" i="65" s="1"/>
  <c r="S24" i="63"/>
  <c r="S24" i="65" s="1"/>
  <c r="S41" i="63"/>
  <c r="S41" i="65" s="1"/>
  <c r="S25" i="63"/>
  <c r="S25" i="65" s="1"/>
  <c r="S21" i="63"/>
  <c r="S21" i="65" s="1"/>
  <c r="S37" i="63"/>
  <c r="S37" i="65" s="1"/>
  <c r="S23" i="63"/>
  <c r="S23" i="65" s="1"/>
  <c r="S19" i="63"/>
  <c r="S19" i="65" s="1"/>
  <c r="S22" i="63"/>
  <c r="S22" i="65" s="1"/>
  <c r="S14" i="63"/>
  <c r="S14" i="65" s="1"/>
  <c r="S10" i="63"/>
  <c r="S10" i="65" s="1"/>
  <c r="S20" i="63"/>
  <c r="S20" i="65" s="1"/>
  <c r="S15" i="63"/>
  <c r="S15" i="65" s="1"/>
  <c r="S11" i="63"/>
  <c r="S11" i="65" s="1"/>
  <c r="S17" i="63"/>
  <c r="S17" i="65" s="1"/>
  <c r="S13" i="63"/>
  <c r="S13" i="65" s="1"/>
  <c r="S9" i="63"/>
  <c r="S9" i="65" s="1"/>
  <c r="S18" i="63"/>
  <c r="S18" i="65" s="1"/>
  <c r="S8" i="63"/>
  <c r="S8" i="65" s="1"/>
  <c r="S16" i="63"/>
  <c r="S16" i="65" s="1"/>
  <c r="S28" i="63"/>
  <c r="S28" i="65" s="1"/>
  <c r="S12" i="63"/>
  <c r="S12" i="65" s="1"/>
  <c r="BD55" i="63"/>
  <c r="BD55" i="65" s="1"/>
  <c r="BD51" i="63"/>
  <c r="BD51" i="65" s="1"/>
  <c r="BD56" i="63"/>
  <c r="BD52" i="63"/>
  <c r="BD52" i="65" s="1"/>
  <c r="BD57" i="63"/>
  <c r="BD53" i="63"/>
  <c r="BD53" i="65" s="1"/>
  <c r="BD49" i="63"/>
  <c r="BD49" i="65" s="1"/>
  <c r="BD54" i="63"/>
  <c r="BD54" i="65" s="1"/>
  <c r="BD46" i="63"/>
  <c r="BD46" i="65" s="1"/>
  <c r="BD50" i="63"/>
  <c r="BD50" i="65" s="1"/>
  <c r="BD47" i="63"/>
  <c r="BD47" i="65" s="1"/>
  <c r="BD43" i="63"/>
  <c r="BD43" i="65" s="1"/>
  <c r="BD44" i="63"/>
  <c r="BD44" i="65" s="1"/>
  <c r="BD45" i="63"/>
  <c r="BD45" i="65" s="1"/>
  <c r="BD37" i="63"/>
  <c r="BD37" i="65" s="1"/>
  <c r="BD33" i="63"/>
  <c r="BD33" i="65" s="1"/>
  <c r="BD29" i="63"/>
  <c r="BD29" i="65" s="1"/>
  <c r="BD25" i="63"/>
  <c r="BD25" i="65" s="1"/>
  <c r="BD41" i="63"/>
  <c r="BD41" i="65" s="1"/>
  <c r="BD38" i="63"/>
  <c r="BD38" i="65" s="1"/>
  <c r="BD34" i="63"/>
  <c r="BD34" i="65" s="1"/>
  <c r="BD30" i="63"/>
  <c r="BD30" i="65" s="1"/>
  <c r="BD26" i="63"/>
  <c r="BD26" i="65" s="1"/>
  <c r="BD42" i="63"/>
  <c r="BD42" i="65" s="1"/>
  <c r="BD39" i="63"/>
  <c r="BD39" i="65" s="1"/>
  <c r="BD35" i="63"/>
  <c r="BD35" i="65" s="1"/>
  <c r="BD31" i="63"/>
  <c r="BD31" i="65" s="1"/>
  <c r="BD28" i="63"/>
  <c r="BD28" i="65" s="1"/>
  <c r="BD36" i="63"/>
  <c r="BD36" i="65" s="1"/>
  <c r="BD23" i="63"/>
  <c r="BD23" i="65" s="1"/>
  <c r="BD21" i="63"/>
  <c r="BD21" i="65" s="1"/>
  <c r="BD24" i="63"/>
  <c r="BD24" i="65" s="1"/>
  <c r="BD22" i="63"/>
  <c r="BD22" i="65" s="1"/>
  <c r="BD20" i="63"/>
  <c r="BD20" i="65" s="1"/>
  <c r="BD18" i="63"/>
  <c r="BD18" i="65" s="1"/>
  <c r="BD32" i="63"/>
  <c r="BD32" i="65" s="1"/>
  <c r="BD13" i="63"/>
  <c r="BD13" i="65" s="1"/>
  <c r="BD9" i="63"/>
  <c r="BD9" i="65" s="1"/>
  <c r="BD40" i="63"/>
  <c r="BD40" i="65" s="1"/>
  <c r="BD14" i="63"/>
  <c r="BD14" i="65" s="1"/>
  <c r="BD10" i="63"/>
  <c r="BD10" i="65" s="1"/>
  <c r="BD17" i="63"/>
  <c r="BD17" i="65" s="1"/>
  <c r="BD19" i="63"/>
  <c r="BD19" i="65" s="1"/>
  <c r="BD16" i="63"/>
  <c r="BD16" i="65" s="1"/>
  <c r="BD12" i="63"/>
  <c r="BD12" i="65" s="1"/>
  <c r="BD8" i="63"/>
  <c r="BD8" i="65" s="1"/>
  <c r="BD27" i="63"/>
  <c r="BD27" i="65" s="1"/>
  <c r="BD15" i="63"/>
  <c r="BD15" i="65" s="1"/>
  <c r="BD11" i="63"/>
  <c r="BD11" i="65" s="1"/>
  <c r="U57" i="63"/>
  <c r="U53" i="63"/>
  <c r="U53" i="65" s="1"/>
  <c r="U49" i="63"/>
  <c r="U49" i="65" s="1"/>
  <c r="U54" i="63"/>
  <c r="U54" i="65" s="1"/>
  <c r="U50" i="63"/>
  <c r="U50" i="65" s="1"/>
  <c r="U55" i="63"/>
  <c r="U55" i="65" s="1"/>
  <c r="U51" i="63"/>
  <c r="U51" i="65" s="1"/>
  <c r="U44" i="63"/>
  <c r="U44" i="65" s="1"/>
  <c r="U56" i="63"/>
  <c r="U52" i="63"/>
  <c r="U52" i="65" s="1"/>
  <c r="U45" i="63"/>
  <c r="U45" i="65" s="1"/>
  <c r="U46" i="63"/>
  <c r="U46" i="65" s="1"/>
  <c r="U47" i="63"/>
  <c r="U47" i="65" s="1"/>
  <c r="U42" i="63"/>
  <c r="U42" i="65" s="1"/>
  <c r="U39" i="63"/>
  <c r="U39" i="65" s="1"/>
  <c r="U35" i="63"/>
  <c r="U35" i="65" s="1"/>
  <c r="U31" i="63"/>
  <c r="U31" i="65" s="1"/>
  <c r="U27" i="63"/>
  <c r="U27" i="65" s="1"/>
  <c r="U43" i="63"/>
  <c r="U43" i="65" s="1"/>
  <c r="U40" i="63"/>
  <c r="U40" i="65" s="1"/>
  <c r="U36" i="63"/>
  <c r="U36" i="65" s="1"/>
  <c r="U32" i="63"/>
  <c r="U32" i="65" s="1"/>
  <c r="U28" i="63"/>
  <c r="U28" i="65" s="1"/>
  <c r="U41" i="63"/>
  <c r="U41" i="65" s="1"/>
  <c r="U37" i="63"/>
  <c r="U37" i="65" s="1"/>
  <c r="U33" i="63"/>
  <c r="U33" i="65" s="1"/>
  <c r="U29" i="63"/>
  <c r="U29" i="65" s="1"/>
  <c r="U26" i="63"/>
  <c r="U26" i="65" s="1"/>
  <c r="U24" i="63"/>
  <c r="U24" i="65" s="1"/>
  <c r="U34" i="63"/>
  <c r="U34" i="65" s="1"/>
  <c r="U25" i="63"/>
  <c r="U25" i="65" s="1"/>
  <c r="U22" i="63"/>
  <c r="U22" i="65" s="1"/>
  <c r="U18" i="63"/>
  <c r="U18" i="65" s="1"/>
  <c r="U30" i="63"/>
  <c r="U30" i="65" s="1"/>
  <c r="U20" i="63"/>
  <c r="U20" i="65" s="1"/>
  <c r="U38" i="63"/>
  <c r="U38" i="65" s="1"/>
  <c r="U15" i="63"/>
  <c r="U15" i="65" s="1"/>
  <c r="U11" i="63"/>
  <c r="U11" i="65" s="1"/>
  <c r="U23" i="63"/>
  <c r="U23" i="65" s="1"/>
  <c r="U16" i="63"/>
  <c r="U16" i="65" s="1"/>
  <c r="U12" i="63"/>
  <c r="U12" i="65" s="1"/>
  <c r="U8" i="63"/>
  <c r="U8" i="65" s="1"/>
  <c r="U14" i="63"/>
  <c r="U14" i="65" s="1"/>
  <c r="U10" i="63"/>
  <c r="U10" i="65" s="1"/>
  <c r="U21" i="63"/>
  <c r="U21" i="65" s="1"/>
  <c r="U19" i="63"/>
  <c r="U19" i="65" s="1"/>
  <c r="U9" i="63"/>
  <c r="U9" i="65" s="1"/>
  <c r="U17" i="63"/>
  <c r="U17" i="65" s="1"/>
  <c r="U13" i="63"/>
  <c r="U13" i="65" s="1"/>
  <c r="AF48" i="63"/>
  <c r="AX24" i="63"/>
  <c r="AX24" i="65" s="1"/>
  <c r="BC55" i="63"/>
  <c r="BC55" i="65" s="1"/>
  <c r="BC51" i="63"/>
  <c r="BC51" i="65" s="1"/>
  <c r="BC56" i="63"/>
  <c r="BC52" i="63"/>
  <c r="BC52" i="65" s="1"/>
  <c r="BC57" i="63"/>
  <c r="BC54" i="63"/>
  <c r="BC54" i="65" s="1"/>
  <c r="BC46" i="63"/>
  <c r="BC46" i="65" s="1"/>
  <c r="BC42" i="63"/>
  <c r="BC42" i="65" s="1"/>
  <c r="BC53" i="63"/>
  <c r="BC53" i="65" s="1"/>
  <c r="BC50" i="63"/>
  <c r="BC50" i="65" s="1"/>
  <c r="BC49" i="63"/>
  <c r="BC49" i="65" s="1"/>
  <c r="BC47" i="63"/>
  <c r="BC47" i="65" s="1"/>
  <c r="BC43" i="63"/>
  <c r="BC43" i="65" s="1"/>
  <c r="BC37" i="63"/>
  <c r="BC37" i="65" s="1"/>
  <c r="BC33" i="63"/>
  <c r="BC33" i="65" s="1"/>
  <c r="BC29" i="63"/>
  <c r="BC29" i="65" s="1"/>
  <c r="BC45" i="63"/>
  <c r="BC45" i="65" s="1"/>
  <c r="BC41" i="63"/>
  <c r="BC41" i="65" s="1"/>
  <c r="BC44" i="63"/>
  <c r="BC44" i="65" s="1"/>
  <c r="BC38" i="63"/>
  <c r="BC38" i="65" s="1"/>
  <c r="BC34" i="63"/>
  <c r="BC34" i="65" s="1"/>
  <c r="BC30" i="63"/>
  <c r="BC30" i="65" s="1"/>
  <c r="BC26" i="63"/>
  <c r="BC26" i="65" s="1"/>
  <c r="BC24" i="63"/>
  <c r="BC24" i="65" s="1"/>
  <c r="BC28" i="63"/>
  <c r="BC28" i="65" s="1"/>
  <c r="BC40" i="63"/>
  <c r="BC40" i="65" s="1"/>
  <c r="BC35" i="63"/>
  <c r="BC35" i="65" s="1"/>
  <c r="BC32" i="63"/>
  <c r="BC32" i="65" s="1"/>
  <c r="BC27" i="63"/>
  <c r="BC27" i="65" s="1"/>
  <c r="BC18" i="63"/>
  <c r="BC18" i="65" s="1"/>
  <c r="BC36" i="63"/>
  <c r="BC36" i="65" s="1"/>
  <c r="BC25" i="63"/>
  <c r="BC25" i="65" s="1"/>
  <c r="BC19" i="63"/>
  <c r="BC19" i="65" s="1"/>
  <c r="BC39" i="63"/>
  <c r="BC39" i="65" s="1"/>
  <c r="BC23" i="63"/>
  <c r="BC23" i="65" s="1"/>
  <c r="BC17" i="63"/>
  <c r="BC17" i="65" s="1"/>
  <c r="BC13" i="63"/>
  <c r="BC13" i="65" s="1"/>
  <c r="BC9" i="63"/>
  <c r="BC9" i="65" s="1"/>
  <c r="BC21" i="63"/>
  <c r="BC21" i="65" s="1"/>
  <c r="BC14" i="63"/>
  <c r="BC14" i="65" s="1"/>
  <c r="BC16" i="63"/>
  <c r="BC16" i="65" s="1"/>
  <c r="BC12" i="63"/>
  <c r="BC12" i="65" s="1"/>
  <c r="BC8" i="63"/>
  <c r="BC8" i="65" s="1"/>
  <c r="BC22" i="63"/>
  <c r="BC22" i="65" s="1"/>
  <c r="BC11" i="63"/>
  <c r="BC11" i="65" s="1"/>
  <c r="BC10" i="63"/>
  <c r="BC10" i="65" s="1"/>
  <c r="BC31" i="63"/>
  <c r="BC31" i="65" s="1"/>
  <c r="BC15" i="63"/>
  <c r="BC15" i="65" s="1"/>
  <c r="BC20" i="63"/>
  <c r="BC20" i="65" s="1"/>
  <c r="O54" i="63"/>
  <c r="O54" i="65" s="1"/>
  <c r="O50" i="63"/>
  <c r="O50" i="65" s="1"/>
  <c r="O55" i="63"/>
  <c r="O55" i="65" s="1"/>
  <c r="O51" i="63"/>
  <c r="O51" i="65" s="1"/>
  <c r="O56" i="63"/>
  <c r="O52" i="63"/>
  <c r="O52" i="65" s="1"/>
  <c r="O45" i="63"/>
  <c r="O45" i="65" s="1"/>
  <c r="O57" i="63"/>
  <c r="O53" i="63"/>
  <c r="O53" i="65" s="1"/>
  <c r="O46" i="63"/>
  <c r="O46" i="65" s="1"/>
  <c r="O47" i="63"/>
  <c r="O47" i="65" s="1"/>
  <c r="O43" i="63"/>
  <c r="O43" i="65" s="1"/>
  <c r="O49" i="63"/>
  <c r="O49" i="65" s="1"/>
  <c r="O44" i="63"/>
  <c r="O44" i="65" s="1"/>
  <c r="O40" i="63"/>
  <c r="O40" i="65" s="1"/>
  <c r="O36" i="63"/>
  <c r="O36" i="65" s="1"/>
  <c r="O32" i="63"/>
  <c r="O32" i="65" s="1"/>
  <c r="O28" i="63"/>
  <c r="O28" i="65" s="1"/>
  <c r="O41" i="63"/>
  <c r="O41" i="65" s="1"/>
  <c r="O37" i="63"/>
  <c r="O37" i="65" s="1"/>
  <c r="O33" i="63"/>
  <c r="O33" i="65" s="1"/>
  <c r="O29" i="63"/>
  <c r="O29" i="65" s="1"/>
  <c r="O38" i="63"/>
  <c r="O38" i="65" s="1"/>
  <c r="O34" i="63"/>
  <c r="O34" i="65" s="1"/>
  <c r="O30" i="63"/>
  <c r="O30" i="65" s="1"/>
  <c r="O27" i="63"/>
  <c r="O27" i="65" s="1"/>
  <c r="O26" i="63"/>
  <c r="O26" i="65" s="1"/>
  <c r="O25" i="63"/>
  <c r="O25" i="65" s="1"/>
  <c r="O35" i="63"/>
  <c r="O35" i="65" s="1"/>
  <c r="O24" i="63"/>
  <c r="O24" i="65" s="1"/>
  <c r="O22" i="63"/>
  <c r="O22" i="65" s="1"/>
  <c r="O23" i="63"/>
  <c r="O23" i="65" s="1"/>
  <c r="O19" i="63"/>
  <c r="O19" i="65" s="1"/>
  <c r="O31" i="63"/>
  <c r="O31" i="65" s="1"/>
  <c r="O42" i="63"/>
  <c r="O42" i="65" s="1"/>
  <c r="O39" i="63"/>
  <c r="O39" i="65" s="1"/>
  <c r="O21" i="63"/>
  <c r="O21" i="65" s="1"/>
  <c r="O18" i="63"/>
  <c r="O18" i="65" s="1"/>
  <c r="O16" i="63"/>
  <c r="O16" i="65" s="1"/>
  <c r="O12" i="63"/>
  <c r="O12" i="65" s="1"/>
  <c r="O8" i="63"/>
  <c r="O8" i="65" s="1"/>
  <c r="O17" i="63"/>
  <c r="O17" i="65" s="1"/>
  <c r="O13" i="63"/>
  <c r="O13" i="65" s="1"/>
  <c r="O9" i="63"/>
  <c r="O9" i="65" s="1"/>
  <c r="O15" i="63"/>
  <c r="O15" i="65" s="1"/>
  <c r="O11" i="63"/>
  <c r="O11" i="65" s="1"/>
  <c r="O10" i="63"/>
  <c r="O10" i="65" s="1"/>
  <c r="O14" i="63"/>
  <c r="O14" i="65" s="1"/>
  <c r="O20" i="63"/>
  <c r="O20" i="65" s="1"/>
  <c r="Y55" i="63"/>
  <c r="Y55" i="65" s="1"/>
  <c r="Y51" i="63"/>
  <c r="Y51" i="65" s="1"/>
  <c r="Y56" i="63"/>
  <c r="Y52" i="63"/>
  <c r="Y52" i="65" s="1"/>
  <c r="Y57" i="63"/>
  <c r="Y53" i="63"/>
  <c r="Y53" i="65" s="1"/>
  <c r="Y49" i="63"/>
  <c r="Y49" i="65" s="1"/>
  <c r="Y46" i="63"/>
  <c r="Y46" i="65" s="1"/>
  <c r="Y47" i="63"/>
  <c r="Y47" i="65" s="1"/>
  <c r="Y43" i="63"/>
  <c r="Y43" i="65" s="1"/>
  <c r="Y54" i="63"/>
  <c r="Y54" i="65" s="1"/>
  <c r="Y44" i="63"/>
  <c r="Y44" i="65" s="1"/>
  <c r="Y45" i="63"/>
  <c r="Y45" i="65" s="1"/>
  <c r="Y41" i="63"/>
  <c r="Y41" i="65" s="1"/>
  <c r="Y37" i="63"/>
  <c r="Y37" i="65" s="1"/>
  <c r="Y33" i="63"/>
  <c r="Y33" i="65" s="1"/>
  <c r="Y29" i="63"/>
  <c r="Y29" i="65" s="1"/>
  <c r="Y38" i="63"/>
  <c r="Y38" i="65" s="1"/>
  <c r="Y34" i="63"/>
  <c r="Y34" i="65" s="1"/>
  <c r="Y30" i="63"/>
  <c r="Y30" i="65" s="1"/>
  <c r="Y26" i="63"/>
  <c r="Y26" i="65" s="1"/>
  <c r="Y42" i="63"/>
  <c r="Y42" i="65" s="1"/>
  <c r="Y39" i="63"/>
  <c r="Y39" i="65" s="1"/>
  <c r="Y35" i="63"/>
  <c r="Y35" i="65" s="1"/>
  <c r="Y50" i="63"/>
  <c r="Y50" i="65" s="1"/>
  <c r="Y32" i="63"/>
  <c r="Y32" i="65" s="1"/>
  <c r="Y31" i="63"/>
  <c r="Y31" i="65" s="1"/>
  <c r="Y28" i="63"/>
  <c r="Y28" i="65" s="1"/>
  <c r="Y40" i="63"/>
  <c r="Y40" i="65" s="1"/>
  <c r="Y25" i="63"/>
  <c r="Y25" i="65" s="1"/>
  <c r="Y23" i="63"/>
  <c r="Y23" i="65" s="1"/>
  <c r="Y24" i="63"/>
  <c r="Y24" i="65" s="1"/>
  <c r="Y20" i="63"/>
  <c r="Y20" i="65" s="1"/>
  <c r="Y36" i="63"/>
  <c r="Y36" i="65" s="1"/>
  <c r="Y22" i="63"/>
  <c r="Y22" i="65" s="1"/>
  <c r="Y18" i="63"/>
  <c r="Y18" i="65" s="1"/>
  <c r="Y17" i="63"/>
  <c r="Y17" i="65" s="1"/>
  <c r="Y13" i="63"/>
  <c r="Y13" i="65" s="1"/>
  <c r="Y9" i="63"/>
  <c r="Y9" i="65" s="1"/>
  <c r="Y27" i="63"/>
  <c r="Y27" i="65" s="1"/>
  <c r="Y19" i="63"/>
  <c r="Y19" i="65" s="1"/>
  <c r="Y14" i="63"/>
  <c r="Y14" i="65" s="1"/>
  <c r="Y10" i="63"/>
  <c r="Y10" i="65" s="1"/>
  <c r="Y21" i="63"/>
  <c r="Y21" i="65" s="1"/>
  <c r="Y16" i="63"/>
  <c r="Y16" i="65" s="1"/>
  <c r="Y12" i="63"/>
  <c r="Y12" i="65" s="1"/>
  <c r="Y8" i="63"/>
  <c r="Y8" i="65" s="1"/>
  <c r="Y15" i="63"/>
  <c r="Y15" i="65" s="1"/>
  <c r="Y11" i="63"/>
  <c r="Y11" i="65" s="1"/>
  <c r="BW55" i="63"/>
  <c r="BX55" i="65" s="1"/>
  <c r="BW51" i="63"/>
  <c r="BX51" i="65" s="1"/>
  <c r="BW56" i="63"/>
  <c r="BW52" i="63"/>
  <c r="BX52" i="65" s="1"/>
  <c r="BW46" i="63"/>
  <c r="BX46" i="65" s="1"/>
  <c r="BW42" i="63"/>
  <c r="BX42" i="65" s="1"/>
  <c r="BW57" i="63"/>
  <c r="BW54" i="63"/>
  <c r="BX54" i="65" s="1"/>
  <c r="BW53" i="63"/>
  <c r="BX53" i="65" s="1"/>
  <c r="BW50" i="63"/>
  <c r="BX50" i="65" s="1"/>
  <c r="BW47" i="63"/>
  <c r="BX47" i="65" s="1"/>
  <c r="BW43" i="63"/>
  <c r="BX43" i="65" s="1"/>
  <c r="BW45" i="63"/>
  <c r="BX45" i="65" s="1"/>
  <c r="BW44" i="63"/>
  <c r="BX44" i="65" s="1"/>
  <c r="BW41" i="63"/>
  <c r="BX41" i="65" s="1"/>
  <c r="BW37" i="63"/>
  <c r="BX37" i="65" s="1"/>
  <c r="BW33" i="63"/>
  <c r="BX33" i="65" s="1"/>
  <c r="BW29" i="63"/>
  <c r="BX29" i="65" s="1"/>
  <c r="BW49" i="63"/>
  <c r="BX49" i="65" s="1"/>
  <c r="BW38" i="63"/>
  <c r="BX38" i="65" s="1"/>
  <c r="BW34" i="63"/>
  <c r="BX34" i="65" s="1"/>
  <c r="BW30" i="63"/>
  <c r="BX30" i="65" s="1"/>
  <c r="BW26" i="63"/>
  <c r="BX26" i="65" s="1"/>
  <c r="BW24" i="63"/>
  <c r="BX24" i="65" s="1"/>
  <c r="BW25" i="63"/>
  <c r="BX25" i="65" s="1"/>
  <c r="BW39" i="63"/>
  <c r="BX39" i="65" s="1"/>
  <c r="BW36" i="63"/>
  <c r="BX36" i="65" s="1"/>
  <c r="BW31" i="63"/>
  <c r="BX31" i="65" s="1"/>
  <c r="BW27" i="63"/>
  <c r="BX27" i="65" s="1"/>
  <c r="BW18" i="63"/>
  <c r="BX18" i="65" s="1"/>
  <c r="BW35" i="63"/>
  <c r="BX35" i="65" s="1"/>
  <c r="BW32" i="63"/>
  <c r="BX32" i="65" s="1"/>
  <c r="BW19" i="63"/>
  <c r="BX19" i="65" s="1"/>
  <c r="BW21" i="63"/>
  <c r="BX21" i="65" s="1"/>
  <c r="BW40" i="63"/>
  <c r="BX40" i="65" s="1"/>
  <c r="BW28" i="63"/>
  <c r="BX28" i="65" s="1"/>
  <c r="BW17" i="63"/>
  <c r="BX17" i="65" s="1"/>
  <c r="BW13" i="63"/>
  <c r="BX13" i="65" s="1"/>
  <c r="BW9" i="63"/>
  <c r="BX9" i="65" s="1"/>
  <c r="BW14" i="63"/>
  <c r="BX14" i="65" s="1"/>
  <c r="BW23" i="63"/>
  <c r="BX23" i="65" s="1"/>
  <c r="BW16" i="63"/>
  <c r="BX16" i="65" s="1"/>
  <c r="BW12" i="63"/>
  <c r="BX12" i="65" s="1"/>
  <c r="BW8" i="63"/>
  <c r="BX8" i="65" s="1"/>
  <c r="BW11" i="63"/>
  <c r="BX11" i="65" s="1"/>
  <c r="BW20" i="63"/>
  <c r="BX20" i="65" s="1"/>
  <c r="BW15" i="63"/>
  <c r="BX15" i="65" s="1"/>
  <c r="BW10" i="63"/>
  <c r="BX10" i="65" s="1"/>
  <c r="BW22" i="63"/>
  <c r="BX22" i="65" s="1"/>
  <c r="BJ52" i="63"/>
  <c r="BJ52" i="65" s="1"/>
  <c r="BJ45" i="63"/>
  <c r="BJ45" i="65" s="1"/>
  <c r="BJ44" i="63"/>
  <c r="BJ44" i="65" s="1"/>
  <c r="BJ36" i="63"/>
  <c r="BJ36" i="65" s="1"/>
  <c r="BJ25" i="63"/>
  <c r="BJ25" i="65" s="1"/>
  <c r="BJ41" i="63"/>
  <c r="BJ41" i="65" s="1"/>
  <c r="BJ35" i="63"/>
  <c r="BJ35" i="65" s="1"/>
  <c r="BJ24" i="63"/>
  <c r="BJ24" i="65" s="1"/>
  <c r="BJ17" i="63"/>
  <c r="BJ17" i="65" s="1"/>
  <c r="BJ12" i="63"/>
  <c r="BJ12" i="65" s="1"/>
  <c r="BJ15" i="63"/>
  <c r="BJ15" i="65" s="1"/>
  <c r="BJ14" i="63"/>
  <c r="BJ14" i="65" s="1"/>
  <c r="BN48" i="63"/>
  <c r="Q55" i="63"/>
  <c r="Q55" i="65" s="1"/>
  <c r="Q51" i="63"/>
  <c r="Q51" i="65" s="1"/>
  <c r="Q56" i="63"/>
  <c r="Q52" i="63"/>
  <c r="Q52" i="65" s="1"/>
  <c r="Q57" i="63"/>
  <c r="Q53" i="63"/>
  <c r="Q53" i="65" s="1"/>
  <c r="Q49" i="63"/>
  <c r="Q49" i="65" s="1"/>
  <c r="Q50" i="63"/>
  <c r="Q50" i="65" s="1"/>
  <c r="Q46" i="63"/>
  <c r="Q46" i="65" s="1"/>
  <c r="Q47" i="63"/>
  <c r="Q47" i="65" s="1"/>
  <c r="Q43" i="63"/>
  <c r="Q43" i="65" s="1"/>
  <c r="Q44" i="63"/>
  <c r="Q44" i="65" s="1"/>
  <c r="Q45" i="63"/>
  <c r="Q45" i="65" s="1"/>
  <c r="Q41" i="63"/>
  <c r="Q41" i="65" s="1"/>
  <c r="Q37" i="63"/>
  <c r="Q37" i="65" s="1"/>
  <c r="Q33" i="63"/>
  <c r="Q33" i="65" s="1"/>
  <c r="Q29" i="63"/>
  <c r="Q29" i="65" s="1"/>
  <c r="Q38" i="63"/>
  <c r="Q38" i="65" s="1"/>
  <c r="Q34" i="63"/>
  <c r="Q34" i="65" s="1"/>
  <c r="Q30" i="63"/>
  <c r="Q30" i="65" s="1"/>
  <c r="Q26" i="63"/>
  <c r="Q26" i="65" s="1"/>
  <c r="Q54" i="63"/>
  <c r="Q54" i="65" s="1"/>
  <c r="Q42" i="63"/>
  <c r="Q42" i="65" s="1"/>
  <c r="Q39" i="63"/>
  <c r="Q39" i="65" s="1"/>
  <c r="Q35" i="63"/>
  <c r="Q35" i="65" s="1"/>
  <c r="Q27" i="63"/>
  <c r="Q27" i="65" s="1"/>
  <c r="Q40" i="63"/>
  <c r="Q40" i="65" s="1"/>
  <c r="Q36" i="63"/>
  <c r="Q36" i="65" s="1"/>
  <c r="Q32" i="63"/>
  <c r="Q32" i="65" s="1"/>
  <c r="Q28" i="63"/>
  <c r="Q28" i="65" s="1"/>
  <c r="Q20" i="63"/>
  <c r="Q20" i="65" s="1"/>
  <c r="Q22" i="63"/>
  <c r="Q22" i="65" s="1"/>
  <c r="Q24" i="63"/>
  <c r="Q24" i="65" s="1"/>
  <c r="Q18" i="63"/>
  <c r="Q18" i="65" s="1"/>
  <c r="Q17" i="63"/>
  <c r="Q17" i="65" s="1"/>
  <c r="Q13" i="63"/>
  <c r="Q13" i="65" s="1"/>
  <c r="Q9" i="63"/>
  <c r="Q9" i="65" s="1"/>
  <c r="Q31" i="63"/>
  <c r="Q31" i="65" s="1"/>
  <c r="Q21" i="63"/>
  <c r="Q21" i="65" s="1"/>
  <c r="Q23" i="63"/>
  <c r="Q23" i="65" s="1"/>
  <c r="Q14" i="63"/>
  <c r="Q14" i="65" s="1"/>
  <c r="Q10" i="63"/>
  <c r="Q10" i="65" s="1"/>
  <c r="Q16" i="63"/>
  <c r="Q16" i="65" s="1"/>
  <c r="Q12" i="63"/>
  <c r="Q12" i="65" s="1"/>
  <c r="Q8" i="63"/>
  <c r="Q8" i="65" s="1"/>
  <c r="Q25" i="63"/>
  <c r="Q25" i="65" s="1"/>
  <c r="Q19" i="63"/>
  <c r="Q19" i="65" s="1"/>
  <c r="Q11" i="63"/>
  <c r="Q11" i="65" s="1"/>
  <c r="Q15" i="63"/>
  <c r="Q15" i="65" s="1"/>
  <c r="W48" i="63"/>
  <c r="AG56" i="63"/>
  <c r="AG52" i="63"/>
  <c r="AG52" i="65" s="1"/>
  <c r="AG57" i="63"/>
  <c r="AG53" i="63"/>
  <c r="AG53" i="65" s="1"/>
  <c r="AG49" i="63"/>
  <c r="AG49" i="65" s="1"/>
  <c r="AG54" i="63"/>
  <c r="AG54" i="65" s="1"/>
  <c r="AG51" i="63"/>
  <c r="AG51" i="65" s="1"/>
  <c r="AG50" i="63"/>
  <c r="AG50" i="65" s="1"/>
  <c r="AG47" i="63"/>
  <c r="AG47" i="65" s="1"/>
  <c r="AG43" i="63"/>
  <c r="AG43" i="65" s="1"/>
  <c r="AG44" i="63"/>
  <c r="AG44" i="65" s="1"/>
  <c r="AG38" i="63"/>
  <c r="AG38" i="65" s="1"/>
  <c r="AG34" i="63"/>
  <c r="AG34" i="65" s="1"/>
  <c r="AG30" i="63"/>
  <c r="AG30" i="65" s="1"/>
  <c r="AG39" i="63"/>
  <c r="AG39" i="65" s="1"/>
  <c r="AG35" i="63"/>
  <c r="AG35" i="65" s="1"/>
  <c r="AG31" i="63"/>
  <c r="AG31" i="65" s="1"/>
  <c r="AG27" i="63"/>
  <c r="AG27" i="65" s="1"/>
  <c r="AG55" i="63"/>
  <c r="AG55" i="65" s="1"/>
  <c r="AG45" i="63"/>
  <c r="AG45" i="65" s="1"/>
  <c r="AG26" i="63"/>
  <c r="AG26" i="65" s="1"/>
  <c r="AG25" i="63"/>
  <c r="AG25" i="65" s="1"/>
  <c r="AG21" i="63"/>
  <c r="AG21" i="65" s="1"/>
  <c r="AG42" i="63"/>
  <c r="AG42" i="65" s="1"/>
  <c r="AG41" i="63"/>
  <c r="AG41" i="65" s="1"/>
  <c r="AG46" i="63"/>
  <c r="AG46" i="65" s="1"/>
  <c r="AG40" i="63"/>
  <c r="AG40" i="65" s="1"/>
  <c r="AG37" i="63"/>
  <c r="AG37" i="65" s="1"/>
  <c r="AG36" i="63"/>
  <c r="AG36" i="65" s="1"/>
  <c r="AG33" i="63"/>
  <c r="AG33" i="65" s="1"/>
  <c r="AG29" i="63"/>
  <c r="AG29" i="65" s="1"/>
  <c r="AG28" i="63"/>
  <c r="AG28" i="65" s="1"/>
  <c r="AG19" i="63"/>
  <c r="AG19" i="65" s="1"/>
  <c r="AG20" i="63"/>
  <c r="AG20" i="65" s="1"/>
  <c r="AG23" i="63"/>
  <c r="AG23" i="65" s="1"/>
  <c r="AG24" i="63"/>
  <c r="AG24" i="65" s="1"/>
  <c r="AG18" i="63"/>
  <c r="AG18" i="65" s="1"/>
  <c r="AG22" i="63"/>
  <c r="AG22" i="65" s="1"/>
  <c r="AG32" i="63"/>
  <c r="AG32" i="65" s="1"/>
  <c r="AG14" i="63"/>
  <c r="AG14" i="65" s="1"/>
  <c r="AG10" i="63"/>
  <c r="AG10" i="65" s="1"/>
  <c r="AG15" i="63"/>
  <c r="AG15" i="65" s="1"/>
  <c r="AG17" i="63"/>
  <c r="AG17" i="65" s="1"/>
  <c r="AG13" i="63"/>
  <c r="AG13" i="65" s="1"/>
  <c r="AG9" i="63"/>
  <c r="AG9" i="65" s="1"/>
  <c r="AG16" i="63"/>
  <c r="AG16" i="65" s="1"/>
  <c r="AG12" i="63"/>
  <c r="AG12" i="65" s="1"/>
  <c r="AG11" i="63"/>
  <c r="AG11" i="65" s="1"/>
  <c r="AG8" i="63"/>
  <c r="AG8" i="65" s="1"/>
  <c r="X55" i="63"/>
  <c r="X55" i="65" s="1"/>
  <c r="X51" i="63"/>
  <c r="X51" i="65" s="1"/>
  <c r="X56" i="63"/>
  <c r="X52" i="63"/>
  <c r="X52" i="65" s="1"/>
  <c r="X49" i="63"/>
  <c r="X49" i="65" s="1"/>
  <c r="X46" i="63"/>
  <c r="X46" i="65" s="1"/>
  <c r="X47" i="63"/>
  <c r="X47" i="65" s="1"/>
  <c r="X43" i="63"/>
  <c r="X43" i="65" s="1"/>
  <c r="X53" i="63"/>
  <c r="X53" i="65" s="1"/>
  <c r="X50" i="63"/>
  <c r="X50" i="65" s="1"/>
  <c r="X41" i="63"/>
  <c r="X41" i="65" s="1"/>
  <c r="X37" i="63"/>
  <c r="X37" i="65" s="1"/>
  <c r="X33" i="63"/>
  <c r="X33" i="65" s="1"/>
  <c r="X29" i="63"/>
  <c r="X29" i="65" s="1"/>
  <c r="X45" i="63"/>
  <c r="X45" i="65" s="1"/>
  <c r="X54" i="63"/>
  <c r="X54" i="65" s="1"/>
  <c r="X44" i="63"/>
  <c r="X44" i="65" s="1"/>
  <c r="X38" i="63"/>
  <c r="X38" i="65" s="1"/>
  <c r="X34" i="63"/>
  <c r="X34" i="65" s="1"/>
  <c r="X30" i="63"/>
  <c r="X30" i="65" s="1"/>
  <c r="X26" i="63"/>
  <c r="X26" i="65" s="1"/>
  <c r="X42" i="63"/>
  <c r="X42" i="65" s="1"/>
  <c r="X40" i="63"/>
  <c r="X40" i="65" s="1"/>
  <c r="X39" i="63"/>
  <c r="X39" i="65" s="1"/>
  <c r="X36" i="63"/>
  <c r="X36" i="65" s="1"/>
  <c r="X24" i="63"/>
  <c r="X24" i="65" s="1"/>
  <c r="X25" i="63"/>
  <c r="X25" i="65" s="1"/>
  <c r="X57" i="63"/>
  <c r="X28" i="63"/>
  <c r="X28" i="65" s="1"/>
  <c r="X27" i="63"/>
  <c r="X27" i="65" s="1"/>
  <c r="X22" i="63"/>
  <c r="X22" i="65" s="1"/>
  <c r="X18" i="63"/>
  <c r="X18" i="65" s="1"/>
  <c r="X19" i="63"/>
  <c r="X19" i="65" s="1"/>
  <c r="X23" i="63"/>
  <c r="X23" i="65" s="1"/>
  <c r="X21" i="63"/>
  <c r="X21" i="65" s="1"/>
  <c r="X31" i="63"/>
  <c r="X31" i="65" s="1"/>
  <c r="X20" i="63"/>
  <c r="X20" i="65" s="1"/>
  <c r="X17" i="63"/>
  <c r="X17" i="65" s="1"/>
  <c r="X13" i="63"/>
  <c r="X13" i="65" s="1"/>
  <c r="X9" i="63"/>
  <c r="X9" i="65" s="1"/>
  <c r="X35" i="63"/>
  <c r="X35" i="65" s="1"/>
  <c r="X32" i="63"/>
  <c r="X32" i="65" s="1"/>
  <c r="X14" i="63"/>
  <c r="X14" i="65" s="1"/>
  <c r="X16" i="63"/>
  <c r="X16" i="65" s="1"/>
  <c r="X12" i="63"/>
  <c r="X12" i="65" s="1"/>
  <c r="X8" i="63"/>
  <c r="X8" i="65" s="1"/>
  <c r="X11" i="63"/>
  <c r="X11" i="65" s="1"/>
  <c r="X10" i="63"/>
  <c r="X10" i="65" s="1"/>
  <c r="X15" i="63"/>
  <c r="X15" i="65" s="1"/>
  <c r="BB54" i="63"/>
  <c r="BB54" i="65" s="1"/>
  <c r="BB50" i="63"/>
  <c r="BB50" i="65" s="1"/>
  <c r="BB55" i="63"/>
  <c r="BB55" i="65" s="1"/>
  <c r="BB51" i="63"/>
  <c r="BB51" i="65" s="1"/>
  <c r="BB56" i="63"/>
  <c r="BB52" i="63"/>
  <c r="BB52" i="65" s="1"/>
  <c r="BB45" i="63"/>
  <c r="BB45" i="65" s="1"/>
  <c r="BB57" i="63"/>
  <c r="BB46" i="63"/>
  <c r="BB46" i="65" s="1"/>
  <c r="BB42" i="63"/>
  <c r="BB42" i="65" s="1"/>
  <c r="BB53" i="63"/>
  <c r="BB53" i="65" s="1"/>
  <c r="BB49" i="63"/>
  <c r="BB49" i="65" s="1"/>
  <c r="BB47" i="63"/>
  <c r="BB47" i="65" s="1"/>
  <c r="BB43" i="63"/>
  <c r="BB43" i="65" s="1"/>
  <c r="BB44" i="63"/>
  <c r="BB44" i="65" s="1"/>
  <c r="BB40" i="63"/>
  <c r="BB40" i="65" s="1"/>
  <c r="BB36" i="63"/>
  <c r="BB36" i="65" s="1"/>
  <c r="BB32" i="63"/>
  <c r="BB32" i="65" s="1"/>
  <c r="BB28" i="63"/>
  <c r="BB28" i="65" s="1"/>
  <c r="BB37" i="63"/>
  <c r="BB37" i="65" s="1"/>
  <c r="BB33" i="63"/>
  <c r="BB33" i="65" s="1"/>
  <c r="BB29" i="63"/>
  <c r="BB29" i="65" s="1"/>
  <c r="BB25" i="63"/>
  <c r="BB25" i="65" s="1"/>
  <c r="BB41" i="63"/>
  <c r="BB41" i="65" s="1"/>
  <c r="BB38" i="63"/>
  <c r="BB38" i="65" s="1"/>
  <c r="BB34" i="63"/>
  <c r="BB34" i="65" s="1"/>
  <c r="BB31" i="63"/>
  <c r="BB31" i="65" s="1"/>
  <c r="BB26" i="63"/>
  <c r="BB26" i="65" s="1"/>
  <c r="BB39" i="63"/>
  <c r="BB39" i="65" s="1"/>
  <c r="BB27" i="63"/>
  <c r="BB27" i="65" s="1"/>
  <c r="BB21" i="63"/>
  <c r="BB21" i="65" s="1"/>
  <c r="BB19" i="63"/>
  <c r="BB19" i="65" s="1"/>
  <c r="BB35" i="63"/>
  <c r="BB35" i="65" s="1"/>
  <c r="BB23" i="63"/>
  <c r="BB23" i="65" s="1"/>
  <c r="BB16" i="63"/>
  <c r="BB16" i="65" s="1"/>
  <c r="BB12" i="63"/>
  <c r="BB12" i="65" s="1"/>
  <c r="BB8" i="63"/>
  <c r="BB8" i="65" s="1"/>
  <c r="BB18" i="63"/>
  <c r="BB18" i="65" s="1"/>
  <c r="BB13" i="63"/>
  <c r="BB13" i="65" s="1"/>
  <c r="BB9" i="63"/>
  <c r="BB9" i="65" s="1"/>
  <c r="BB24" i="63"/>
  <c r="BB24" i="65" s="1"/>
  <c r="BB15" i="63"/>
  <c r="BB15" i="65" s="1"/>
  <c r="BB11" i="63"/>
  <c r="BB11" i="65" s="1"/>
  <c r="BB20" i="63"/>
  <c r="BB20" i="65" s="1"/>
  <c r="BB17" i="63"/>
  <c r="BB17" i="65" s="1"/>
  <c r="BB22" i="63"/>
  <c r="BB22" i="65" s="1"/>
  <c r="BB10" i="63"/>
  <c r="BB10" i="65" s="1"/>
  <c r="BB30" i="63"/>
  <c r="BB30" i="65" s="1"/>
  <c r="BB14" i="63"/>
  <c r="BB14" i="65" s="1"/>
  <c r="BF48" i="63"/>
  <c r="I55" i="63"/>
  <c r="I55" i="65" s="1"/>
  <c r="I51" i="63"/>
  <c r="I51" i="65" s="1"/>
  <c r="I56" i="63"/>
  <c r="I52" i="63"/>
  <c r="I52" i="65" s="1"/>
  <c r="I57" i="63"/>
  <c r="I53" i="63"/>
  <c r="I53" i="65" s="1"/>
  <c r="I49" i="63"/>
  <c r="I49" i="65" s="1"/>
  <c r="I46" i="63"/>
  <c r="I46" i="65" s="1"/>
  <c r="I54" i="63"/>
  <c r="I54" i="65" s="1"/>
  <c r="I47" i="63"/>
  <c r="I47" i="65" s="1"/>
  <c r="I43" i="63"/>
  <c r="I43" i="65" s="1"/>
  <c r="I50" i="63"/>
  <c r="I50" i="65" s="1"/>
  <c r="I44" i="63"/>
  <c r="I44" i="65" s="1"/>
  <c r="I45" i="63"/>
  <c r="I45" i="65" s="1"/>
  <c r="I41" i="63"/>
  <c r="I41" i="65" s="1"/>
  <c r="I37" i="63"/>
  <c r="I37" i="65" s="1"/>
  <c r="I33" i="63"/>
  <c r="I33" i="65" s="1"/>
  <c r="I29" i="63"/>
  <c r="I29" i="65" s="1"/>
  <c r="I38" i="63"/>
  <c r="I38" i="65" s="1"/>
  <c r="I34" i="63"/>
  <c r="I34" i="65" s="1"/>
  <c r="I30" i="63"/>
  <c r="I30" i="65" s="1"/>
  <c r="I26" i="63"/>
  <c r="I26" i="65" s="1"/>
  <c r="I42" i="63"/>
  <c r="I42" i="65" s="1"/>
  <c r="I39" i="63"/>
  <c r="I39" i="65" s="1"/>
  <c r="I35" i="63"/>
  <c r="I35" i="65" s="1"/>
  <c r="I31" i="63"/>
  <c r="I31" i="65" s="1"/>
  <c r="I28" i="63"/>
  <c r="I28" i="65" s="1"/>
  <c r="I36" i="63"/>
  <c r="I36" i="65" s="1"/>
  <c r="I25" i="63"/>
  <c r="I25" i="65" s="1"/>
  <c r="I23" i="63"/>
  <c r="I23" i="65" s="1"/>
  <c r="I24" i="63"/>
  <c r="I24" i="65" s="1"/>
  <c r="I20" i="63"/>
  <c r="I20" i="65" s="1"/>
  <c r="I32" i="63"/>
  <c r="I32" i="65" s="1"/>
  <c r="I18" i="63"/>
  <c r="I18" i="65" s="1"/>
  <c r="I19" i="63"/>
  <c r="I19" i="65" s="1"/>
  <c r="I17" i="63"/>
  <c r="I17" i="65" s="1"/>
  <c r="I13" i="63"/>
  <c r="I13" i="65" s="1"/>
  <c r="I9" i="63"/>
  <c r="I9" i="65" s="1"/>
  <c r="I14" i="63"/>
  <c r="I14" i="65" s="1"/>
  <c r="I10" i="63"/>
  <c r="I10" i="65" s="1"/>
  <c r="I40" i="63"/>
  <c r="I40" i="65" s="1"/>
  <c r="I16" i="63"/>
  <c r="I16" i="65" s="1"/>
  <c r="I12" i="63"/>
  <c r="I12" i="65" s="1"/>
  <c r="I8" i="63"/>
  <c r="I8" i="65" s="1"/>
  <c r="I15" i="63"/>
  <c r="I15" i="65" s="1"/>
  <c r="I27" i="63"/>
  <c r="I27" i="65" s="1"/>
  <c r="I11" i="63"/>
  <c r="I11" i="65" s="1"/>
  <c r="I22" i="63"/>
  <c r="I22" i="65" s="1"/>
  <c r="I21" i="63"/>
  <c r="I21" i="65" s="1"/>
  <c r="K56" i="63"/>
  <c r="K52" i="63"/>
  <c r="K52" i="65" s="1"/>
  <c r="K57" i="63"/>
  <c r="K53" i="63"/>
  <c r="K53" i="65" s="1"/>
  <c r="K49" i="63"/>
  <c r="K49" i="65" s="1"/>
  <c r="K54" i="63"/>
  <c r="K54" i="65" s="1"/>
  <c r="K50" i="63"/>
  <c r="K50" i="65" s="1"/>
  <c r="K51" i="63"/>
  <c r="K51" i="65" s="1"/>
  <c r="K47" i="63"/>
  <c r="K47" i="65" s="1"/>
  <c r="K44" i="63"/>
  <c r="K44" i="65" s="1"/>
  <c r="K45" i="63"/>
  <c r="K45" i="65" s="1"/>
  <c r="K46" i="63"/>
  <c r="K46" i="65" s="1"/>
  <c r="K43" i="63"/>
  <c r="K43" i="65" s="1"/>
  <c r="K38" i="63"/>
  <c r="K38" i="65" s="1"/>
  <c r="K34" i="63"/>
  <c r="K34" i="65" s="1"/>
  <c r="K30" i="63"/>
  <c r="K30" i="65" s="1"/>
  <c r="K26" i="63"/>
  <c r="K26" i="65" s="1"/>
  <c r="K42" i="63"/>
  <c r="K42" i="65" s="1"/>
  <c r="K39" i="63"/>
  <c r="K39" i="65" s="1"/>
  <c r="K35" i="63"/>
  <c r="K35" i="65" s="1"/>
  <c r="K31" i="63"/>
  <c r="K31" i="65" s="1"/>
  <c r="K27" i="63"/>
  <c r="K27" i="65" s="1"/>
  <c r="K40" i="63"/>
  <c r="K40" i="65" s="1"/>
  <c r="K36" i="63"/>
  <c r="K36" i="65" s="1"/>
  <c r="K32" i="63"/>
  <c r="K32" i="65" s="1"/>
  <c r="K28" i="63"/>
  <c r="K28" i="65" s="1"/>
  <c r="K37" i="63"/>
  <c r="K37" i="65" s="1"/>
  <c r="K33" i="63"/>
  <c r="K33" i="65" s="1"/>
  <c r="K24" i="63"/>
  <c r="K24" i="65" s="1"/>
  <c r="K29" i="63"/>
  <c r="K29" i="65" s="1"/>
  <c r="K22" i="63"/>
  <c r="K22" i="65" s="1"/>
  <c r="K21" i="63"/>
  <c r="K21" i="65" s="1"/>
  <c r="K23" i="63"/>
  <c r="K23" i="65" s="1"/>
  <c r="K25" i="63"/>
  <c r="K25" i="65" s="1"/>
  <c r="K19" i="63"/>
  <c r="K19" i="65" s="1"/>
  <c r="K14" i="63"/>
  <c r="K14" i="65" s="1"/>
  <c r="K10" i="63"/>
  <c r="K10" i="65" s="1"/>
  <c r="K41" i="63"/>
  <c r="K41" i="65" s="1"/>
  <c r="K55" i="63"/>
  <c r="K55" i="65" s="1"/>
  <c r="K18" i="63"/>
  <c r="K18" i="65" s="1"/>
  <c r="K15" i="63"/>
  <c r="K15" i="65" s="1"/>
  <c r="K11" i="63"/>
  <c r="K11" i="65" s="1"/>
  <c r="K17" i="63"/>
  <c r="K17" i="65" s="1"/>
  <c r="K13" i="63"/>
  <c r="K13" i="65" s="1"/>
  <c r="K9" i="63"/>
  <c r="K9" i="65" s="1"/>
  <c r="K12" i="63"/>
  <c r="K12" i="65" s="1"/>
  <c r="K8" i="63"/>
  <c r="K8" i="65" s="1"/>
  <c r="K20" i="63"/>
  <c r="K20" i="65" s="1"/>
  <c r="K16" i="63"/>
  <c r="K16" i="65" s="1"/>
  <c r="O48" i="63"/>
  <c r="Z57" i="63"/>
  <c r="Z49" i="63"/>
  <c r="Z49" i="65" s="1"/>
  <c r="Z44" i="63"/>
  <c r="Z44" i="65" s="1"/>
  <c r="Z46" i="63"/>
  <c r="Z46" i="65" s="1"/>
  <c r="Z39" i="63"/>
  <c r="Z39" i="65" s="1"/>
  <c r="Z31" i="63"/>
  <c r="Z31" i="65" s="1"/>
  <c r="Z26" i="63"/>
  <c r="Z26" i="65" s="1"/>
  <c r="Z19" i="63"/>
  <c r="Z19" i="65" s="1"/>
  <c r="Z22" i="63"/>
  <c r="Z22" i="65" s="1"/>
  <c r="Z29" i="63"/>
  <c r="Z29" i="65" s="1"/>
  <c r="Z13" i="63"/>
  <c r="Z13" i="65" s="1"/>
  <c r="Z21" i="63"/>
  <c r="Z21" i="65" s="1"/>
  <c r="BM48" i="63"/>
  <c r="AO48" i="63"/>
  <c r="AV55" i="63"/>
  <c r="AV55" i="65" s="1"/>
  <c r="AV51" i="63"/>
  <c r="AV51" i="65" s="1"/>
  <c r="AV56" i="63"/>
  <c r="AV52" i="63"/>
  <c r="AV52" i="65" s="1"/>
  <c r="AV57" i="63"/>
  <c r="AV53" i="63"/>
  <c r="AV53" i="65" s="1"/>
  <c r="AV49" i="63"/>
  <c r="AV49" i="65" s="1"/>
  <c r="AV46" i="63"/>
  <c r="AV46" i="65" s="1"/>
  <c r="AV47" i="63"/>
  <c r="AV47" i="65" s="1"/>
  <c r="AV43" i="63"/>
  <c r="AV43" i="65" s="1"/>
  <c r="AV54" i="63"/>
  <c r="AV54" i="65" s="1"/>
  <c r="AV50" i="63"/>
  <c r="AV50" i="65" s="1"/>
  <c r="AV44" i="63"/>
  <c r="AV44" i="65" s="1"/>
  <c r="AV45" i="63"/>
  <c r="AV45" i="65" s="1"/>
  <c r="AV42" i="63"/>
  <c r="AV42" i="65" s="1"/>
  <c r="AV41" i="63"/>
  <c r="AV41" i="65" s="1"/>
  <c r="AV37" i="63"/>
  <c r="AV37" i="65" s="1"/>
  <c r="AV33" i="63"/>
  <c r="AV33" i="65" s="1"/>
  <c r="AV29" i="63"/>
  <c r="AV29" i="65" s="1"/>
  <c r="AV25" i="63"/>
  <c r="AV25" i="65" s="1"/>
  <c r="AV38" i="63"/>
  <c r="AV38" i="65" s="1"/>
  <c r="AV34" i="63"/>
  <c r="AV34" i="65" s="1"/>
  <c r="AV30" i="63"/>
  <c r="AV30" i="65" s="1"/>
  <c r="AV26" i="63"/>
  <c r="AV26" i="65" s="1"/>
  <c r="AV39" i="63"/>
  <c r="AV39" i="65" s="1"/>
  <c r="AV35" i="63"/>
  <c r="AV35" i="65" s="1"/>
  <c r="AV27" i="63"/>
  <c r="AV27" i="65" s="1"/>
  <c r="AV23" i="63"/>
  <c r="AV23" i="65" s="1"/>
  <c r="AV28" i="63"/>
  <c r="AV28" i="65" s="1"/>
  <c r="AV22" i="63"/>
  <c r="AV22" i="65" s="1"/>
  <c r="AV36" i="63"/>
  <c r="AV36" i="65" s="1"/>
  <c r="AV20" i="63"/>
  <c r="AV20" i="65" s="1"/>
  <c r="AV40" i="63"/>
  <c r="AV40" i="65" s="1"/>
  <c r="AV32" i="63"/>
  <c r="AV32" i="65" s="1"/>
  <c r="AV24" i="63"/>
  <c r="AV24" i="65" s="1"/>
  <c r="AV21" i="63"/>
  <c r="AV21" i="65" s="1"/>
  <c r="AV18" i="63"/>
  <c r="AV18" i="65" s="1"/>
  <c r="AV17" i="63"/>
  <c r="AV17" i="65" s="1"/>
  <c r="AV13" i="63"/>
  <c r="AV13" i="65" s="1"/>
  <c r="AV9" i="63"/>
  <c r="AV9" i="65" s="1"/>
  <c r="AV19" i="63"/>
  <c r="AV19" i="65" s="1"/>
  <c r="AV14" i="63"/>
  <c r="AV14" i="65" s="1"/>
  <c r="AV10" i="63"/>
  <c r="AV10" i="65" s="1"/>
  <c r="AV31" i="63"/>
  <c r="AV31" i="65" s="1"/>
  <c r="AV16" i="63"/>
  <c r="AV16" i="65" s="1"/>
  <c r="AV12" i="63"/>
  <c r="AV12" i="65" s="1"/>
  <c r="AV8" i="63"/>
  <c r="AV8" i="65" s="1"/>
  <c r="AV11" i="63"/>
  <c r="AV11" i="65" s="1"/>
  <c r="AV15" i="63"/>
  <c r="AV15" i="65" s="1"/>
  <c r="M57" i="63"/>
  <c r="M53" i="63"/>
  <c r="M53" i="65" s="1"/>
  <c r="M49" i="63"/>
  <c r="M49" i="65" s="1"/>
  <c r="M54" i="63"/>
  <c r="M54" i="65" s="1"/>
  <c r="M50" i="63"/>
  <c r="M50" i="65" s="1"/>
  <c r="M55" i="63"/>
  <c r="M55" i="65" s="1"/>
  <c r="M51" i="63"/>
  <c r="M51" i="65" s="1"/>
  <c r="M44" i="63"/>
  <c r="M44" i="65" s="1"/>
  <c r="M45" i="63"/>
  <c r="M45" i="65" s="1"/>
  <c r="M56" i="63"/>
  <c r="M46" i="63"/>
  <c r="M46" i="65" s="1"/>
  <c r="M47" i="63"/>
  <c r="M47" i="65" s="1"/>
  <c r="M42" i="63"/>
  <c r="M42" i="65" s="1"/>
  <c r="M39" i="63"/>
  <c r="M39" i="65" s="1"/>
  <c r="M35" i="63"/>
  <c r="M35" i="65" s="1"/>
  <c r="M31" i="63"/>
  <c r="M31" i="65" s="1"/>
  <c r="M27" i="63"/>
  <c r="M27" i="65" s="1"/>
  <c r="M52" i="63"/>
  <c r="M52" i="65" s="1"/>
  <c r="M40" i="63"/>
  <c r="M40" i="65" s="1"/>
  <c r="M36" i="63"/>
  <c r="M36" i="65" s="1"/>
  <c r="M32" i="63"/>
  <c r="M32" i="65" s="1"/>
  <c r="M28" i="63"/>
  <c r="M28" i="65" s="1"/>
  <c r="M41" i="63"/>
  <c r="M41" i="65" s="1"/>
  <c r="M37" i="63"/>
  <c r="M37" i="65" s="1"/>
  <c r="M33" i="63"/>
  <c r="M33" i="65" s="1"/>
  <c r="M38" i="63"/>
  <c r="M38" i="65" s="1"/>
  <c r="M34" i="63"/>
  <c r="M34" i="65" s="1"/>
  <c r="M43" i="63"/>
  <c r="M43" i="65" s="1"/>
  <c r="M30" i="63"/>
  <c r="M30" i="65" s="1"/>
  <c r="M24" i="63"/>
  <c r="M24" i="65" s="1"/>
  <c r="M26" i="63"/>
  <c r="M26" i="65" s="1"/>
  <c r="M25" i="63"/>
  <c r="M25" i="65" s="1"/>
  <c r="M22" i="63"/>
  <c r="M22" i="65" s="1"/>
  <c r="M18" i="63"/>
  <c r="M18" i="65" s="1"/>
  <c r="M20" i="63"/>
  <c r="M20" i="65" s="1"/>
  <c r="M15" i="63"/>
  <c r="M15" i="65" s="1"/>
  <c r="M11" i="63"/>
  <c r="M11" i="65" s="1"/>
  <c r="M23" i="63"/>
  <c r="M23" i="65" s="1"/>
  <c r="M21" i="63"/>
  <c r="M21" i="65" s="1"/>
  <c r="M16" i="63"/>
  <c r="M16" i="65" s="1"/>
  <c r="M12" i="63"/>
  <c r="M12" i="65" s="1"/>
  <c r="M8" i="63"/>
  <c r="M8" i="65" s="1"/>
  <c r="M29" i="63"/>
  <c r="M29" i="65" s="1"/>
  <c r="M14" i="63"/>
  <c r="M14" i="65" s="1"/>
  <c r="M10" i="63"/>
  <c r="M10" i="65" s="1"/>
  <c r="M19" i="63"/>
  <c r="M19" i="65" s="1"/>
  <c r="M9" i="63"/>
  <c r="M9" i="65" s="1"/>
  <c r="M17" i="63"/>
  <c r="M17" i="65" s="1"/>
  <c r="M13" i="63"/>
  <c r="M13" i="65" s="1"/>
  <c r="Y48" i="63"/>
  <c r="BW48" i="63"/>
  <c r="D57" i="60"/>
  <c r="D8" i="63" s="1"/>
  <c r="ET47" i="13"/>
  <c r="ET46" i="13"/>
  <c r="ET45" i="13"/>
  <c r="ET44" i="13"/>
  <c r="ET43" i="13"/>
  <c r="ET42" i="13"/>
  <c r="ET41" i="13"/>
  <c r="ET40" i="13"/>
  <c r="ET39" i="13"/>
  <c r="ET38" i="13"/>
  <c r="ET37" i="13"/>
  <c r="ET36" i="13"/>
  <c r="ET35" i="13"/>
  <c r="ET34" i="13"/>
  <c r="ET33" i="13"/>
  <c r="ET32" i="13"/>
  <c r="ET31" i="13"/>
  <c r="ET30" i="13"/>
  <c r="ET29" i="13"/>
  <c r="ET28" i="13"/>
  <c r="ET27" i="13"/>
  <c r="ET26" i="13"/>
  <c r="ET25" i="13"/>
  <c r="ET24" i="13"/>
  <c r="ET23" i="13"/>
  <c r="ET22" i="13"/>
  <c r="ET21" i="13"/>
  <c r="ET20" i="13"/>
  <c r="ET19" i="13"/>
  <c r="ET18" i="13"/>
  <c r="ET17" i="13"/>
  <c r="ET16" i="13"/>
  <c r="ET15" i="13"/>
  <c r="ET14" i="13"/>
  <c r="ET13" i="13"/>
  <c r="ET12" i="13"/>
  <c r="ET11" i="13"/>
  <c r="ET10" i="13"/>
  <c r="ET9" i="13"/>
  <c r="ET8" i="13"/>
  <c r="EP47" i="13"/>
  <c r="EP46" i="13"/>
  <c r="EP45" i="13"/>
  <c r="EP44" i="13"/>
  <c r="EP43" i="13"/>
  <c r="EP42" i="13"/>
  <c r="EP41" i="13"/>
  <c r="EP40" i="13"/>
  <c r="EP39" i="13"/>
  <c r="EP38" i="13"/>
  <c r="EP37" i="13"/>
  <c r="EP36" i="13"/>
  <c r="EP35" i="13"/>
  <c r="EP34" i="13"/>
  <c r="EP33" i="13"/>
  <c r="EP32" i="13"/>
  <c r="EP31" i="13"/>
  <c r="EP30" i="13"/>
  <c r="EP29" i="13"/>
  <c r="EP28" i="13"/>
  <c r="EP27" i="13"/>
  <c r="EP26" i="13"/>
  <c r="EP25" i="13"/>
  <c r="EP24" i="13"/>
  <c r="EP23" i="13"/>
  <c r="EP22" i="13"/>
  <c r="EP21" i="13"/>
  <c r="EP20" i="13"/>
  <c r="EP19" i="13"/>
  <c r="EP18" i="13"/>
  <c r="EP17" i="13"/>
  <c r="EP16" i="13"/>
  <c r="EP15" i="13"/>
  <c r="EP14" i="13"/>
  <c r="EP13" i="13"/>
  <c r="EP12" i="13"/>
  <c r="EP11" i="13"/>
  <c r="EP10" i="13"/>
  <c r="EP9" i="13"/>
  <c r="BV21" i="36"/>
  <c r="BV20" i="36"/>
  <c r="BV19" i="36"/>
  <c r="BV18" i="36"/>
  <c r="BV17" i="36"/>
  <c r="BV16" i="36"/>
  <c r="BV15" i="36"/>
  <c r="BV14" i="36"/>
  <c r="BV13" i="36"/>
  <c r="BV12" i="36"/>
  <c r="BV11" i="36"/>
  <c r="BV10" i="36"/>
  <c r="BV9" i="36"/>
  <c r="BV8" i="36"/>
  <c r="BV7" i="36"/>
  <c r="BR21" i="36"/>
  <c r="BR20" i="36"/>
  <c r="BR19" i="36"/>
  <c r="BR18" i="36"/>
  <c r="BR17" i="36"/>
  <c r="BR16" i="36"/>
  <c r="BR15" i="36"/>
  <c r="BR14" i="36"/>
  <c r="BR13" i="36"/>
  <c r="BR12" i="36"/>
  <c r="BR11" i="36"/>
  <c r="BR10" i="36"/>
  <c r="BR9" i="36"/>
  <c r="BR8" i="36"/>
  <c r="BR7" i="36"/>
  <c r="AC31" i="63" l="1"/>
  <c r="AC31" i="65" s="1"/>
  <c r="AC51" i="63"/>
  <c r="AC51" i="65" s="1"/>
  <c r="AC22" i="63"/>
  <c r="AC22" i="65" s="1"/>
  <c r="AC33" i="63"/>
  <c r="AC33" i="65" s="1"/>
  <c r="N19" i="63"/>
  <c r="N19" i="65" s="1"/>
  <c r="BO29" i="63"/>
  <c r="BO29" i="65" s="1"/>
  <c r="BO15" i="63"/>
  <c r="BO15" i="65" s="1"/>
  <c r="BO26" i="63"/>
  <c r="BO26" i="65" s="1"/>
  <c r="BO46" i="63"/>
  <c r="BO46" i="65" s="1"/>
  <c r="BO53" i="63"/>
  <c r="BO53" i="65" s="1"/>
  <c r="AC45" i="63"/>
  <c r="AC45" i="65" s="1"/>
  <c r="AC8" i="63"/>
  <c r="AC8" i="65" s="1"/>
  <c r="AC57" i="63"/>
  <c r="AC16" i="63"/>
  <c r="AC16" i="65" s="1"/>
  <c r="AC41" i="63"/>
  <c r="AC41" i="65" s="1"/>
  <c r="E34" i="63"/>
  <c r="E34" i="65" s="1"/>
  <c r="BE22" i="63"/>
  <c r="BE22" i="65" s="1"/>
  <c r="BE52" i="63"/>
  <c r="BE52" i="65" s="1"/>
  <c r="BO12" i="63"/>
  <c r="BO12" i="65" s="1"/>
  <c r="BO22" i="63"/>
  <c r="BO22" i="65" s="1"/>
  <c r="N52" i="63"/>
  <c r="N52" i="65" s="1"/>
  <c r="BO9" i="63"/>
  <c r="BO9" i="65" s="1"/>
  <c r="BO16" i="63"/>
  <c r="BO16" i="65" s="1"/>
  <c r="BO56" i="63"/>
  <c r="BO42" i="63"/>
  <c r="BO42" i="65" s="1"/>
  <c r="N55" i="63"/>
  <c r="N55" i="65" s="1"/>
  <c r="AS29" i="63"/>
  <c r="AS29" i="65" s="1"/>
  <c r="AC24" i="63"/>
  <c r="AC24" i="65" s="1"/>
  <c r="BP8" i="63"/>
  <c r="BP8" i="65" s="1"/>
  <c r="BP20" i="63"/>
  <c r="BP20" i="65" s="1"/>
  <c r="BP46" i="63"/>
  <c r="BP46" i="65" s="1"/>
  <c r="BP50" i="63"/>
  <c r="BP50" i="65" s="1"/>
  <c r="AX42" i="63"/>
  <c r="AX42" i="65" s="1"/>
  <c r="AC9" i="63"/>
  <c r="AC9" i="65" s="1"/>
  <c r="AC39" i="63"/>
  <c r="AC39" i="65" s="1"/>
  <c r="AS53" i="63"/>
  <c r="AS53" i="65" s="1"/>
  <c r="BR48" i="65"/>
  <c r="AB48" i="65"/>
  <c r="AG48" i="65"/>
  <c r="BL48" i="65"/>
  <c r="J48" i="65"/>
  <c r="AX40" i="63"/>
  <c r="AX40" i="65" s="1"/>
  <c r="AM48" i="65"/>
  <c r="AU41" i="63"/>
  <c r="AU41" i="65" s="1"/>
  <c r="BU48" i="65"/>
  <c r="BS48" i="65"/>
  <c r="E32" i="63"/>
  <c r="E32" i="65" s="1"/>
  <c r="BP18" i="63"/>
  <c r="BP18" i="65" s="1"/>
  <c r="BP49" i="63"/>
  <c r="BP49" i="65" s="1"/>
  <c r="BE37" i="63"/>
  <c r="BE37" i="65" s="1"/>
  <c r="F48" i="65"/>
  <c r="M48" i="65"/>
  <c r="AT48" i="65"/>
  <c r="E41" i="63"/>
  <c r="E41" i="65" s="1"/>
  <c r="X48" i="65"/>
  <c r="Y48" i="65"/>
  <c r="AX31" i="63"/>
  <c r="AX31" i="65" s="1"/>
  <c r="BF48" i="65"/>
  <c r="E21" i="63"/>
  <c r="E21" i="65" s="1"/>
  <c r="E35" i="63"/>
  <c r="E35" i="65" s="1"/>
  <c r="BP26" i="63"/>
  <c r="BP26" i="65" s="1"/>
  <c r="BE35" i="63"/>
  <c r="BE35" i="65" s="1"/>
  <c r="N9" i="63"/>
  <c r="N9" i="65" s="1"/>
  <c r="N20" i="63"/>
  <c r="N20" i="65" s="1"/>
  <c r="AD48" i="65"/>
  <c r="I48" i="65"/>
  <c r="AN48" i="65"/>
  <c r="AJ48" i="65"/>
  <c r="AK48" i="65"/>
  <c r="L48" i="65"/>
  <c r="AX12" i="63"/>
  <c r="AX12" i="65" s="1"/>
  <c r="AX38" i="63"/>
  <c r="AX38" i="65" s="1"/>
  <c r="AZ48" i="65"/>
  <c r="AW48" i="65"/>
  <c r="AR48" i="65"/>
  <c r="BH48" i="65"/>
  <c r="P48" i="65"/>
  <c r="E13" i="63"/>
  <c r="E13" i="65" s="1"/>
  <c r="E42" i="63"/>
  <c r="E42" i="65" s="1"/>
  <c r="BP29" i="63"/>
  <c r="BP29" i="65" s="1"/>
  <c r="BE42" i="63"/>
  <c r="BE42" i="65" s="1"/>
  <c r="AI48" i="65"/>
  <c r="BI48" i="65"/>
  <c r="AQ48" i="65"/>
  <c r="U48" i="65"/>
  <c r="AP48" i="65"/>
  <c r="BM48" i="65"/>
  <c r="BA48" i="65"/>
  <c r="BB48" i="65"/>
  <c r="O48" i="65"/>
  <c r="AV48" i="65"/>
  <c r="K48" i="65"/>
  <c r="BX48" i="65"/>
  <c r="AX9" i="63"/>
  <c r="AX9" i="65" s="1"/>
  <c r="AX45" i="63"/>
  <c r="AX45" i="65" s="1"/>
  <c r="BD48" i="65"/>
  <c r="AO48" i="65"/>
  <c r="AF48" i="65"/>
  <c r="AH48" i="65"/>
  <c r="BK48" i="65"/>
  <c r="E16" i="63"/>
  <c r="E16" i="65" s="1"/>
  <c r="E52" i="63"/>
  <c r="E52" i="65" s="1"/>
  <c r="BP36" i="63"/>
  <c r="BP36" i="65" s="1"/>
  <c r="R48" i="65"/>
  <c r="BE13" i="63"/>
  <c r="BE13" i="65" s="1"/>
  <c r="BE46" i="63"/>
  <c r="BE46" i="65" s="1"/>
  <c r="N32" i="63"/>
  <c r="N32" i="65" s="1"/>
  <c r="BQ48" i="65"/>
  <c r="H48" i="65"/>
  <c r="BE33" i="63"/>
  <c r="BE33" i="65" s="1"/>
  <c r="Q48" i="65"/>
  <c r="AX15" i="63"/>
  <c r="AX15" i="65" s="1"/>
  <c r="AX50" i="63"/>
  <c r="AX50" i="65" s="1"/>
  <c r="S48" i="65"/>
  <c r="AA48" i="65"/>
  <c r="BT48" i="65"/>
  <c r="BN48" i="65"/>
  <c r="E11" i="63"/>
  <c r="E11" i="65" s="1"/>
  <c r="E55" i="63"/>
  <c r="E55" i="65" s="1"/>
  <c r="BP56" i="63"/>
  <c r="BE15" i="63"/>
  <c r="BE15" i="65" s="1"/>
  <c r="BE55" i="63"/>
  <c r="BE55" i="65" s="1"/>
  <c r="AY48" i="65"/>
  <c r="BG48" i="65"/>
  <c r="V48" i="65"/>
  <c r="BC48" i="65"/>
  <c r="AX28" i="63"/>
  <c r="AX28" i="65" s="1"/>
  <c r="W48" i="65"/>
  <c r="AE48" i="65"/>
  <c r="G48" i="65"/>
  <c r="AL48" i="65"/>
  <c r="E25" i="63"/>
  <c r="E25" i="65" s="1"/>
  <c r="BP14" i="63"/>
  <c r="BP14" i="65" s="1"/>
  <c r="BE18" i="63"/>
  <c r="BE18" i="65" s="1"/>
  <c r="BE53" i="63"/>
  <c r="BE53" i="65" s="1"/>
  <c r="T48" i="65"/>
  <c r="AX25" i="63"/>
  <c r="AX25" i="65" s="1"/>
  <c r="AX18" i="63"/>
  <c r="AX18" i="65" s="1"/>
  <c r="AX22" i="63"/>
  <c r="AX22" i="65" s="1"/>
  <c r="AX27" i="63"/>
  <c r="AX27" i="65" s="1"/>
  <c r="AX46" i="63"/>
  <c r="AX46" i="65" s="1"/>
  <c r="AX54" i="63"/>
  <c r="AX54" i="65" s="1"/>
  <c r="AU20" i="63"/>
  <c r="AU20" i="65" s="1"/>
  <c r="AU54" i="63"/>
  <c r="AU54" i="65" s="1"/>
  <c r="AC21" i="63"/>
  <c r="AC21" i="65" s="1"/>
  <c r="AC12" i="63"/>
  <c r="AC12" i="65" s="1"/>
  <c r="AC25" i="63"/>
  <c r="AC25" i="65" s="1"/>
  <c r="AC37" i="63"/>
  <c r="AC37" i="65" s="1"/>
  <c r="AC35" i="63"/>
  <c r="AC35" i="65" s="1"/>
  <c r="AC44" i="63"/>
  <c r="AC44" i="65" s="1"/>
  <c r="BP17" i="63"/>
  <c r="BP17" i="65" s="1"/>
  <c r="BP21" i="63"/>
  <c r="BP21" i="65" s="1"/>
  <c r="BP38" i="63"/>
  <c r="BP38" i="65" s="1"/>
  <c r="BP40" i="63"/>
  <c r="BP40" i="65" s="1"/>
  <c r="BP42" i="63"/>
  <c r="BP42" i="65" s="1"/>
  <c r="BP54" i="63"/>
  <c r="BP54" i="65" s="1"/>
  <c r="AX13" i="63"/>
  <c r="AX13" i="65" s="1"/>
  <c r="AX10" i="63"/>
  <c r="AX10" i="65" s="1"/>
  <c r="AX23" i="63"/>
  <c r="AX23" i="65" s="1"/>
  <c r="AX35" i="63"/>
  <c r="AX35" i="65" s="1"/>
  <c r="AX44" i="63"/>
  <c r="AX44" i="65" s="1"/>
  <c r="AX53" i="63"/>
  <c r="AX53" i="65" s="1"/>
  <c r="AU19" i="63"/>
  <c r="AU19" i="65" s="1"/>
  <c r="AU51" i="63"/>
  <c r="AU51" i="65" s="1"/>
  <c r="AC29" i="63"/>
  <c r="AC29" i="65" s="1"/>
  <c r="AC19" i="63"/>
  <c r="AC19" i="65" s="1"/>
  <c r="AC26" i="63"/>
  <c r="AC26" i="65" s="1"/>
  <c r="AC28" i="63"/>
  <c r="AC28" i="65" s="1"/>
  <c r="AC52" i="63"/>
  <c r="AC52" i="65" s="1"/>
  <c r="AC55" i="63"/>
  <c r="AC55" i="65" s="1"/>
  <c r="BP12" i="63"/>
  <c r="BP12" i="65" s="1"/>
  <c r="BP30" i="63"/>
  <c r="BP30" i="65" s="1"/>
  <c r="BP41" i="63"/>
  <c r="BP41" i="65" s="1"/>
  <c r="BP27" i="63"/>
  <c r="BP27" i="65" s="1"/>
  <c r="BP45" i="63"/>
  <c r="BP45" i="65" s="1"/>
  <c r="BP53" i="63"/>
  <c r="BP53" i="65" s="1"/>
  <c r="AU22" i="63"/>
  <c r="AU22" i="65" s="1"/>
  <c r="AX17" i="63"/>
  <c r="AX17" i="65" s="1"/>
  <c r="AX14" i="63"/>
  <c r="AX14" i="65" s="1"/>
  <c r="AX37" i="63"/>
  <c r="AX37" i="65" s="1"/>
  <c r="AX39" i="63"/>
  <c r="AX39" i="65" s="1"/>
  <c r="AX51" i="63"/>
  <c r="AX51" i="65" s="1"/>
  <c r="AX57" i="63"/>
  <c r="AU53" i="63"/>
  <c r="AU53" i="65" s="1"/>
  <c r="AC13" i="63"/>
  <c r="AC13" i="65" s="1"/>
  <c r="AC11" i="63"/>
  <c r="AC11" i="65" s="1"/>
  <c r="AC30" i="63"/>
  <c r="AC30" i="65" s="1"/>
  <c r="AC32" i="63"/>
  <c r="AC32" i="65" s="1"/>
  <c r="AC47" i="63"/>
  <c r="AC47" i="65" s="1"/>
  <c r="AC50" i="63"/>
  <c r="AC50" i="65" s="1"/>
  <c r="BP9" i="63"/>
  <c r="BP9" i="65" s="1"/>
  <c r="BP16" i="63"/>
  <c r="BP16" i="65" s="1"/>
  <c r="BP23" i="63"/>
  <c r="BP23" i="65" s="1"/>
  <c r="BP33" i="63"/>
  <c r="BP33" i="65" s="1"/>
  <c r="BP31" i="63"/>
  <c r="BP31" i="65" s="1"/>
  <c r="BP44" i="63"/>
  <c r="BP44" i="65" s="1"/>
  <c r="BP57" i="63"/>
  <c r="AX20" i="63"/>
  <c r="AX20" i="65" s="1"/>
  <c r="AX41" i="63"/>
  <c r="AX41" i="65" s="1"/>
  <c r="AX29" i="63"/>
  <c r="AX29" i="65" s="1"/>
  <c r="AX26" i="63"/>
  <c r="AX26" i="65" s="1"/>
  <c r="AX43" i="63"/>
  <c r="AX43" i="65" s="1"/>
  <c r="AX52" i="63"/>
  <c r="AX52" i="65" s="1"/>
  <c r="AU32" i="63"/>
  <c r="AU32" i="65" s="1"/>
  <c r="AC17" i="63"/>
  <c r="AC17" i="65" s="1"/>
  <c r="AC15" i="63"/>
  <c r="AC15" i="65" s="1"/>
  <c r="AC34" i="63"/>
  <c r="AC34" i="65" s="1"/>
  <c r="AC36" i="63"/>
  <c r="AC36" i="65" s="1"/>
  <c r="AC56" i="63"/>
  <c r="AC54" i="63"/>
  <c r="AC54" i="65" s="1"/>
  <c r="BP13" i="63"/>
  <c r="BP13" i="65" s="1"/>
  <c r="BP19" i="63"/>
  <c r="BP19" i="65" s="1"/>
  <c r="BP25" i="63"/>
  <c r="BP25" i="65" s="1"/>
  <c r="BP37" i="63"/>
  <c r="BP37" i="65" s="1"/>
  <c r="BP35" i="63"/>
  <c r="BP35" i="65" s="1"/>
  <c r="BP52" i="63"/>
  <c r="BP52" i="65" s="1"/>
  <c r="AU52" i="63"/>
  <c r="AU52" i="65" s="1"/>
  <c r="AX16" i="63"/>
  <c r="AX16" i="65" s="1"/>
  <c r="AX33" i="63"/>
  <c r="AX33" i="65" s="1"/>
  <c r="AX19" i="63"/>
  <c r="AX19" i="65" s="1"/>
  <c r="AX32" i="63"/>
  <c r="AX32" i="65" s="1"/>
  <c r="AX30" i="63"/>
  <c r="AX30" i="65" s="1"/>
  <c r="AX47" i="63"/>
  <c r="AX47" i="65" s="1"/>
  <c r="AX56" i="63"/>
  <c r="AU26" i="63"/>
  <c r="AU26" i="65" s="1"/>
  <c r="AC10" i="63"/>
  <c r="AC10" i="65" s="1"/>
  <c r="AC20" i="63"/>
  <c r="AC20" i="65" s="1"/>
  <c r="AC38" i="63"/>
  <c r="AC38" i="65" s="1"/>
  <c r="AC40" i="63"/>
  <c r="AC40" i="65" s="1"/>
  <c r="AC42" i="63"/>
  <c r="AC42" i="65" s="1"/>
  <c r="AC49" i="63"/>
  <c r="AC49" i="65" s="1"/>
  <c r="BP22" i="63"/>
  <c r="BP22" i="65" s="1"/>
  <c r="BP11" i="63"/>
  <c r="BP11" i="65" s="1"/>
  <c r="BP24" i="63"/>
  <c r="BP24" i="65" s="1"/>
  <c r="BP28" i="63"/>
  <c r="BP28" i="65" s="1"/>
  <c r="BP39" i="63"/>
  <c r="BP39" i="65" s="1"/>
  <c r="BP51" i="63"/>
  <c r="BP51" i="65" s="1"/>
  <c r="AS43" i="63"/>
  <c r="AS43" i="65" s="1"/>
  <c r="AX8" i="63"/>
  <c r="AX8" i="65" s="1"/>
  <c r="AX11" i="63"/>
  <c r="AX11" i="65" s="1"/>
  <c r="AX21" i="63"/>
  <c r="AX21" i="65" s="1"/>
  <c r="AX36" i="63"/>
  <c r="AX36" i="65" s="1"/>
  <c r="AX34" i="63"/>
  <c r="AX34" i="65" s="1"/>
  <c r="AX55" i="63"/>
  <c r="AX55" i="65" s="1"/>
  <c r="AU34" i="63"/>
  <c r="AU34" i="65" s="1"/>
  <c r="AC14" i="63"/>
  <c r="AC14" i="65" s="1"/>
  <c r="AC23" i="63"/>
  <c r="AC23" i="65" s="1"/>
  <c r="AC43" i="63"/>
  <c r="AC43" i="65" s="1"/>
  <c r="AC27" i="63"/>
  <c r="AC27" i="65" s="1"/>
  <c r="AC46" i="63"/>
  <c r="AC46" i="65" s="1"/>
  <c r="BP10" i="63"/>
  <c r="BP10" i="65" s="1"/>
  <c r="BP15" i="63"/>
  <c r="BP15" i="65" s="1"/>
  <c r="BP34" i="63"/>
  <c r="BP34" i="65" s="1"/>
  <c r="BP32" i="63"/>
  <c r="BP32" i="65" s="1"/>
  <c r="BP43" i="63"/>
  <c r="BP43" i="65" s="1"/>
  <c r="BP55" i="63"/>
  <c r="BP55" i="65" s="1"/>
  <c r="AS54" i="63"/>
  <c r="AS54" i="65" s="1"/>
  <c r="Z9" i="63"/>
  <c r="Z9" i="65" s="1"/>
  <c r="Z18" i="63"/>
  <c r="Z18" i="65" s="1"/>
  <c r="Z28" i="63"/>
  <c r="Z28" i="65" s="1"/>
  <c r="Z35" i="63"/>
  <c r="Z35" i="65" s="1"/>
  <c r="Z50" i="63"/>
  <c r="Z50" i="65" s="1"/>
  <c r="Z53" i="63"/>
  <c r="Z53" i="65" s="1"/>
  <c r="BJ11" i="63"/>
  <c r="BJ11" i="65" s="1"/>
  <c r="BJ16" i="63"/>
  <c r="BJ16" i="65" s="1"/>
  <c r="BJ26" i="63"/>
  <c r="BJ26" i="65" s="1"/>
  <c r="BJ57" i="63"/>
  <c r="BJ40" i="63"/>
  <c r="BJ40" i="65" s="1"/>
  <c r="BJ53" i="63"/>
  <c r="BJ53" i="65" s="1"/>
  <c r="E9" i="63"/>
  <c r="E9" i="65" s="1"/>
  <c r="E19" i="63"/>
  <c r="E19" i="65" s="1"/>
  <c r="E24" i="63"/>
  <c r="E24" i="65" s="1"/>
  <c r="E28" i="63"/>
  <c r="E28" i="65" s="1"/>
  <c r="E39" i="63"/>
  <c r="E39" i="65" s="1"/>
  <c r="E51" i="63"/>
  <c r="E51" i="65" s="1"/>
  <c r="BE26" i="63"/>
  <c r="BE26" i="65" s="1"/>
  <c r="BE20" i="63"/>
  <c r="BE20" i="65" s="1"/>
  <c r="BE36" i="63"/>
  <c r="BE36" i="65" s="1"/>
  <c r="BE39" i="63"/>
  <c r="BE39" i="65" s="1"/>
  <c r="BE54" i="63"/>
  <c r="BE54" i="65" s="1"/>
  <c r="BE57" i="63"/>
  <c r="BO21" i="63"/>
  <c r="BO21" i="65" s="1"/>
  <c r="BO31" i="63"/>
  <c r="BO31" i="65" s="1"/>
  <c r="BO17" i="63"/>
  <c r="BO17" i="65" s="1"/>
  <c r="BO8" i="63"/>
  <c r="BO8" i="65" s="1"/>
  <c r="BO43" i="63"/>
  <c r="BO43" i="65" s="1"/>
  <c r="Z17" i="63"/>
  <c r="Z17" i="65" s="1"/>
  <c r="Z33" i="63"/>
  <c r="Z33" i="65" s="1"/>
  <c r="Z37" i="63"/>
  <c r="Z37" i="65" s="1"/>
  <c r="Z42" i="63"/>
  <c r="Z42" i="65" s="1"/>
  <c r="Z51" i="63"/>
  <c r="Z51" i="65" s="1"/>
  <c r="Z52" i="63"/>
  <c r="Z52" i="65" s="1"/>
  <c r="BJ18" i="63"/>
  <c r="BJ18" i="65" s="1"/>
  <c r="BJ22" i="63"/>
  <c r="BJ22" i="65" s="1"/>
  <c r="BJ27" i="63"/>
  <c r="BJ27" i="65" s="1"/>
  <c r="BJ29" i="63"/>
  <c r="BJ29" i="65" s="1"/>
  <c r="BJ43" i="63"/>
  <c r="BJ43" i="65" s="1"/>
  <c r="BJ56" i="63"/>
  <c r="E22" i="63"/>
  <c r="E22" i="65" s="1"/>
  <c r="E15" i="63"/>
  <c r="E15" i="65" s="1"/>
  <c r="E26" i="63"/>
  <c r="E26" i="65" s="1"/>
  <c r="E36" i="63"/>
  <c r="E36" i="65" s="1"/>
  <c r="E56" i="63"/>
  <c r="E50" i="63"/>
  <c r="E50" i="65" s="1"/>
  <c r="BE16" i="63"/>
  <c r="BE16" i="65" s="1"/>
  <c r="BE17" i="63"/>
  <c r="BE17" i="65" s="1"/>
  <c r="BE24" i="63"/>
  <c r="BE24" i="65" s="1"/>
  <c r="BE21" i="63"/>
  <c r="BE21" i="65" s="1"/>
  <c r="BE30" i="63"/>
  <c r="BE30" i="65" s="1"/>
  <c r="BE44" i="63"/>
  <c r="BE44" i="65" s="1"/>
  <c r="BE56" i="63"/>
  <c r="BO20" i="63"/>
  <c r="BO20" i="65" s="1"/>
  <c r="BO18" i="63"/>
  <c r="BO18" i="65" s="1"/>
  <c r="BO41" i="63"/>
  <c r="BO41" i="65" s="1"/>
  <c r="BO30" i="63"/>
  <c r="BO30" i="65" s="1"/>
  <c r="BO44" i="63"/>
  <c r="BO44" i="65" s="1"/>
  <c r="BO51" i="63"/>
  <c r="BO51" i="65" s="1"/>
  <c r="Z36" i="63"/>
  <c r="Z36" i="65" s="1"/>
  <c r="BJ9" i="63"/>
  <c r="BJ9" i="65" s="1"/>
  <c r="BJ19" i="63"/>
  <c r="BJ19" i="65" s="1"/>
  <c r="BJ39" i="63"/>
  <c r="BJ39" i="65" s="1"/>
  <c r="BJ33" i="63"/>
  <c r="BJ33" i="65" s="1"/>
  <c r="BJ47" i="63"/>
  <c r="BJ47" i="65" s="1"/>
  <c r="BJ51" i="63"/>
  <c r="BJ51" i="65" s="1"/>
  <c r="E10" i="63"/>
  <c r="E10" i="65" s="1"/>
  <c r="E20" i="63"/>
  <c r="E20" i="65" s="1"/>
  <c r="E38" i="63"/>
  <c r="E38" i="65" s="1"/>
  <c r="E40" i="63"/>
  <c r="E40" i="65" s="1"/>
  <c r="E47" i="63"/>
  <c r="E47" i="65" s="1"/>
  <c r="E54" i="63"/>
  <c r="E54" i="65" s="1"/>
  <c r="BE8" i="63"/>
  <c r="BE8" i="65" s="1"/>
  <c r="BE10" i="63"/>
  <c r="BE10" i="65" s="1"/>
  <c r="BE19" i="63"/>
  <c r="BE19" i="65" s="1"/>
  <c r="BE40" i="63"/>
  <c r="BE40" i="65" s="1"/>
  <c r="BE34" i="63"/>
  <c r="BE34" i="65" s="1"/>
  <c r="BE43" i="63"/>
  <c r="BE43" i="65" s="1"/>
  <c r="BO50" i="63"/>
  <c r="BO50" i="65" s="1"/>
  <c r="BO24" i="63"/>
  <c r="BO24" i="65" s="1"/>
  <c r="BO11" i="63"/>
  <c r="BO11" i="65" s="1"/>
  <c r="BO36" i="63"/>
  <c r="BO36" i="65" s="1"/>
  <c r="Z11" i="63"/>
  <c r="Z11" i="65" s="1"/>
  <c r="Z15" i="63"/>
  <c r="Z15" i="65" s="1"/>
  <c r="Z32" i="63"/>
  <c r="Z32" i="65" s="1"/>
  <c r="Z41" i="63"/>
  <c r="Z41" i="65" s="1"/>
  <c r="BJ13" i="63"/>
  <c r="BJ13" i="65" s="1"/>
  <c r="BJ21" i="63"/>
  <c r="BJ21" i="65" s="1"/>
  <c r="BJ30" i="63"/>
  <c r="BJ30" i="65" s="1"/>
  <c r="BJ37" i="63"/>
  <c r="BJ37" i="65" s="1"/>
  <c r="BJ42" i="63"/>
  <c r="BJ42" i="65" s="1"/>
  <c r="BJ55" i="63"/>
  <c r="BJ55" i="65" s="1"/>
  <c r="BE48" i="63"/>
  <c r="E14" i="63"/>
  <c r="E14" i="65" s="1"/>
  <c r="E18" i="63"/>
  <c r="E18" i="65" s="1"/>
  <c r="E29" i="63"/>
  <c r="E29" i="65" s="1"/>
  <c r="E43" i="63"/>
  <c r="E43" i="65" s="1"/>
  <c r="E46" i="63"/>
  <c r="E46" i="65" s="1"/>
  <c r="E49" i="63"/>
  <c r="E49" i="65" s="1"/>
  <c r="BE11" i="63"/>
  <c r="BE11" i="65" s="1"/>
  <c r="BE14" i="63"/>
  <c r="BE14" i="65" s="1"/>
  <c r="BE28" i="63"/>
  <c r="BE28" i="65" s="1"/>
  <c r="BE51" i="63"/>
  <c r="BE51" i="65" s="1"/>
  <c r="BE38" i="63"/>
  <c r="BE38" i="65" s="1"/>
  <c r="BE47" i="63"/>
  <c r="BE47" i="65" s="1"/>
  <c r="BO54" i="63"/>
  <c r="BO54" i="65" s="1"/>
  <c r="BO35" i="63"/>
  <c r="BO35" i="65" s="1"/>
  <c r="BO34" i="63"/>
  <c r="BO34" i="65" s="1"/>
  <c r="BO57" i="63"/>
  <c r="BO13" i="63"/>
  <c r="BO13" i="65" s="1"/>
  <c r="BO23" i="63"/>
  <c r="BO23" i="65" s="1"/>
  <c r="Z23" i="63"/>
  <c r="Z23" i="65" s="1"/>
  <c r="Z40" i="63"/>
  <c r="Z40" i="65" s="1"/>
  <c r="Z54" i="63"/>
  <c r="Z54" i="65" s="1"/>
  <c r="Z55" i="63"/>
  <c r="Z55" i="65" s="1"/>
  <c r="Z12" i="63"/>
  <c r="Z12" i="65" s="1"/>
  <c r="Z10" i="63"/>
  <c r="Z10" i="65" s="1"/>
  <c r="Z20" i="63"/>
  <c r="Z20" i="65" s="1"/>
  <c r="Z25" i="63"/>
  <c r="Z25" i="65" s="1"/>
  <c r="Z38" i="63"/>
  <c r="Z38" i="65" s="1"/>
  <c r="Z43" i="63"/>
  <c r="Z43" i="65" s="1"/>
  <c r="BJ20" i="63"/>
  <c r="BJ20" i="65" s="1"/>
  <c r="BJ23" i="63"/>
  <c r="BJ23" i="65" s="1"/>
  <c r="BJ34" i="63"/>
  <c r="BJ34" i="65" s="1"/>
  <c r="BJ28" i="63"/>
  <c r="BJ28" i="65" s="1"/>
  <c r="BJ46" i="63"/>
  <c r="BJ46" i="65" s="1"/>
  <c r="BJ50" i="63"/>
  <c r="BJ50" i="65" s="1"/>
  <c r="E8" i="63"/>
  <c r="E8" i="65" s="1"/>
  <c r="E23" i="63"/>
  <c r="E23" i="65" s="1"/>
  <c r="E33" i="63"/>
  <c r="E33" i="65" s="1"/>
  <c r="E27" i="63"/>
  <c r="E27" i="65" s="1"/>
  <c r="E45" i="63"/>
  <c r="E45" i="65" s="1"/>
  <c r="E53" i="63"/>
  <c r="E53" i="65" s="1"/>
  <c r="BE12" i="63"/>
  <c r="BE12" i="65" s="1"/>
  <c r="BE23" i="63"/>
  <c r="BE23" i="65" s="1"/>
  <c r="BE25" i="63"/>
  <c r="BE25" i="65" s="1"/>
  <c r="BE27" i="63"/>
  <c r="BE27" i="65" s="1"/>
  <c r="BE45" i="63"/>
  <c r="BE45" i="65" s="1"/>
  <c r="BE50" i="63"/>
  <c r="BE50" i="65" s="1"/>
  <c r="BO39" i="63"/>
  <c r="BO39" i="65" s="1"/>
  <c r="BO47" i="63"/>
  <c r="BO47" i="65" s="1"/>
  <c r="BO48" i="63"/>
  <c r="BO55" i="63"/>
  <c r="BO55" i="65" s="1"/>
  <c r="BO25" i="63"/>
  <c r="BO25" i="65" s="1"/>
  <c r="BO19" i="63"/>
  <c r="BO19" i="65" s="1"/>
  <c r="Z8" i="63"/>
  <c r="Z8" i="65" s="1"/>
  <c r="Z30" i="63"/>
  <c r="Z30" i="65" s="1"/>
  <c r="Z56" i="63"/>
  <c r="Z48" i="63"/>
  <c r="Z34" i="63"/>
  <c r="Z34" i="65" s="1"/>
  <c r="Z16" i="63"/>
  <c r="Z16" i="65" s="1"/>
  <c r="Z14" i="63"/>
  <c r="Z14" i="65" s="1"/>
  <c r="Z24" i="63"/>
  <c r="Z24" i="65" s="1"/>
  <c r="Z27" i="63"/>
  <c r="Z27" i="65" s="1"/>
  <c r="Z45" i="63"/>
  <c r="Z45" i="65" s="1"/>
  <c r="BJ10" i="63"/>
  <c r="BJ10" i="65" s="1"/>
  <c r="BJ8" i="63"/>
  <c r="BJ8" i="65" s="1"/>
  <c r="BJ31" i="63"/>
  <c r="BJ31" i="65" s="1"/>
  <c r="BJ38" i="63"/>
  <c r="BJ38" i="65" s="1"/>
  <c r="BJ32" i="63"/>
  <c r="BJ32" i="65" s="1"/>
  <c r="BJ49" i="63"/>
  <c r="BJ49" i="65" s="1"/>
  <c r="BJ54" i="63"/>
  <c r="BJ54" i="65" s="1"/>
  <c r="E17" i="63"/>
  <c r="E17" i="65" s="1"/>
  <c r="E12" i="63"/>
  <c r="E12" i="65" s="1"/>
  <c r="E30" i="63"/>
  <c r="E30" i="65" s="1"/>
  <c r="E37" i="63"/>
  <c r="E37" i="65" s="1"/>
  <c r="E31" i="63"/>
  <c r="E31" i="65" s="1"/>
  <c r="E44" i="63"/>
  <c r="E44" i="65" s="1"/>
  <c r="BE9" i="63"/>
  <c r="BE9" i="65" s="1"/>
  <c r="BE29" i="63"/>
  <c r="BE29" i="65" s="1"/>
  <c r="BE32" i="63"/>
  <c r="BE32" i="65" s="1"/>
  <c r="BE31" i="63"/>
  <c r="BE31" i="65" s="1"/>
  <c r="BE41" i="63"/>
  <c r="BE41" i="65" s="1"/>
  <c r="BO28" i="63"/>
  <c r="BO28" i="65" s="1"/>
  <c r="BO33" i="63"/>
  <c r="BO33" i="65" s="1"/>
  <c r="BO40" i="63"/>
  <c r="BO40" i="65" s="1"/>
  <c r="BO27" i="63"/>
  <c r="BO27" i="65" s="1"/>
  <c r="AU48" i="63"/>
  <c r="AU16" i="63"/>
  <c r="AU16" i="65" s="1"/>
  <c r="AU28" i="63"/>
  <c r="AU28" i="65" s="1"/>
  <c r="AU24" i="63"/>
  <c r="AU24" i="65" s="1"/>
  <c r="AU30" i="63"/>
  <c r="AU30" i="65" s="1"/>
  <c r="AU49" i="63"/>
  <c r="AU49" i="65" s="1"/>
  <c r="AU56" i="63"/>
  <c r="AU11" i="63"/>
  <c r="AU11" i="65" s="1"/>
  <c r="AU14" i="63"/>
  <c r="AU14" i="65" s="1"/>
  <c r="AU23" i="63"/>
  <c r="AU23" i="65" s="1"/>
  <c r="AU35" i="63"/>
  <c r="AU35" i="65" s="1"/>
  <c r="AU38" i="63"/>
  <c r="AU38" i="65" s="1"/>
  <c r="AU57" i="63"/>
  <c r="AU55" i="63"/>
  <c r="AU55" i="65" s="1"/>
  <c r="AU10" i="63"/>
  <c r="AU10" i="65" s="1"/>
  <c r="AU9" i="63"/>
  <c r="AU9" i="65" s="1"/>
  <c r="AU18" i="63"/>
  <c r="AU18" i="65" s="1"/>
  <c r="AU39" i="63"/>
  <c r="AU39" i="65" s="1"/>
  <c r="AU50" i="63"/>
  <c r="AU50" i="65" s="1"/>
  <c r="AU43" i="63"/>
  <c r="AU43" i="65" s="1"/>
  <c r="AU15" i="63"/>
  <c r="AU15" i="65" s="1"/>
  <c r="AU13" i="63"/>
  <c r="AU13" i="65" s="1"/>
  <c r="AU21" i="63"/>
  <c r="AU21" i="65" s="1"/>
  <c r="AU40" i="63"/>
  <c r="AU40" i="65" s="1"/>
  <c r="AU29" i="63"/>
  <c r="AU29" i="65" s="1"/>
  <c r="AU47" i="63"/>
  <c r="AU47" i="65" s="1"/>
  <c r="AU36" i="63"/>
  <c r="AU36" i="65" s="1"/>
  <c r="AU17" i="63"/>
  <c r="AU17" i="65" s="1"/>
  <c r="AU31" i="63"/>
  <c r="AU31" i="65" s="1"/>
  <c r="AU44" i="63"/>
  <c r="AU44" i="65" s="1"/>
  <c r="AU33" i="63"/>
  <c r="AU33" i="65" s="1"/>
  <c r="AU42" i="63"/>
  <c r="AU42" i="65" s="1"/>
  <c r="AU8" i="63"/>
  <c r="AU8" i="65" s="1"/>
  <c r="AU27" i="63"/>
  <c r="AU27" i="65" s="1"/>
  <c r="AU25" i="63"/>
  <c r="AU25" i="65" s="1"/>
  <c r="AU45" i="63"/>
  <c r="AU45" i="65" s="1"/>
  <c r="AU37" i="63"/>
  <c r="AU37" i="65" s="1"/>
  <c r="AU46" i="63"/>
  <c r="AU46" i="65" s="1"/>
  <c r="AS18" i="63"/>
  <c r="AS18" i="65" s="1"/>
  <c r="AS51" i="63"/>
  <c r="AS51" i="65" s="1"/>
  <c r="AS49" i="63"/>
  <c r="AS49" i="65" s="1"/>
  <c r="AS46" i="63"/>
  <c r="AS46" i="65" s="1"/>
  <c r="N8" i="63"/>
  <c r="N8" i="65" s="1"/>
  <c r="AS30" i="63"/>
  <c r="AS30" i="65" s="1"/>
  <c r="N30" i="63"/>
  <c r="N30" i="65" s="1"/>
  <c r="AS52" i="63"/>
  <c r="AS52" i="65" s="1"/>
  <c r="N56" i="63"/>
  <c r="AS19" i="63"/>
  <c r="AS19" i="65" s="1"/>
  <c r="AS55" i="63"/>
  <c r="AS55" i="65" s="1"/>
  <c r="AS47" i="63"/>
  <c r="AS47" i="65" s="1"/>
  <c r="AS36" i="63"/>
  <c r="AS36" i="65" s="1"/>
  <c r="N50" i="63"/>
  <c r="N50" i="65" s="1"/>
  <c r="N31" i="63"/>
  <c r="N31" i="65" s="1"/>
  <c r="AS23" i="63"/>
  <c r="AS23" i="65" s="1"/>
  <c r="AC48" i="63"/>
  <c r="AS56" i="63"/>
  <c r="AS42" i="63"/>
  <c r="AS42" i="65" s="1"/>
  <c r="AS33" i="63"/>
  <c r="AS33" i="65" s="1"/>
  <c r="AS35" i="63"/>
  <c r="AS35" i="65" s="1"/>
  <c r="AS34" i="63"/>
  <c r="AS34" i="65" s="1"/>
  <c r="N33" i="63"/>
  <c r="N33" i="65" s="1"/>
  <c r="AS27" i="63"/>
  <c r="AS27" i="65" s="1"/>
  <c r="E48" i="63"/>
  <c r="AS41" i="63"/>
  <c r="AS41" i="65" s="1"/>
  <c r="AS50" i="63"/>
  <c r="AS50" i="65" s="1"/>
  <c r="AS38" i="63"/>
  <c r="AS38" i="65" s="1"/>
  <c r="AS31" i="63"/>
  <c r="AS31" i="65" s="1"/>
  <c r="AS16" i="63"/>
  <c r="AS16" i="65" s="1"/>
  <c r="N57" i="63"/>
  <c r="BP48" i="63"/>
  <c r="AX48" i="63"/>
  <c r="AS9" i="63"/>
  <c r="AS9" i="65" s="1"/>
  <c r="AS8" i="63"/>
  <c r="AS8" i="65" s="1"/>
  <c r="AS39" i="63"/>
  <c r="AS39" i="65" s="1"/>
  <c r="AS57" i="63"/>
  <c r="AS20" i="63"/>
  <c r="AS20" i="65" s="1"/>
  <c r="AS22" i="63"/>
  <c r="AS22" i="65" s="1"/>
  <c r="AS11" i="63"/>
  <c r="AS11" i="65" s="1"/>
  <c r="AS24" i="63"/>
  <c r="AS24" i="65" s="1"/>
  <c r="AS25" i="63"/>
  <c r="AS25" i="65" s="1"/>
  <c r="AS26" i="63"/>
  <c r="AS26" i="65" s="1"/>
  <c r="AS14" i="63"/>
  <c r="AS14" i="65" s="1"/>
  <c r="N13" i="63"/>
  <c r="N13" i="65" s="1"/>
  <c r="N54" i="63"/>
  <c r="N54" i="65" s="1"/>
  <c r="N28" i="63"/>
  <c r="N28" i="65" s="1"/>
  <c r="N21" i="63"/>
  <c r="N21" i="65" s="1"/>
  <c r="N22" i="63"/>
  <c r="N22" i="65" s="1"/>
  <c r="N51" i="63"/>
  <c r="N51" i="65" s="1"/>
  <c r="N26" i="63"/>
  <c r="N26" i="65" s="1"/>
  <c r="N35" i="63"/>
  <c r="N35" i="65" s="1"/>
  <c r="N46" i="63"/>
  <c r="N46" i="65" s="1"/>
  <c r="N49" i="63"/>
  <c r="N49" i="65" s="1"/>
  <c r="N45" i="63"/>
  <c r="N45" i="65" s="1"/>
  <c r="N37" i="63"/>
  <c r="N37" i="65" s="1"/>
  <c r="N34" i="63"/>
  <c r="N34" i="65" s="1"/>
  <c r="N15" i="63"/>
  <c r="N15" i="65" s="1"/>
  <c r="N53" i="63"/>
  <c r="N53" i="65" s="1"/>
  <c r="N16" i="63"/>
  <c r="N16" i="65" s="1"/>
  <c r="N14" i="63"/>
  <c r="N14" i="65" s="1"/>
  <c r="N43" i="63"/>
  <c r="N43" i="65" s="1"/>
  <c r="N38" i="63"/>
  <c r="N38" i="65" s="1"/>
  <c r="N11" i="63"/>
  <c r="N11" i="65" s="1"/>
  <c r="N24" i="63"/>
  <c r="N24" i="65" s="1"/>
  <c r="N10" i="63"/>
  <c r="N10" i="65" s="1"/>
  <c r="N40" i="63"/>
  <c r="N40" i="65" s="1"/>
  <c r="N27" i="63"/>
  <c r="N27" i="65" s="1"/>
  <c r="N12" i="63"/>
  <c r="N12" i="65" s="1"/>
  <c r="N48" i="63"/>
  <c r="N18" i="63"/>
  <c r="N18" i="65" s="1"/>
  <c r="N36" i="63"/>
  <c r="N36" i="65" s="1"/>
  <c r="N42" i="63"/>
  <c r="N42" i="65" s="1"/>
  <c r="N17" i="63"/>
  <c r="N17" i="65" s="1"/>
  <c r="N41" i="63"/>
  <c r="N41" i="65" s="1"/>
  <c r="AS21" i="63"/>
  <c r="AS21" i="65" s="1"/>
  <c r="AS48" i="63"/>
  <c r="AS37" i="63"/>
  <c r="AS37" i="65" s="1"/>
  <c r="AS13" i="63"/>
  <c r="AS13" i="65" s="1"/>
  <c r="AS10" i="63"/>
  <c r="AS10" i="65" s="1"/>
  <c r="AS32" i="63"/>
  <c r="AS32" i="65" s="1"/>
  <c r="N23" i="63"/>
  <c r="N23" i="65" s="1"/>
  <c r="AS12" i="63"/>
  <c r="AS12" i="65" s="1"/>
  <c r="N25" i="63"/>
  <c r="N25" i="65" s="1"/>
  <c r="AS15" i="63"/>
  <c r="AS15" i="65" s="1"/>
  <c r="N47" i="63"/>
  <c r="N47" i="65" s="1"/>
  <c r="AS28" i="63"/>
  <c r="AS28" i="65" s="1"/>
  <c r="I48" i="63"/>
  <c r="BO52" i="63"/>
  <c r="BO52" i="65" s="1"/>
  <c r="BO32" i="63"/>
  <c r="BO32" i="65" s="1"/>
  <c r="BO37" i="63"/>
  <c r="BO37" i="65" s="1"/>
  <c r="BO10" i="63"/>
  <c r="BO10" i="65" s="1"/>
  <c r="BO49" i="63"/>
  <c r="BO49" i="65" s="1"/>
  <c r="BO45" i="63"/>
  <c r="BO45" i="65" s="1"/>
  <c r="BO38" i="63"/>
  <c r="BO38" i="65" s="1"/>
  <c r="AS17" i="63"/>
  <c r="AS17" i="65" s="1"/>
  <c r="AS44" i="63"/>
  <c r="AS44" i="65" s="1"/>
  <c r="N44" i="63"/>
  <c r="N44" i="65" s="1"/>
  <c r="AS40" i="63"/>
  <c r="AS40" i="65" s="1"/>
  <c r="N29" i="63"/>
  <c r="N29" i="65" s="1"/>
  <c r="BJ48" i="63"/>
  <c r="D54" i="63"/>
  <c r="D54" i="65" s="1"/>
  <c r="D46" i="63"/>
  <c r="D46" i="65" s="1"/>
  <c r="D38" i="63"/>
  <c r="D38" i="65" s="1"/>
  <c r="D30" i="63"/>
  <c r="D30" i="65" s="1"/>
  <c r="D22" i="63"/>
  <c r="D22" i="65" s="1"/>
  <c r="D14" i="63"/>
  <c r="D14" i="65" s="1"/>
  <c r="D23" i="63"/>
  <c r="D23" i="65" s="1"/>
  <c r="D53" i="63"/>
  <c r="D53" i="65" s="1"/>
  <c r="D45" i="63"/>
  <c r="D45" i="65" s="1"/>
  <c r="D37" i="63"/>
  <c r="D37" i="65" s="1"/>
  <c r="D29" i="63"/>
  <c r="D29" i="65" s="1"/>
  <c r="D21" i="63"/>
  <c r="D21" i="65" s="1"/>
  <c r="D13" i="63"/>
  <c r="D13" i="65" s="1"/>
  <c r="D39" i="63"/>
  <c r="D39" i="65" s="1"/>
  <c r="D52" i="63"/>
  <c r="D52" i="65" s="1"/>
  <c r="D44" i="63"/>
  <c r="D44" i="65" s="1"/>
  <c r="D36" i="63"/>
  <c r="D36" i="65" s="1"/>
  <c r="D28" i="63"/>
  <c r="D28" i="65" s="1"/>
  <c r="D20" i="63"/>
  <c r="D20" i="65" s="1"/>
  <c r="D12" i="63"/>
  <c r="D12" i="65" s="1"/>
  <c r="D31" i="63"/>
  <c r="D31" i="65" s="1"/>
  <c r="D51" i="63"/>
  <c r="D51" i="65" s="1"/>
  <c r="D43" i="63"/>
  <c r="D43" i="65" s="1"/>
  <c r="D35" i="63"/>
  <c r="D35" i="65" s="1"/>
  <c r="D27" i="63"/>
  <c r="D27" i="65" s="1"/>
  <c r="D19" i="63"/>
  <c r="D19" i="65" s="1"/>
  <c r="D11" i="63"/>
  <c r="D11" i="65" s="1"/>
  <c r="D55" i="63"/>
  <c r="D55" i="65" s="1"/>
  <c r="D50" i="63"/>
  <c r="D50" i="65" s="1"/>
  <c r="D42" i="63"/>
  <c r="D42" i="65" s="1"/>
  <c r="D34" i="63"/>
  <c r="D34" i="65" s="1"/>
  <c r="D26" i="63"/>
  <c r="D26" i="65" s="1"/>
  <c r="D18" i="63"/>
  <c r="D18" i="65" s="1"/>
  <c r="D10" i="63"/>
  <c r="D10" i="65" s="1"/>
  <c r="D47" i="63"/>
  <c r="D47" i="65" s="1"/>
  <c r="D57" i="63"/>
  <c r="D49" i="63"/>
  <c r="D49" i="65" s="1"/>
  <c r="D41" i="63"/>
  <c r="D41" i="65" s="1"/>
  <c r="D33" i="63"/>
  <c r="D33" i="65" s="1"/>
  <c r="D25" i="63"/>
  <c r="D25" i="65" s="1"/>
  <c r="D17" i="63"/>
  <c r="D17" i="65" s="1"/>
  <c r="D9" i="63"/>
  <c r="D9" i="65" s="1"/>
  <c r="D56" i="63"/>
  <c r="D40" i="63"/>
  <c r="D40" i="65" s="1"/>
  <c r="D32" i="63"/>
  <c r="D32" i="65" s="1"/>
  <c r="D24" i="63"/>
  <c r="D24" i="65" s="1"/>
  <c r="D16" i="63"/>
  <c r="D16" i="65" s="1"/>
  <c r="D8" i="65"/>
  <c r="D15" i="63"/>
  <c r="D15" i="65" s="1"/>
  <c r="D48" i="63"/>
  <c r="E41" i="13"/>
  <c r="BV22" i="65" l="1"/>
  <c r="H22" i="66" s="1"/>
  <c r="BV52" i="65"/>
  <c r="BV40" i="65"/>
  <c r="H40" i="66" s="1"/>
  <c r="BV26" i="65"/>
  <c r="H26" i="66" s="1"/>
  <c r="BV35" i="65"/>
  <c r="H35" i="66" s="1"/>
  <c r="BV43" i="65"/>
  <c r="H43" i="66" s="1"/>
  <c r="BV29" i="65"/>
  <c r="H29" i="66" s="1"/>
  <c r="BV27" i="65"/>
  <c r="H27" i="66" s="1"/>
  <c r="BV16" i="65"/>
  <c r="H16" i="66" s="1"/>
  <c r="BV39" i="65"/>
  <c r="H39" i="66" s="1"/>
  <c r="BV51" i="65"/>
  <c r="BV47" i="65"/>
  <c r="H47" i="66" s="1"/>
  <c r="BV12" i="65"/>
  <c r="H12" i="66" s="1"/>
  <c r="BV55" i="65"/>
  <c r="BV49" i="65"/>
  <c r="BV54" i="65"/>
  <c r="BV50" i="65"/>
  <c r="G31" i="66" s="1"/>
  <c r="N30" i="57" s="1"/>
  <c r="BV17" i="65"/>
  <c r="H17" i="66" s="1"/>
  <c r="BV53" i="65"/>
  <c r="BP48" i="65"/>
  <c r="BV14" i="65"/>
  <c r="H14" i="66" s="1"/>
  <c r="BV46" i="65"/>
  <c r="H46" i="66" s="1"/>
  <c r="BV13" i="65"/>
  <c r="H13" i="66" s="1"/>
  <c r="BV19" i="65"/>
  <c r="H19" i="66" s="1"/>
  <c r="BV10" i="65"/>
  <c r="H10" i="66" s="1"/>
  <c r="BV44" i="65"/>
  <c r="H44" i="66" s="1"/>
  <c r="BV42" i="65"/>
  <c r="H42" i="66" s="1"/>
  <c r="BV24" i="65"/>
  <c r="H24" i="66" s="1"/>
  <c r="BV34" i="65"/>
  <c r="H34" i="66" s="1"/>
  <c r="BV21" i="65"/>
  <c r="H21" i="66" s="1"/>
  <c r="BV25" i="65"/>
  <c r="H25" i="66" s="1"/>
  <c r="BV9" i="65"/>
  <c r="H9" i="66" s="1"/>
  <c r="AC48" i="65"/>
  <c r="BV11" i="65"/>
  <c r="H11" i="66" s="1"/>
  <c r="BV32" i="65"/>
  <c r="H32" i="66" s="1"/>
  <c r="BV41" i="65"/>
  <c r="H41" i="66" s="1"/>
  <c r="BV23" i="65"/>
  <c r="H23" i="66" s="1"/>
  <c r="BV18" i="65"/>
  <c r="H18" i="66" s="1"/>
  <c r="BV38" i="65"/>
  <c r="H38" i="66" s="1"/>
  <c r="BV45" i="65"/>
  <c r="H45" i="66" s="1"/>
  <c r="BV28" i="65"/>
  <c r="H28" i="66" s="1"/>
  <c r="BV33" i="65"/>
  <c r="H33" i="66" s="1"/>
  <c r="BV31" i="65"/>
  <c r="H31" i="66" s="1"/>
  <c r="BV30" i="65"/>
  <c r="H30" i="66" s="1"/>
  <c r="BV37" i="65"/>
  <c r="H37" i="66" s="1"/>
  <c r="BV15" i="65"/>
  <c r="H15" i="66" s="1"/>
  <c r="BV20" i="65"/>
  <c r="H20" i="66" s="1"/>
  <c r="BV36" i="65"/>
  <c r="H36" i="66" s="1"/>
  <c r="N48" i="65"/>
  <c r="BO48" i="65"/>
  <c r="BJ48" i="65"/>
  <c r="AX48" i="65"/>
  <c r="AS48" i="65"/>
  <c r="AU48" i="65"/>
  <c r="Z48" i="65"/>
  <c r="BV8" i="65"/>
  <c r="H8" i="66" s="1"/>
  <c r="D48" i="65"/>
  <c r="BE48" i="65"/>
  <c r="E48" i="65"/>
  <c r="D13" i="51"/>
  <c r="I101" i="51"/>
  <c r="E13" i="50"/>
  <c r="I6" i="47"/>
  <c r="G48" i="66" l="1"/>
  <c r="BV56" i="65"/>
  <c r="F31" i="66" s="1"/>
  <c r="M30" i="57" s="1"/>
  <c r="BV48" i="65"/>
  <c r="J56" i="18"/>
  <c r="L56" i="15"/>
  <c r="CL56" i="16"/>
  <c r="EI57" i="9"/>
  <c r="BK31" i="39"/>
  <c r="EE57" i="13"/>
  <c r="BG31" i="36"/>
  <c r="X53" i="57" l="1"/>
  <c r="M10" i="66"/>
  <c r="M11" i="66"/>
  <c r="M47" i="66"/>
  <c r="M23" i="66"/>
  <c r="M13" i="66"/>
  <c r="M40" i="66"/>
  <c r="M24" i="66"/>
  <c r="M37" i="66"/>
  <c r="M18" i="66"/>
  <c r="M44" i="66"/>
  <c r="M19" i="66"/>
  <c r="M39" i="66"/>
  <c r="M33" i="66"/>
  <c r="M41" i="66"/>
  <c r="M43" i="66"/>
  <c r="M9" i="66"/>
  <c r="M17" i="66"/>
  <c r="M26" i="66"/>
  <c r="M46" i="66"/>
  <c r="M29" i="66"/>
  <c r="M31" i="66"/>
  <c r="BV57" i="65"/>
  <c r="D31" i="66" s="1"/>
  <c r="F48" i="66"/>
  <c r="W53" i="57" s="1"/>
  <c r="E45" i="52"/>
  <c r="D45" i="52"/>
  <c r="M32" i="66" l="1"/>
  <c r="M36" i="66"/>
  <c r="M34" i="66"/>
  <c r="M20" i="66"/>
  <c r="M16" i="66"/>
  <c r="M42" i="66"/>
  <c r="M35" i="66"/>
  <c r="M22" i="66"/>
  <c r="M28" i="66"/>
  <c r="M15" i="66"/>
  <c r="M25" i="66"/>
  <c r="M12" i="66"/>
  <c r="M30" i="66"/>
  <c r="M14" i="66"/>
  <c r="M27" i="66"/>
  <c r="M45" i="66"/>
  <c r="M21" i="66"/>
  <c r="E31" i="66"/>
  <c r="D48" i="66"/>
  <c r="AD56" i="65"/>
  <c r="AD57" i="65" s="1"/>
  <c r="AZ56" i="65"/>
  <c r="AZ57" i="65" s="1"/>
  <c r="Q56" i="65"/>
  <c r="Q57" i="65" s="1"/>
  <c r="L56" i="65"/>
  <c r="L57" i="65" s="1"/>
  <c r="AA56" i="65"/>
  <c r="AA57" i="65" s="1"/>
  <c r="BE56" i="65"/>
  <c r="BE57" i="65" s="1"/>
  <c r="BK56" i="65"/>
  <c r="BK57" i="65" s="1"/>
  <c r="AE56" i="65"/>
  <c r="AE57" i="65" s="1"/>
  <c r="AL56" i="65"/>
  <c r="AL57" i="65" s="1"/>
  <c r="M56" i="65"/>
  <c r="M57" i="65" s="1"/>
  <c r="X56" i="65"/>
  <c r="X57" i="65" s="1"/>
  <c r="AK56" i="65"/>
  <c r="AK57" i="65" s="1"/>
  <c r="BL56" i="65"/>
  <c r="BL57" i="65" s="1"/>
  <c r="BM56" i="65"/>
  <c r="BM57" i="65" s="1"/>
  <c r="H56" i="65"/>
  <c r="H57" i="65" s="1"/>
  <c r="V56" i="65"/>
  <c r="V57" i="65" s="1"/>
  <c r="AR56" i="65"/>
  <c r="AR57" i="65" s="1"/>
  <c r="BO56" i="65"/>
  <c r="BO57" i="65" s="1"/>
  <c r="AN56" i="65"/>
  <c r="AN57" i="65" s="1"/>
  <c r="S56" i="65"/>
  <c r="S57" i="65" s="1"/>
  <c r="AW56" i="65"/>
  <c r="AW57" i="65" s="1"/>
  <c r="BC56" i="65"/>
  <c r="BC57" i="65" s="1"/>
  <c r="W56" i="65"/>
  <c r="W57" i="65" s="1"/>
  <c r="BJ56" i="65"/>
  <c r="BJ57" i="65" s="1"/>
  <c r="BH56" i="65"/>
  <c r="BH57" i="65" s="1"/>
  <c r="AH56" i="65"/>
  <c r="AH57" i="65" s="1"/>
  <c r="BS56" i="65"/>
  <c r="BS57" i="65" s="1"/>
  <c r="N56" i="65"/>
  <c r="N57" i="65" s="1"/>
  <c r="AJ56" i="65"/>
  <c r="AJ57" i="65" s="1"/>
  <c r="BG56" i="65"/>
  <c r="BG57" i="65" s="1"/>
  <c r="I56" i="65"/>
  <c r="I57" i="65" s="1"/>
  <c r="K56" i="65"/>
  <c r="K57" i="65" s="1"/>
  <c r="AO56" i="65"/>
  <c r="AO57" i="65" s="1"/>
  <c r="AU56" i="65"/>
  <c r="AU57" i="65" s="1"/>
  <c r="O56" i="65"/>
  <c r="O57" i="65" s="1"/>
  <c r="AX56" i="65"/>
  <c r="AX57" i="65" s="1"/>
  <c r="BQ56" i="65"/>
  <c r="BQ57" i="65" s="1"/>
  <c r="F56" i="65"/>
  <c r="F57" i="65" s="1"/>
  <c r="AC56" i="65"/>
  <c r="AC57" i="65" s="1"/>
  <c r="AY56" i="65"/>
  <c r="AY57" i="65" s="1"/>
  <c r="BN56" i="65"/>
  <c r="BN57" i="65" s="1"/>
  <c r="BT56" i="65"/>
  <c r="BT57" i="65" s="1"/>
  <c r="AG56" i="65"/>
  <c r="AG57" i="65" s="1"/>
  <c r="AM56" i="65"/>
  <c r="AM57" i="65" s="1"/>
  <c r="BR56" i="65"/>
  <c r="BR57" i="65" s="1"/>
  <c r="D56" i="65"/>
  <c r="D57" i="65" s="1"/>
  <c r="BI56" i="65"/>
  <c r="BI57" i="65" s="1"/>
  <c r="BD56" i="65"/>
  <c r="BD57" i="65" s="1"/>
  <c r="U56" i="65"/>
  <c r="U57" i="65" s="1"/>
  <c r="AQ56" i="65"/>
  <c r="AQ57" i="65" s="1"/>
  <c r="BF56" i="65"/>
  <c r="BF57" i="65" s="1"/>
  <c r="AV56" i="65"/>
  <c r="AV57" i="65" s="1"/>
  <c r="Z56" i="65"/>
  <c r="Z57" i="65" s="1"/>
  <c r="BX56" i="65"/>
  <c r="BX57" i="65" s="1"/>
  <c r="G56" i="65"/>
  <c r="G57" i="65" s="1"/>
  <c r="BA56" i="65"/>
  <c r="BA57" i="65" s="1"/>
  <c r="AF56" i="65"/>
  <c r="AF57" i="65" s="1"/>
  <c r="AI56" i="65"/>
  <c r="AI57" i="65" s="1"/>
  <c r="Y56" i="65"/>
  <c r="Y57" i="65" s="1"/>
  <c r="R56" i="65"/>
  <c r="R57" i="65" s="1"/>
  <c r="T56" i="65"/>
  <c r="T57" i="65" s="1"/>
  <c r="AT56" i="65"/>
  <c r="AT57" i="65" s="1"/>
  <c r="AS56" i="65"/>
  <c r="AS57" i="65" s="1"/>
  <c r="BP56" i="65"/>
  <c r="BP57" i="65" s="1"/>
  <c r="E56" i="65"/>
  <c r="E57" i="65" s="1"/>
  <c r="AB56" i="65"/>
  <c r="AB57" i="65" s="1"/>
  <c r="AP56" i="65"/>
  <c r="AP57" i="65" s="1"/>
  <c r="BU56" i="65"/>
  <c r="BU57" i="65" s="1"/>
  <c r="J56" i="65"/>
  <c r="J57" i="65" s="1"/>
  <c r="P56" i="65"/>
  <c r="P57" i="65" s="1"/>
  <c r="BB56" i="65"/>
  <c r="BB57" i="65" s="1"/>
  <c r="G43" i="52"/>
  <c r="F43" i="52"/>
  <c r="J43" i="52" s="1"/>
  <c r="M38" i="66" l="1"/>
  <c r="M8" i="66"/>
  <c r="N8" i="66" s="1" a="1"/>
  <c r="H48" i="66"/>
  <c r="L30" i="57"/>
  <c r="AG31" i="66"/>
  <c r="E48" i="66"/>
  <c r="V53" i="57" s="1"/>
  <c r="Y53" i="57" s="1"/>
  <c r="AF31" i="66"/>
  <c r="K43" i="52"/>
  <c r="L43" i="52" s="1"/>
  <c r="G41" i="52"/>
  <c r="F41" i="52"/>
  <c r="J41" i="52" s="1"/>
  <c r="G32" i="52"/>
  <c r="K32" i="52" s="1"/>
  <c r="F32" i="52"/>
  <c r="G26" i="52"/>
  <c r="F26" i="52"/>
  <c r="J26" i="52" s="1"/>
  <c r="F15" i="52"/>
  <c r="N8" i="66" l="1"/>
  <c r="O13" i="66"/>
  <c r="P13" i="66"/>
  <c r="M48" i="66"/>
  <c r="O30" i="57"/>
  <c r="AF48" i="66"/>
  <c r="Z53" i="57" s="1"/>
  <c r="P30" i="57"/>
  <c r="AG48" i="66"/>
  <c r="AA53" i="57" s="1"/>
  <c r="K41" i="52"/>
  <c r="L41" i="52" s="1"/>
  <c r="J32" i="52"/>
  <c r="L32" i="52" s="1"/>
  <c r="K26" i="52"/>
  <c r="L26" i="52" s="1"/>
  <c r="E17" i="50"/>
  <c r="D102" i="51"/>
  <c r="D109" i="51"/>
  <c r="F120" i="51"/>
  <c r="AH44" i="66" l="1"/>
  <c r="P20" i="66"/>
  <c r="AI11" i="66"/>
  <c r="O32" i="66"/>
  <c r="P40" i="66"/>
  <c r="AI33" i="66"/>
  <c r="P45" i="66"/>
  <c r="O34" i="66"/>
  <c r="AH33" i="66"/>
  <c r="AH16" i="66"/>
  <c r="AI16" i="66"/>
  <c r="O30" i="66"/>
  <c r="P38" i="66"/>
  <c r="AH22" i="66"/>
  <c r="P34" i="66"/>
  <c r="AH46" i="66"/>
  <c r="O29" i="66"/>
  <c r="AH41" i="66"/>
  <c r="P12" i="66"/>
  <c r="P22" i="66"/>
  <c r="AI19" i="66"/>
  <c r="AH24" i="66"/>
  <c r="AI26" i="66"/>
  <c r="O36" i="66"/>
  <c r="AH29" i="66"/>
  <c r="P23" i="66"/>
  <c r="O16" i="66"/>
  <c r="O23" i="66"/>
  <c r="AH32" i="66"/>
  <c r="AI27" i="66"/>
  <c r="P26" i="66"/>
  <c r="O46" i="66"/>
  <c r="P21" i="66"/>
  <c r="P9" i="66"/>
  <c r="AI29" i="66"/>
  <c r="O18" i="66"/>
  <c r="P31" i="66"/>
  <c r="AH35" i="66"/>
  <c r="P17" i="66"/>
  <c r="AH11" i="66"/>
  <c r="AH21" i="66"/>
  <c r="P24" i="66"/>
  <c r="P19" i="66"/>
  <c r="P39" i="66"/>
  <c r="AI18" i="66"/>
  <c r="O21" i="66"/>
  <c r="O25" i="66"/>
  <c r="AH38" i="66"/>
  <c r="AI31" i="66"/>
  <c r="O47" i="66"/>
  <c r="P37" i="66"/>
  <c r="AH28" i="66"/>
  <c r="AI34" i="66"/>
  <c r="O26" i="66"/>
  <c r="AI21" i="66"/>
  <c r="AI25" i="66"/>
  <c r="O9" i="66"/>
  <c r="O24" i="66"/>
  <c r="AH30" i="66"/>
  <c r="O27" i="66"/>
  <c r="AH36" i="66"/>
  <c r="P35" i="66"/>
  <c r="AH17" i="66"/>
  <c r="O22" i="66"/>
  <c r="P47" i="66"/>
  <c r="P42" i="66"/>
  <c r="AI22" i="66"/>
  <c r="P15" i="66"/>
  <c r="P36" i="66"/>
  <c r="AI15" i="66"/>
  <c r="AH18" i="66"/>
  <c r="O10" i="66"/>
  <c r="AH9" i="66"/>
  <c r="O39" i="66"/>
  <c r="AI24" i="66"/>
  <c r="O41" i="66"/>
  <c r="AI39" i="66"/>
  <c r="AI23" i="66"/>
  <c r="AH26" i="66"/>
  <c r="AH15" i="66"/>
  <c r="AH23" i="66"/>
  <c r="AI28" i="66"/>
  <c r="AH47" i="66"/>
  <c r="AI10" i="66"/>
  <c r="AI38" i="66"/>
  <c r="O38" i="66"/>
  <c r="AI41" i="66"/>
  <c r="AI46" i="66"/>
  <c r="AI36" i="66"/>
  <c r="AH39" i="66"/>
  <c r="AI35" i="66"/>
  <c r="P25" i="66"/>
  <c r="P11" i="66"/>
  <c r="AI44" i="66"/>
  <c r="AH10" i="66"/>
  <c r="O17" i="66"/>
  <c r="AI14" i="66"/>
  <c r="O28" i="66"/>
  <c r="AI47" i="66"/>
  <c r="AH25" i="66"/>
  <c r="P43" i="66"/>
  <c r="AH31" i="66"/>
  <c r="AH34" i="66"/>
  <c r="AI43" i="66"/>
  <c r="O11" i="66"/>
  <c r="AH43" i="66"/>
  <c r="AI37" i="66"/>
  <c r="P14" i="66"/>
  <c r="AH42" i="66"/>
  <c r="P32" i="66"/>
  <c r="P46" i="66"/>
  <c r="AH27" i="66"/>
  <c r="AH12" i="66"/>
  <c r="O14" i="66"/>
  <c r="AI40" i="66"/>
  <c r="O35" i="66"/>
  <c r="AH14" i="66"/>
  <c r="O43" i="66"/>
  <c r="AI9" i="66"/>
  <c r="AH45" i="66"/>
  <c r="AI32" i="66"/>
  <c r="AI45" i="66"/>
  <c r="AH37" i="66"/>
  <c r="O40" i="66"/>
  <c r="O33" i="66"/>
  <c r="P27" i="66"/>
  <c r="AH13" i="66"/>
  <c r="P29" i="66"/>
  <c r="O42" i="66"/>
  <c r="O45" i="66"/>
  <c r="P28" i="66"/>
  <c r="O12" i="66"/>
  <c r="AI12" i="66"/>
  <c r="P44" i="66"/>
  <c r="O31" i="66"/>
  <c r="AH20" i="66"/>
  <c r="AI13" i="66"/>
  <c r="P10" i="66"/>
  <c r="P41" i="66"/>
  <c r="O20" i="66"/>
  <c r="O19" i="66"/>
  <c r="AI17" i="66"/>
  <c r="P18" i="66"/>
  <c r="AI42" i="66"/>
  <c r="P16" i="66"/>
  <c r="AH40" i="66"/>
  <c r="P33" i="66"/>
  <c r="AI20" i="66"/>
  <c r="O37" i="66"/>
  <c r="O44" i="66"/>
  <c r="O15" i="66"/>
  <c r="AI30" i="66"/>
  <c r="P30" i="66"/>
  <c r="AH19" i="66"/>
  <c r="AB53" i="57"/>
  <c r="Y6" i="47"/>
  <c r="Y18" i="47"/>
  <c r="P8" i="66" l="1"/>
  <c r="O8" i="66"/>
  <c r="AI8" i="66"/>
  <c r="N48" i="66"/>
  <c r="V54" i="57" s="1"/>
  <c r="AH8" i="66"/>
  <c r="S7" i="36"/>
  <c r="P48" i="66" l="1"/>
  <c r="Q48" i="66" s="1"/>
  <c r="AH48" i="66"/>
  <c r="Z54" i="57" s="1"/>
  <c r="AI48" i="66"/>
  <c r="AA54" i="57" s="1"/>
  <c r="O48" i="66"/>
  <c r="W54" i="57" s="1"/>
  <c r="O119" i="51"/>
  <c r="I22" i="51"/>
  <c r="H22" i="51"/>
  <c r="P119" i="51"/>
  <c r="P118" i="51"/>
  <c r="O118" i="51"/>
  <c r="P117" i="51"/>
  <c r="O117" i="51"/>
  <c r="P116" i="51"/>
  <c r="O116" i="51"/>
  <c r="P115" i="51"/>
  <c r="O115" i="51"/>
  <c r="P114" i="51"/>
  <c r="O114" i="51"/>
  <c r="P113" i="51"/>
  <c r="O113" i="51"/>
  <c r="P112" i="51"/>
  <c r="O112" i="51"/>
  <c r="P111" i="51"/>
  <c r="O111" i="51"/>
  <c r="P110" i="51"/>
  <c r="O110" i="51"/>
  <c r="P109" i="51"/>
  <c r="O109" i="51"/>
  <c r="P108" i="51"/>
  <c r="O108" i="51"/>
  <c r="P107" i="51"/>
  <c r="O107" i="51"/>
  <c r="P106" i="51"/>
  <c r="O106" i="51"/>
  <c r="P105" i="51"/>
  <c r="O105" i="51"/>
  <c r="P104" i="51"/>
  <c r="O104" i="51"/>
  <c r="P103" i="51"/>
  <c r="O103" i="51"/>
  <c r="P102" i="51"/>
  <c r="O102" i="51"/>
  <c r="P101" i="51"/>
  <c r="O101" i="51"/>
  <c r="P100" i="51"/>
  <c r="O100" i="51"/>
  <c r="P99" i="51"/>
  <c r="O99" i="51"/>
  <c r="P98" i="51"/>
  <c r="O98" i="51"/>
  <c r="P97" i="51"/>
  <c r="O97" i="51"/>
  <c r="P96" i="51"/>
  <c r="O96" i="51"/>
  <c r="P95" i="51"/>
  <c r="O95" i="51"/>
  <c r="P94" i="51"/>
  <c r="O94" i="51"/>
  <c r="P93" i="51"/>
  <c r="O93" i="51"/>
  <c r="P92" i="51"/>
  <c r="O92" i="51"/>
  <c r="P91" i="51"/>
  <c r="O91" i="51"/>
  <c r="P90" i="51"/>
  <c r="O90" i="51"/>
  <c r="P89" i="51"/>
  <c r="O89" i="51"/>
  <c r="P88" i="51"/>
  <c r="O88" i="51"/>
  <c r="P87" i="51"/>
  <c r="O87" i="51"/>
  <c r="P86" i="51"/>
  <c r="O86" i="51"/>
  <c r="P85" i="51"/>
  <c r="O85" i="51"/>
  <c r="P84" i="51"/>
  <c r="O84" i="51"/>
  <c r="P83" i="51"/>
  <c r="O83" i="51"/>
  <c r="P82" i="51"/>
  <c r="O82" i="51"/>
  <c r="P81" i="51"/>
  <c r="O81" i="51"/>
  <c r="P80" i="51"/>
  <c r="O80" i="51"/>
  <c r="P79" i="51"/>
  <c r="O79" i="51"/>
  <c r="P78" i="51"/>
  <c r="O78" i="51"/>
  <c r="P77" i="51"/>
  <c r="O77" i="51"/>
  <c r="P76" i="51"/>
  <c r="O76" i="51"/>
  <c r="P75" i="51"/>
  <c r="O75" i="51"/>
  <c r="P74" i="51"/>
  <c r="O74" i="51"/>
  <c r="P73" i="51"/>
  <c r="O73" i="51"/>
  <c r="P72" i="51"/>
  <c r="O72" i="51"/>
  <c r="P71" i="51"/>
  <c r="O71" i="51"/>
  <c r="P70" i="51"/>
  <c r="O70" i="51"/>
  <c r="P69" i="51"/>
  <c r="O69" i="51"/>
  <c r="P68" i="51"/>
  <c r="O68" i="51"/>
  <c r="P67" i="51"/>
  <c r="O67" i="51"/>
  <c r="P66" i="51"/>
  <c r="O66" i="51"/>
  <c r="P65" i="51"/>
  <c r="O65" i="51"/>
  <c r="P64" i="51"/>
  <c r="O64" i="51"/>
  <c r="P63" i="51"/>
  <c r="O63" i="51"/>
  <c r="P62" i="51"/>
  <c r="O62" i="51"/>
  <c r="P61" i="51"/>
  <c r="O61" i="51"/>
  <c r="P60" i="51"/>
  <c r="O60" i="51"/>
  <c r="P59" i="51"/>
  <c r="O59" i="51"/>
  <c r="P58" i="51"/>
  <c r="O58" i="51"/>
  <c r="P57" i="51"/>
  <c r="O57" i="51"/>
  <c r="P56" i="51"/>
  <c r="O56" i="51"/>
  <c r="P55" i="51"/>
  <c r="O55" i="51"/>
  <c r="P54" i="51"/>
  <c r="O54" i="51"/>
  <c r="P53" i="51"/>
  <c r="O53" i="51"/>
  <c r="P52" i="51"/>
  <c r="O52" i="51"/>
  <c r="P51" i="51"/>
  <c r="O51" i="51"/>
  <c r="P50" i="51"/>
  <c r="O50" i="51"/>
  <c r="P49" i="51"/>
  <c r="O49" i="51"/>
  <c r="P48" i="51"/>
  <c r="O48" i="51"/>
  <c r="P47" i="51"/>
  <c r="O47" i="51"/>
  <c r="P46" i="51"/>
  <c r="O46" i="51"/>
  <c r="P45" i="51"/>
  <c r="O45" i="51"/>
  <c r="P44" i="51"/>
  <c r="O44" i="51"/>
  <c r="P43" i="51"/>
  <c r="O43" i="51"/>
  <c r="P42" i="51"/>
  <c r="O42" i="51"/>
  <c r="P41" i="51"/>
  <c r="O41" i="51"/>
  <c r="P40" i="51"/>
  <c r="O40" i="51"/>
  <c r="P39" i="51"/>
  <c r="O39" i="51"/>
  <c r="P38" i="51"/>
  <c r="O38" i="51"/>
  <c r="P37" i="51"/>
  <c r="O37" i="51"/>
  <c r="P36" i="51"/>
  <c r="O36" i="51"/>
  <c r="P35" i="51"/>
  <c r="O35" i="51"/>
  <c r="P34" i="51"/>
  <c r="O34" i="51"/>
  <c r="P33" i="51"/>
  <c r="O33" i="51"/>
  <c r="P32" i="51"/>
  <c r="O32" i="51"/>
  <c r="P31" i="51"/>
  <c r="O31" i="51"/>
  <c r="P30" i="51"/>
  <c r="O30" i="51"/>
  <c r="P29" i="51"/>
  <c r="O29" i="51"/>
  <c r="P28" i="51"/>
  <c r="O28" i="51"/>
  <c r="P27" i="51"/>
  <c r="O27" i="51"/>
  <c r="P26" i="51"/>
  <c r="O26" i="51"/>
  <c r="P25" i="51"/>
  <c r="O25" i="51"/>
  <c r="P24" i="51"/>
  <c r="O24" i="51"/>
  <c r="P23" i="51"/>
  <c r="O23" i="51"/>
  <c r="P22" i="51"/>
  <c r="O22" i="51"/>
  <c r="P21" i="51"/>
  <c r="O21" i="51"/>
  <c r="P20" i="51"/>
  <c r="O20" i="51"/>
  <c r="P19" i="51"/>
  <c r="O19" i="51"/>
  <c r="P18" i="51"/>
  <c r="O18" i="51"/>
  <c r="P17" i="51"/>
  <c r="O17" i="51"/>
  <c r="P16" i="51"/>
  <c r="O16" i="51"/>
  <c r="P15" i="51"/>
  <c r="O15" i="51"/>
  <c r="P14" i="51"/>
  <c r="O14" i="51"/>
  <c r="O13" i="51"/>
  <c r="S30" i="66" l="1"/>
  <c r="S12" i="66"/>
  <c r="S25" i="66"/>
  <c r="S28" i="66"/>
  <c r="AB54" i="57"/>
  <c r="X54" i="57"/>
  <c r="Y54" i="57" s="1"/>
  <c r="Y31" i="47"/>
  <c r="Y30" i="47"/>
  <c r="Y29" i="47"/>
  <c r="T52" i="47"/>
  <c r="Y45" i="47"/>
  <c r="Y44" i="47"/>
  <c r="Y43" i="47"/>
  <c r="Y42" i="47"/>
  <c r="Y41" i="47"/>
  <c r="Y40" i="47"/>
  <c r="Y39" i="47"/>
  <c r="Y38" i="47"/>
  <c r="Y37" i="47"/>
  <c r="Y36" i="47"/>
  <c r="Y35" i="47"/>
  <c r="Y34" i="47"/>
  <c r="Y33" i="47"/>
  <c r="Y32" i="47"/>
  <c r="Y20" i="47"/>
  <c r="Y28" i="47"/>
  <c r="Y27" i="47"/>
  <c r="Y26" i="47"/>
  <c r="Y25" i="47"/>
  <c r="Y24" i="47"/>
  <c r="Y23" i="47"/>
  <c r="Y22" i="47"/>
  <c r="Y21" i="47"/>
  <c r="Y19" i="47"/>
  <c r="Y17" i="47"/>
  <c r="Y16" i="47"/>
  <c r="Y15" i="47"/>
  <c r="Y14" i="47"/>
  <c r="Y13" i="47"/>
  <c r="Y12" i="47"/>
  <c r="Y11" i="47"/>
  <c r="Y10" i="47"/>
  <c r="Y9" i="47"/>
  <c r="Y8" i="47"/>
  <c r="Y7" i="47"/>
  <c r="T12" i="66" l="1"/>
  <c r="S37" i="66"/>
  <c r="T37" i="66" s="1"/>
  <c r="S15" i="66"/>
  <c r="T15" i="66" s="1"/>
  <c r="S40" i="66"/>
  <c r="T40" i="66" s="1"/>
  <c r="S26" i="66"/>
  <c r="T26" i="66" s="1"/>
  <c r="S20" i="66"/>
  <c r="T20" i="66" s="1"/>
  <c r="S45" i="66"/>
  <c r="T45" i="66" s="1"/>
  <c r="S23" i="66"/>
  <c r="T23" i="66" s="1"/>
  <c r="S9" i="66"/>
  <c r="T9" i="66" s="1"/>
  <c r="S34" i="66"/>
  <c r="T34" i="66" s="1"/>
  <c r="S44" i="66"/>
  <c r="T44" i="66" s="1"/>
  <c r="T28" i="66"/>
  <c r="S47" i="66"/>
  <c r="T47" i="66" s="1"/>
  <c r="S31" i="66"/>
  <c r="T31" i="66" s="1"/>
  <c r="S17" i="66"/>
  <c r="T17" i="66" s="1"/>
  <c r="S42" i="66"/>
  <c r="T42" i="66" s="1"/>
  <c r="S22" i="66"/>
  <c r="T22" i="66" s="1"/>
  <c r="S33" i="66"/>
  <c r="T33" i="66" s="1"/>
  <c r="S36" i="66"/>
  <c r="T36" i="66" s="1"/>
  <c r="S14" i="66"/>
  <c r="T14" i="66" s="1"/>
  <c r="S39" i="66"/>
  <c r="T39" i="66" s="1"/>
  <c r="T25" i="66"/>
  <c r="S19" i="66"/>
  <c r="T19" i="66" s="1"/>
  <c r="S8" i="66"/>
  <c r="S43" i="66"/>
  <c r="T43" i="66" s="1"/>
  <c r="S13" i="66"/>
  <c r="T13" i="66" s="1"/>
  <c r="T30" i="66"/>
  <c r="S16" i="66"/>
  <c r="T16" i="66" s="1"/>
  <c r="S41" i="66"/>
  <c r="T41" i="66" s="1"/>
  <c r="S27" i="66"/>
  <c r="T27" i="66" s="1"/>
  <c r="S29" i="66"/>
  <c r="T29" i="66" s="1"/>
  <c r="S46" i="66"/>
  <c r="T46" i="66" s="1"/>
  <c r="S32" i="66"/>
  <c r="T32" i="66" s="1"/>
  <c r="S18" i="66"/>
  <c r="T18" i="66" s="1"/>
  <c r="S11" i="66"/>
  <c r="T11" i="66" s="1"/>
  <c r="S21" i="66"/>
  <c r="T21" i="66" s="1"/>
  <c r="S38" i="66"/>
  <c r="T38" i="66" s="1"/>
  <c r="S24" i="66"/>
  <c r="T24" i="66" s="1"/>
  <c r="S10" i="66"/>
  <c r="T10" i="66" s="1"/>
  <c r="S35" i="66"/>
  <c r="T35" i="66" s="1"/>
  <c r="L7" i="15"/>
  <c r="S48" i="66" l="1"/>
  <c r="T8" i="66"/>
  <c r="G44" i="52"/>
  <c r="K44" i="52" s="1"/>
  <c r="F44" i="52"/>
  <c r="AJ54" i="52"/>
  <c r="AL54" i="52" s="1"/>
  <c r="AD54" i="52"/>
  <c r="AF54" i="52" s="1"/>
  <c r="X54" i="52"/>
  <c r="Z54" i="52" s="1"/>
  <c r="AJ53" i="52"/>
  <c r="AL53" i="52" s="1"/>
  <c r="AD53" i="52"/>
  <c r="AF53" i="52" s="1"/>
  <c r="X53" i="52"/>
  <c r="Z53" i="52" s="1"/>
  <c r="I42" i="52"/>
  <c r="N42" i="52" s="1"/>
  <c r="G42" i="52"/>
  <c r="K42" i="52" s="1"/>
  <c r="F42" i="52"/>
  <c r="J42" i="52" s="1"/>
  <c r="I38" i="52"/>
  <c r="N38" i="52" s="1"/>
  <c r="G38" i="52"/>
  <c r="K38" i="52" s="1"/>
  <c r="F38" i="52"/>
  <c r="J38" i="52" s="1"/>
  <c r="I39" i="52"/>
  <c r="N39" i="52" s="1"/>
  <c r="G39" i="52"/>
  <c r="K39" i="52" s="1"/>
  <c r="F39" i="52"/>
  <c r="J39" i="52" s="1"/>
  <c r="AJ47" i="52"/>
  <c r="AL47" i="52" s="1"/>
  <c r="AD47" i="52"/>
  <c r="AF47" i="52" s="1"/>
  <c r="X47" i="52"/>
  <c r="Z47" i="52" s="1"/>
  <c r="I36" i="52"/>
  <c r="N36" i="52" s="1"/>
  <c r="G36" i="52"/>
  <c r="K36" i="52" s="1"/>
  <c r="F36" i="52"/>
  <c r="I40" i="52"/>
  <c r="N40" i="52" s="1"/>
  <c r="G40" i="52"/>
  <c r="K40" i="52" s="1"/>
  <c r="F40" i="52"/>
  <c r="J40" i="52" s="1"/>
  <c r="I37" i="52"/>
  <c r="N37" i="52" s="1"/>
  <c r="G37" i="52"/>
  <c r="K37" i="52" s="1"/>
  <c r="F37" i="52"/>
  <c r="J37" i="52" s="1"/>
  <c r="AJ44" i="52"/>
  <c r="AL44" i="52" s="1"/>
  <c r="AD44" i="52"/>
  <c r="AF44" i="52" s="1"/>
  <c r="X44" i="52"/>
  <c r="Z44" i="52" s="1"/>
  <c r="I35" i="52"/>
  <c r="N35" i="52" s="1"/>
  <c r="G35" i="52"/>
  <c r="F35" i="52"/>
  <c r="AJ43" i="52"/>
  <c r="AL43" i="52" s="1"/>
  <c r="AD43" i="52"/>
  <c r="AF43" i="52" s="1"/>
  <c r="X43" i="52"/>
  <c r="Z43" i="52" s="1"/>
  <c r="I34" i="52"/>
  <c r="N34" i="52" s="1"/>
  <c r="G34" i="52"/>
  <c r="K34" i="52" s="1"/>
  <c r="F34" i="52"/>
  <c r="AJ42" i="52"/>
  <c r="AL42" i="52" s="1"/>
  <c r="AD42" i="52"/>
  <c r="AF42" i="52" s="1"/>
  <c r="X42" i="52"/>
  <c r="Z42" i="52" s="1"/>
  <c r="AJ41" i="52"/>
  <c r="AL41" i="52" s="1"/>
  <c r="AD41" i="52"/>
  <c r="AF41" i="52" s="1"/>
  <c r="X41" i="52"/>
  <c r="Z41" i="52" s="1"/>
  <c r="AJ40" i="52"/>
  <c r="AL40" i="52" s="1"/>
  <c r="AD40" i="52"/>
  <c r="AF40" i="52" s="1"/>
  <c r="X40" i="52"/>
  <c r="Z40" i="52" s="1"/>
  <c r="AJ39" i="52"/>
  <c r="AL39" i="52" s="1"/>
  <c r="AD39" i="52"/>
  <c r="AF39" i="52" s="1"/>
  <c r="X39" i="52"/>
  <c r="Z39" i="52" s="1"/>
  <c r="AJ38" i="52"/>
  <c r="AL38" i="52" s="1"/>
  <c r="AD38" i="52"/>
  <c r="AF38" i="52" s="1"/>
  <c r="X38" i="52"/>
  <c r="Z38" i="52" s="1"/>
  <c r="AJ36" i="52"/>
  <c r="AL36" i="52" s="1"/>
  <c r="AD36" i="52"/>
  <c r="AF36" i="52" s="1"/>
  <c r="X36" i="52"/>
  <c r="Z36" i="52" s="1"/>
  <c r="I33" i="52"/>
  <c r="N33" i="52" s="1"/>
  <c r="H33" i="52"/>
  <c r="M33" i="52" s="1"/>
  <c r="G33" i="52"/>
  <c r="K33" i="52" s="1"/>
  <c r="F33" i="52"/>
  <c r="J33" i="52" s="1"/>
  <c r="AJ35" i="52"/>
  <c r="AL35" i="52" s="1"/>
  <c r="AD35" i="52"/>
  <c r="AF35" i="52" s="1"/>
  <c r="X35" i="52"/>
  <c r="Z35" i="52" s="1"/>
  <c r="I31" i="52"/>
  <c r="N31" i="52" s="1"/>
  <c r="H31" i="52"/>
  <c r="M31" i="52" s="1"/>
  <c r="G31" i="52"/>
  <c r="F31" i="52"/>
  <c r="J31" i="52" s="1"/>
  <c r="I30" i="52"/>
  <c r="N30" i="52" s="1"/>
  <c r="G30" i="52"/>
  <c r="F30" i="52"/>
  <c r="AJ33" i="52"/>
  <c r="AL33" i="52" s="1"/>
  <c r="AD33" i="52"/>
  <c r="AF33" i="52" s="1"/>
  <c r="X33" i="52"/>
  <c r="Z33" i="52" s="1"/>
  <c r="I29" i="52"/>
  <c r="N29" i="52" s="1"/>
  <c r="G29" i="52"/>
  <c r="K29" i="52" s="1"/>
  <c r="F29" i="52"/>
  <c r="J29" i="52" s="1"/>
  <c r="AJ32" i="52"/>
  <c r="AL32" i="52" s="1"/>
  <c r="AD32" i="52"/>
  <c r="AF32" i="52" s="1"/>
  <c r="X32" i="52"/>
  <c r="Z32" i="52" s="1"/>
  <c r="AJ31" i="52"/>
  <c r="AL31" i="52" s="1"/>
  <c r="AD31" i="52"/>
  <c r="AF31" i="52" s="1"/>
  <c r="X31" i="52"/>
  <c r="Z31" i="52" s="1"/>
  <c r="AJ30" i="52"/>
  <c r="AL30" i="52" s="1"/>
  <c r="AD30" i="52"/>
  <c r="AF30" i="52" s="1"/>
  <c r="X30" i="52"/>
  <c r="Z30" i="52" s="1"/>
  <c r="I28" i="52"/>
  <c r="N28" i="52" s="1"/>
  <c r="G28" i="52"/>
  <c r="K28" i="52" s="1"/>
  <c r="F28" i="52"/>
  <c r="J28" i="52" s="1"/>
  <c r="AJ29" i="52"/>
  <c r="AL29" i="52" s="1"/>
  <c r="AD29" i="52"/>
  <c r="AF29" i="52" s="1"/>
  <c r="X29" i="52"/>
  <c r="Z29" i="52" s="1"/>
  <c r="AJ28" i="52"/>
  <c r="AL28" i="52" s="1"/>
  <c r="AD28" i="52"/>
  <c r="AF28" i="52" s="1"/>
  <c r="X28" i="52"/>
  <c r="Z28" i="52" s="1"/>
  <c r="I27" i="52"/>
  <c r="N27" i="52" s="1"/>
  <c r="H27" i="52"/>
  <c r="M27" i="52" s="1"/>
  <c r="G27" i="52"/>
  <c r="F27" i="52"/>
  <c r="AJ27" i="52"/>
  <c r="AL27" i="52" s="1"/>
  <c r="AD27" i="52"/>
  <c r="AF27" i="52" s="1"/>
  <c r="X27" i="52"/>
  <c r="Z27" i="52" s="1"/>
  <c r="Q25" i="52"/>
  <c r="P25" i="52"/>
  <c r="I25" i="52"/>
  <c r="N25" i="52" s="1"/>
  <c r="H25" i="52"/>
  <c r="M25" i="52" s="1"/>
  <c r="G25" i="52"/>
  <c r="K25" i="52" s="1"/>
  <c r="F25" i="52"/>
  <c r="J25" i="52" s="1"/>
  <c r="P24" i="52"/>
  <c r="R24" i="52" s="1"/>
  <c r="I24" i="52"/>
  <c r="N24" i="52" s="1"/>
  <c r="G24" i="52"/>
  <c r="K24" i="52" s="1"/>
  <c r="F24" i="52"/>
  <c r="J24" i="52" s="1"/>
  <c r="AJ25" i="52"/>
  <c r="AL25" i="52" s="1"/>
  <c r="AD25" i="52"/>
  <c r="AF25" i="52" s="1"/>
  <c r="X25" i="52"/>
  <c r="Z25" i="52" s="1"/>
  <c r="I23" i="52"/>
  <c r="N23" i="52" s="1"/>
  <c r="G23" i="52"/>
  <c r="K23" i="52" s="1"/>
  <c r="F23" i="52"/>
  <c r="I22" i="52"/>
  <c r="N22" i="52" s="1"/>
  <c r="G22" i="52"/>
  <c r="F22" i="52"/>
  <c r="I21" i="52"/>
  <c r="N21" i="52" s="1"/>
  <c r="G21" i="52"/>
  <c r="K21" i="52" s="1"/>
  <c r="F21" i="52"/>
  <c r="I20" i="52"/>
  <c r="N20" i="52" s="1"/>
  <c r="G20" i="52"/>
  <c r="K20" i="52" s="1"/>
  <c r="F20" i="52"/>
  <c r="I19" i="52"/>
  <c r="N19" i="52" s="1"/>
  <c r="G19" i="52"/>
  <c r="F19" i="52"/>
  <c r="AJ19" i="52"/>
  <c r="AL19" i="52" s="1"/>
  <c r="AD19" i="52"/>
  <c r="AF19" i="52" s="1"/>
  <c r="X19" i="52"/>
  <c r="Z19" i="52" s="1"/>
  <c r="I18" i="52"/>
  <c r="N18" i="52" s="1"/>
  <c r="G18" i="52"/>
  <c r="F18" i="52"/>
  <c r="AJ17" i="52"/>
  <c r="AL17" i="52" s="1"/>
  <c r="AD17" i="52"/>
  <c r="AF17" i="52" s="1"/>
  <c r="X17" i="52"/>
  <c r="Z17" i="52" s="1"/>
  <c r="I17" i="52"/>
  <c r="N17" i="52" s="1"/>
  <c r="G17" i="52"/>
  <c r="F17" i="52"/>
  <c r="AJ16" i="52"/>
  <c r="AL16" i="52" s="1"/>
  <c r="AD16" i="52"/>
  <c r="AF16" i="52" s="1"/>
  <c r="X16" i="52"/>
  <c r="Z16" i="52" s="1"/>
  <c r="I16" i="52"/>
  <c r="N16" i="52" s="1"/>
  <c r="H16" i="52"/>
  <c r="M16" i="52" s="1"/>
  <c r="G16" i="52"/>
  <c r="F16" i="52"/>
  <c r="I15" i="52"/>
  <c r="N15" i="52" s="1"/>
  <c r="G15" i="52"/>
  <c r="K15" i="52" s="1"/>
  <c r="J15" i="52"/>
  <c r="N10" i="52"/>
  <c r="H10" i="52"/>
  <c r="N9" i="52"/>
  <c r="N8" i="52"/>
  <c r="N7" i="52"/>
  <c r="N6" i="52"/>
  <c r="N5" i="52"/>
  <c r="H5" i="52"/>
  <c r="U8" i="66" l="1" a="1"/>
  <c r="U8" i="66" s="1"/>
  <c r="T48" i="66"/>
  <c r="J16" i="52"/>
  <c r="P16" i="52"/>
  <c r="P15" i="52"/>
  <c r="J23" i="52"/>
  <c r="P23" i="52"/>
  <c r="J19" i="52"/>
  <c r="P19" i="52"/>
  <c r="J17" i="52"/>
  <c r="P17" i="52"/>
  <c r="J22" i="52"/>
  <c r="P22" i="52"/>
  <c r="J21" i="52"/>
  <c r="P21" i="52"/>
  <c r="J18" i="52"/>
  <c r="P18" i="52"/>
  <c r="J20" i="52"/>
  <c r="L20" i="52" s="1"/>
  <c r="P20" i="52"/>
  <c r="P43" i="52"/>
  <c r="Q43" i="52"/>
  <c r="H41" i="52"/>
  <c r="M41" i="52" s="1"/>
  <c r="H43" i="52"/>
  <c r="M43" i="52" s="1"/>
  <c r="I41" i="52"/>
  <c r="N41" i="52" s="1"/>
  <c r="I43" i="52"/>
  <c r="N43" i="52" s="1"/>
  <c r="Q41" i="52"/>
  <c r="J35" i="52"/>
  <c r="P41" i="52"/>
  <c r="Q32" i="52"/>
  <c r="H26" i="52"/>
  <c r="M26" i="52" s="1"/>
  <c r="H32" i="52"/>
  <c r="M32" i="52" s="1"/>
  <c r="P32" i="52"/>
  <c r="I32" i="52"/>
  <c r="N32" i="52" s="1"/>
  <c r="I44" i="52"/>
  <c r="N44" i="52" s="1"/>
  <c r="P26" i="52"/>
  <c r="Q26" i="52"/>
  <c r="R25" i="52"/>
  <c r="I26" i="52"/>
  <c r="N26" i="52" s="1"/>
  <c r="O27" i="52"/>
  <c r="Q21" i="52"/>
  <c r="P27" i="52"/>
  <c r="O16" i="52"/>
  <c r="Q17" i="52"/>
  <c r="Q42" i="52"/>
  <c r="L28" i="52"/>
  <c r="X18" i="52" s="1"/>
  <c r="Z18" i="52" s="1"/>
  <c r="O25" i="52"/>
  <c r="O31" i="52"/>
  <c r="O33" i="52"/>
  <c r="AD26" i="52" s="1"/>
  <c r="AF26" i="52" s="1"/>
  <c r="L23" i="52"/>
  <c r="L40" i="52"/>
  <c r="X46" i="52"/>
  <c r="Z46" i="52" s="1"/>
  <c r="L42" i="52"/>
  <c r="X50" i="52" s="1"/>
  <c r="Z50" i="52" s="1"/>
  <c r="L21" i="52"/>
  <c r="L29" i="52"/>
  <c r="L33" i="52"/>
  <c r="X26" i="52" s="1"/>
  <c r="Z26" i="52" s="1"/>
  <c r="L38" i="52"/>
  <c r="L25" i="52"/>
  <c r="X22" i="52"/>
  <c r="Z22" i="52" s="1"/>
  <c r="L15" i="52"/>
  <c r="Q30" i="52"/>
  <c r="Q27" i="52"/>
  <c r="Q20" i="52"/>
  <c r="L37" i="52"/>
  <c r="X48" i="52" s="1"/>
  <c r="Z48" i="52" s="1"/>
  <c r="P36" i="52"/>
  <c r="J36" i="52"/>
  <c r="L36" i="52" s="1"/>
  <c r="P40" i="52"/>
  <c r="P38" i="52"/>
  <c r="P37" i="52"/>
  <c r="Q40" i="52"/>
  <c r="P44" i="52"/>
  <c r="J44" i="52"/>
  <c r="L44" i="52" s="1"/>
  <c r="Q15" i="52"/>
  <c r="K17" i="52"/>
  <c r="L17" i="52" s="1"/>
  <c r="Q18" i="52"/>
  <c r="K18" i="52"/>
  <c r="Q22" i="52"/>
  <c r="K22" i="52"/>
  <c r="L22" i="52" s="1"/>
  <c r="X24" i="52" s="1"/>
  <c r="Z24" i="52" s="1"/>
  <c r="L24" i="52"/>
  <c r="P31" i="52"/>
  <c r="K30" i="52"/>
  <c r="P33" i="52"/>
  <c r="H42" i="52"/>
  <c r="M42" i="52" s="1"/>
  <c r="O42" i="52" s="1"/>
  <c r="AD50" i="52" s="1"/>
  <c r="AF50" i="52" s="1"/>
  <c r="H36" i="52"/>
  <c r="M36" i="52" s="1"/>
  <c r="O36" i="52" s="1"/>
  <c r="H44" i="52"/>
  <c r="M44" i="52" s="1"/>
  <c r="H39" i="52"/>
  <c r="M39" i="52" s="1"/>
  <c r="O39" i="52" s="1"/>
  <c r="H35" i="52"/>
  <c r="M35" i="52" s="1"/>
  <c r="O35" i="52" s="1"/>
  <c r="H38" i="52"/>
  <c r="M38" i="52" s="1"/>
  <c r="O38" i="52" s="1"/>
  <c r="H40" i="52"/>
  <c r="M40" i="52" s="1"/>
  <c r="O40" i="52" s="1"/>
  <c r="H34" i="52"/>
  <c r="M34" i="52" s="1"/>
  <c r="O34" i="52" s="1"/>
  <c r="AD34" i="52"/>
  <c r="AF34" i="52" s="1"/>
  <c r="H29" i="52"/>
  <c r="M29" i="52" s="1"/>
  <c r="O29" i="52" s="1"/>
  <c r="H24" i="52"/>
  <c r="M24" i="52" s="1"/>
  <c r="O24" i="52" s="1"/>
  <c r="H37" i="52"/>
  <c r="M37" i="52" s="1"/>
  <c r="O37" i="52" s="1"/>
  <c r="AD48" i="52" s="1"/>
  <c r="AF48" i="52" s="1"/>
  <c r="H30" i="52"/>
  <c r="M30" i="52" s="1"/>
  <c r="O30" i="52" s="1"/>
  <c r="AD21" i="52" s="1"/>
  <c r="AF21" i="52" s="1"/>
  <c r="H28" i="52"/>
  <c r="M28" i="52" s="1"/>
  <c r="O28" i="52" s="1"/>
  <c r="AD18" i="52" s="1"/>
  <c r="AF18" i="52" s="1"/>
  <c r="H22" i="52"/>
  <c r="M22" i="52" s="1"/>
  <c r="O22" i="52" s="1"/>
  <c r="AD24" i="52" s="1"/>
  <c r="AF24" i="52" s="1"/>
  <c r="H18" i="52"/>
  <c r="M18" i="52" s="1"/>
  <c r="O18" i="52" s="1"/>
  <c r="H15" i="52"/>
  <c r="AD22" i="52"/>
  <c r="AF22" i="52" s="1"/>
  <c r="H23" i="52"/>
  <c r="M23" i="52" s="1"/>
  <c r="O23" i="52" s="1"/>
  <c r="H20" i="52"/>
  <c r="M20" i="52" s="1"/>
  <c r="O20" i="52" s="1"/>
  <c r="H19" i="52"/>
  <c r="M19" i="52" s="1"/>
  <c r="O19" i="52" s="1"/>
  <c r="H17" i="52"/>
  <c r="M17" i="52" s="1"/>
  <c r="O17" i="52" s="1"/>
  <c r="H21" i="52"/>
  <c r="M21" i="52" s="1"/>
  <c r="O21" i="52" s="1"/>
  <c r="F45" i="52"/>
  <c r="Q16" i="52"/>
  <c r="K16" i="52"/>
  <c r="L16" i="52" s="1"/>
  <c r="Q29" i="52"/>
  <c r="P30" i="52"/>
  <c r="J30" i="52"/>
  <c r="Q31" i="52"/>
  <c r="K31" i="52"/>
  <c r="L31" i="52" s="1"/>
  <c r="Q33" i="52"/>
  <c r="P28" i="52"/>
  <c r="P29" i="52"/>
  <c r="P34" i="52"/>
  <c r="AJ49" i="52"/>
  <c r="AL49" i="52" s="1"/>
  <c r="X49" i="52"/>
  <c r="Z49" i="52" s="1"/>
  <c r="Q19" i="52"/>
  <c r="K19" i="52"/>
  <c r="Q23" i="52"/>
  <c r="G45" i="52"/>
  <c r="Q28" i="52"/>
  <c r="J34" i="52"/>
  <c r="L34" i="52" s="1"/>
  <c r="Q37" i="52"/>
  <c r="L39" i="52"/>
  <c r="P42" i="52"/>
  <c r="Q44" i="52"/>
  <c r="J27" i="52"/>
  <c r="Q34" i="52"/>
  <c r="P35" i="52"/>
  <c r="K35" i="52"/>
  <c r="Q35" i="52"/>
  <c r="Q36" i="52"/>
  <c r="P39" i="52"/>
  <c r="Q38" i="52"/>
  <c r="K27" i="52"/>
  <c r="Q39" i="52"/>
  <c r="D49" i="48"/>
  <c r="E49" i="48"/>
  <c r="AK16" i="66" l="1"/>
  <c r="AJ22" i="66"/>
  <c r="AK44" i="66"/>
  <c r="AJ46" i="66"/>
  <c r="AK27" i="66"/>
  <c r="AK9" i="66"/>
  <c r="AJ27" i="66"/>
  <c r="AJ11" i="66"/>
  <c r="AJ35" i="66"/>
  <c r="V41" i="66"/>
  <c r="W45" i="66"/>
  <c r="V34" i="66"/>
  <c r="V16" i="66"/>
  <c r="W24" i="66"/>
  <c r="V25" i="66"/>
  <c r="W29" i="66"/>
  <c r="V14" i="66"/>
  <c r="W38" i="66"/>
  <c r="W40" i="66"/>
  <c r="X38" i="66"/>
  <c r="X31" i="66"/>
  <c r="X33" i="66"/>
  <c r="X40" i="66"/>
  <c r="X11" i="66"/>
  <c r="AK20" i="66"/>
  <c r="AJ10" i="66"/>
  <c r="AK32" i="66"/>
  <c r="AJ34" i="66"/>
  <c r="AK13" i="66"/>
  <c r="AK31" i="66"/>
  <c r="AJ15" i="66"/>
  <c r="AJ37" i="66"/>
  <c r="V38" i="66"/>
  <c r="V20" i="66"/>
  <c r="W28" i="66"/>
  <c r="V29" i="66"/>
  <c r="V18" i="66"/>
  <c r="W42" i="66"/>
  <c r="W12" i="66"/>
  <c r="X18" i="66"/>
  <c r="X42" i="66"/>
  <c r="AK30" i="66"/>
  <c r="AK14" i="66"/>
  <c r="AJ20" i="66"/>
  <c r="AK42" i="66"/>
  <c r="AJ44" i="66"/>
  <c r="AK25" i="66"/>
  <c r="AK45" i="66"/>
  <c r="AJ25" i="66"/>
  <c r="AJ9" i="66"/>
  <c r="AJ33" i="66"/>
  <c r="V9" i="66"/>
  <c r="W13" i="66"/>
  <c r="V26" i="66"/>
  <c r="W22" i="66"/>
  <c r="V44" i="66"/>
  <c r="V35" i="66"/>
  <c r="V31" i="66"/>
  <c r="V27" i="66"/>
  <c r="V46" i="66"/>
  <c r="W43" i="66"/>
  <c r="X17" i="66"/>
  <c r="X46" i="66"/>
  <c r="X37" i="66"/>
  <c r="X15" i="66"/>
  <c r="X39" i="66"/>
  <c r="AJ43" i="66"/>
  <c r="X20" i="66"/>
  <c r="AK28" i="66"/>
  <c r="AK12" i="66"/>
  <c r="AJ18" i="66"/>
  <c r="AK40" i="66"/>
  <c r="AJ42" i="66"/>
  <c r="AK23" i="66"/>
  <c r="AK33" i="66"/>
  <c r="AJ23" i="66"/>
  <c r="AK47" i="66"/>
  <c r="AJ41" i="66"/>
  <c r="W36" i="66"/>
  <c r="V37" i="66"/>
  <c r="W41" i="66"/>
  <c r="V30" i="66"/>
  <c r="V12" i="66"/>
  <c r="W20" i="66"/>
  <c r="V21" i="66"/>
  <c r="W25" i="66"/>
  <c r="V10" i="66"/>
  <c r="V42" i="66"/>
  <c r="X30" i="66"/>
  <c r="X10" i="66"/>
  <c r="X21" i="66"/>
  <c r="X47" i="66"/>
  <c r="X28" i="66"/>
  <c r="W33" i="66"/>
  <c r="AJ32" i="66"/>
  <c r="V32" i="66"/>
  <c r="X32" i="66"/>
  <c r="AK26" i="66"/>
  <c r="AK10" i="66"/>
  <c r="AJ16" i="66"/>
  <c r="AK38" i="66"/>
  <c r="AJ40" i="66"/>
  <c r="AK21" i="66"/>
  <c r="AK29" i="66"/>
  <c r="AJ21" i="66"/>
  <c r="AK43" i="66"/>
  <c r="AJ39" i="66"/>
  <c r="W23" i="66"/>
  <c r="W35" i="66"/>
  <c r="W9" i="66"/>
  <c r="W47" i="66"/>
  <c r="W18" i="66"/>
  <c r="V40" i="66"/>
  <c r="V23" i="66"/>
  <c r="V15" i="66"/>
  <c r="V11" i="66"/>
  <c r="V28" i="66"/>
  <c r="X43" i="66"/>
  <c r="X16" i="66"/>
  <c r="X26" i="66"/>
  <c r="X35" i="66"/>
  <c r="X36" i="66"/>
  <c r="V45" i="66"/>
  <c r="AK24" i="66"/>
  <c r="AJ30" i="66"/>
  <c r="AJ14" i="66"/>
  <c r="AK36" i="66"/>
  <c r="AJ38" i="66"/>
  <c r="AK19" i="66"/>
  <c r="AK15" i="66"/>
  <c r="AJ19" i="66"/>
  <c r="AK39" i="66"/>
  <c r="AJ47" i="66"/>
  <c r="V24" i="66"/>
  <c r="W32" i="66"/>
  <c r="V33" i="66"/>
  <c r="W37" i="66"/>
  <c r="V22" i="66"/>
  <c r="W46" i="66"/>
  <c r="W16" i="66"/>
  <c r="V17" i="66"/>
  <c r="W21" i="66"/>
  <c r="W34" i="66"/>
  <c r="X29" i="66"/>
  <c r="X22" i="66"/>
  <c r="X44" i="66"/>
  <c r="X9" i="66"/>
  <c r="AJ26" i="66"/>
  <c r="X13" i="66"/>
  <c r="X45" i="66"/>
  <c r="AK22" i="66"/>
  <c r="AJ28" i="66"/>
  <c r="AJ12" i="66"/>
  <c r="AK34" i="66"/>
  <c r="AJ36" i="66"/>
  <c r="AK17" i="66"/>
  <c r="AK37" i="66"/>
  <c r="AJ17" i="66"/>
  <c r="AK35" i="66"/>
  <c r="AJ31" i="66"/>
  <c r="W30" i="66"/>
  <c r="V39" i="66"/>
  <c r="W15" i="66"/>
  <c r="W39" i="66"/>
  <c r="W27" i="66"/>
  <c r="W14" i="66"/>
  <c r="V36" i="66"/>
  <c r="W44" i="66"/>
  <c r="W31" i="66"/>
  <c r="X25" i="66"/>
  <c r="X14" i="66"/>
  <c r="X23" i="66"/>
  <c r="X34" i="66"/>
  <c r="X12" i="66"/>
  <c r="X27" i="66"/>
  <c r="AK18" i="66"/>
  <c r="AJ24" i="66"/>
  <c r="AK46" i="66"/>
  <c r="AK41" i="66"/>
  <c r="AK11" i="66"/>
  <c r="AJ29" i="66"/>
  <c r="AJ13" i="66"/>
  <c r="AJ45" i="66"/>
  <c r="W17" i="66"/>
  <c r="W11" i="66"/>
  <c r="W26" i="66"/>
  <c r="V19" i="66"/>
  <c r="V47" i="66"/>
  <c r="W19" i="66"/>
  <c r="V43" i="66"/>
  <c r="W10" i="66"/>
  <c r="V13" i="66"/>
  <c r="X19" i="66"/>
  <c r="X41" i="66"/>
  <c r="X24" i="66"/>
  <c r="L19" i="52"/>
  <c r="L18" i="52"/>
  <c r="R41" i="52"/>
  <c r="R43" i="52"/>
  <c r="O41" i="52"/>
  <c r="L35" i="52"/>
  <c r="X52" i="52" s="1"/>
  <c r="Z52" i="52" s="1"/>
  <c r="O43" i="52"/>
  <c r="AD51" i="52" s="1"/>
  <c r="AF51" i="52" s="1"/>
  <c r="R42" i="52"/>
  <c r="AJ50" i="52" s="1"/>
  <c r="AL50" i="52" s="1"/>
  <c r="AD46" i="52"/>
  <c r="AF46" i="52" s="1"/>
  <c r="O32" i="52"/>
  <c r="AD23" i="52" s="1"/>
  <c r="AF23" i="52" s="1"/>
  <c r="R32" i="52"/>
  <c r="AJ23" i="52" s="1"/>
  <c r="AL23" i="52" s="1"/>
  <c r="O26" i="52"/>
  <c r="AD15" i="52"/>
  <c r="AF15" i="52" s="1"/>
  <c r="O44" i="52"/>
  <c r="R26" i="52"/>
  <c r="AD49" i="52"/>
  <c r="AF49" i="52" s="1"/>
  <c r="N45" i="52"/>
  <c r="R27" i="52"/>
  <c r="AJ15" i="52" s="1"/>
  <c r="AL15" i="52" s="1"/>
  <c r="R29" i="52"/>
  <c r="I45" i="52"/>
  <c r="R21" i="52"/>
  <c r="AJ51" i="52" s="1"/>
  <c r="AL51" i="52" s="1"/>
  <c r="R17" i="52"/>
  <c r="R30" i="52"/>
  <c r="AJ21" i="52" s="1"/>
  <c r="AL21" i="52" s="1"/>
  <c r="R28" i="52"/>
  <c r="AJ18" i="52" s="1"/>
  <c r="AL18" i="52" s="1"/>
  <c r="R38" i="52"/>
  <c r="AJ22" i="52"/>
  <c r="AL22" i="52" s="1"/>
  <c r="R18" i="52"/>
  <c r="AD37" i="52"/>
  <c r="AF37" i="52" s="1"/>
  <c r="X20" i="52"/>
  <c r="Z20" i="52" s="1"/>
  <c r="X51" i="52"/>
  <c r="Z51" i="52" s="1"/>
  <c r="L30" i="52"/>
  <c r="X21" i="52" s="1"/>
  <c r="Z21" i="52" s="1"/>
  <c r="X37" i="52"/>
  <c r="Z37" i="52" s="1"/>
  <c r="R34" i="52"/>
  <c r="H45" i="52"/>
  <c r="M15" i="52"/>
  <c r="R33" i="52"/>
  <c r="AJ26" i="52" s="1"/>
  <c r="AL26" i="52" s="1"/>
  <c r="Q45" i="52"/>
  <c r="R40" i="52"/>
  <c r="X45" i="52"/>
  <c r="Z45" i="52" s="1"/>
  <c r="AJ46" i="52"/>
  <c r="AL46" i="52" s="1"/>
  <c r="L27" i="52"/>
  <c r="R22" i="52"/>
  <c r="AJ24" i="52" s="1"/>
  <c r="AL24" i="52" s="1"/>
  <c r="R19" i="52"/>
  <c r="K45" i="52"/>
  <c r="AD20" i="52"/>
  <c r="AF20" i="52" s="1"/>
  <c r="R23" i="52"/>
  <c r="J45" i="52"/>
  <c r="X23" i="52"/>
  <c r="Z23" i="52" s="1"/>
  <c r="R39" i="52"/>
  <c r="R35" i="52"/>
  <c r="X34" i="52"/>
  <c r="Z34" i="52" s="1"/>
  <c r="R16" i="52"/>
  <c r="P45" i="52"/>
  <c r="R15" i="52"/>
  <c r="AJ34" i="52"/>
  <c r="AL34" i="52" s="1"/>
  <c r="R31" i="52"/>
  <c r="R44" i="52"/>
  <c r="R37" i="52"/>
  <c r="AJ48" i="52" s="1"/>
  <c r="AL48" i="52" s="1"/>
  <c r="R36" i="52"/>
  <c r="R20" i="52"/>
  <c r="Z17" i="66" l="1"/>
  <c r="Y33" i="66"/>
  <c r="Z40" i="66"/>
  <c r="AL45" i="66"/>
  <c r="AL31" i="66"/>
  <c r="Z34" i="66"/>
  <c r="Z32" i="66"/>
  <c r="AM36" i="66"/>
  <c r="Z9" i="66"/>
  <c r="AL40" i="66"/>
  <c r="Y21" i="66"/>
  <c r="AM47" i="66"/>
  <c r="AM28" i="66"/>
  <c r="AL43" i="66"/>
  <c r="Y46" i="66"/>
  <c r="Y9" i="66"/>
  <c r="AL20" i="66"/>
  <c r="Y20" i="66"/>
  <c r="AL10" i="66"/>
  <c r="Z38" i="66"/>
  <c r="Y41" i="66"/>
  <c r="AL22" i="66"/>
  <c r="Y13" i="66"/>
  <c r="AM18" i="66"/>
  <c r="AL38" i="66"/>
  <c r="AL41" i="66"/>
  <c r="AM44" i="66"/>
  <c r="Y36" i="66"/>
  <c r="AM35" i="66"/>
  <c r="AM22" i="66"/>
  <c r="Z21" i="66"/>
  <c r="Y24" i="66"/>
  <c r="AL14" i="66"/>
  <c r="Z35" i="66"/>
  <c r="Z20" i="66"/>
  <c r="AL23" i="66"/>
  <c r="Y27" i="66"/>
  <c r="AL33" i="66"/>
  <c r="AM14" i="66"/>
  <c r="Y38" i="66"/>
  <c r="AM20" i="66"/>
  <c r="Y14" i="66"/>
  <c r="AL35" i="66"/>
  <c r="AM16" i="66"/>
  <c r="Z30" i="66"/>
  <c r="Z47" i="66"/>
  <c r="AM21" i="66"/>
  <c r="Z25" i="66"/>
  <c r="AM12" i="66"/>
  <c r="Z43" i="66"/>
  <c r="Z13" i="66"/>
  <c r="AM42" i="66"/>
  <c r="Z28" i="66"/>
  <c r="AM32" i="66"/>
  <c r="Z45" i="66"/>
  <c r="Z10" i="66"/>
  <c r="Z44" i="66"/>
  <c r="AL28" i="66"/>
  <c r="Y43" i="66"/>
  <c r="AL13" i="66"/>
  <c r="Y28" i="66"/>
  <c r="AM38" i="66"/>
  <c r="Z19" i="66"/>
  <c r="AL29" i="66"/>
  <c r="Z14" i="66"/>
  <c r="AL17" i="66"/>
  <c r="AL26" i="66"/>
  <c r="Y17" i="66"/>
  <c r="AL47" i="66"/>
  <c r="AL30" i="66"/>
  <c r="Y45" i="66"/>
  <c r="Y11" i="66"/>
  <c r="Z23" i="66"/>
  <c r="AL16" i="66"/>
  <c r="Y12" i="66"/>
  <c r="AM33" i="66"/>
  <c r="Y31" i="66"/>
  <c r="AL9" i="66"/>
  <c r="AM30" i="66"/>
  <c r="AL37" i="66"/>
  <c r="Z29" i="66"/>
  <c r="AL11" i="66"/>
  <c r="V8" i="66"/>
  <c r="AJ8" i="66"/>
  <c r="W8" i="66"/>
  <c r="X8" i="66"/>
  <c r="X48" i="66" s="1"/>
  <c r="AK8" i="66"/>
  <c r="U48" i="66"/>
  <c r="V55" i="57" s="1"/>
  <c r="V56" i="57" s="1"/>
  <c r="Y15" i="66"/>
  <c r="AL25" i="66"/>
  <c r="Z12" i="66"/>
  <c r="AL15" i="66"/>
  <c r="Y25" i="66"/>
  <c r="AL27" i="66"/>
  <c r="Z31" i="66"/>
  <c r="Y47" i="66"/>
  <c r="AM11" i="66"/>
  <c r="Z27" i="66"/>
  <c r="AM37" i="66"/>
  <c r="AM39" i="66"/>
  <c r="AL39" i="66"/>
  <c r="AM10" i="66"/>
  <c r="Y32" i="66"/>
  <c r="Y30" i="66"/>
  <c r="AM23" i="66"/>
  <c r="Y35" i="66"/>
  <c r="Y19" i="66"/>
  <c r="AM41" i="66"/>
  <c r="Z39" i="66"/>
  <c r="AM17" i="66"/>
  <c r="Z46" i="66"/>
  <c r="AL19" i="66"/>
  <c r="Y23" i="66"/>
  <c r="AM43" i="66"/>
  <c r="AM26" i="66"/>
  <c r="AL32" i="66"/>
  <c r="Z41" i="66"/>
  <c r="AL42" i="66"/>
  <c r="Y44" i="66"/>
  <c r="AM45" i="66"/>
  <c r="Z42" i="66"/>
  <c r="AM31" i="66"/>
  <c r="Z24" i="66"/>
  <c r="AM9" i="66"/>
  <c r="Z16" i="66"/>
  <c r="AM24" i="66"/>
  <c r="Z26" i="66"/>
  <c r="AM46" i="66"/>
  <c r="Z15" i="66"/>
  <c r="AL36" i="66"/>
  <c r="Y22" i="66"/>
  <c r="AM15" i="66"/>
  <c r="Y40" i="66"/>
  <c r="AL21" i="66"/>
  <c r="Y42" i="66"/>
  <c r="Y37" i="66"/>
  <c r="AM40" i="66"/>
  <c r="Z22" i="66"/>
  <c r="AM25" i="66"/>
  <c r="Y18" i="66"/>
  <c r="AM13" i="66"/>
  <c r="Y16" i="66"/>
  <c r="AM27" i="66"/>
  <c r="AL12" i="66"/>
  <c r="Z11" i="66"/>
  <c r="AL24" i="66"/>
  <c r="Y39" i="66"/>
  <c r="AM34" i="66"/>
  <c r="Z37" i="66"/>
  <c r="AM19" i="66"/>
  <c r="Z18" i="66"/>
  <c r="AM29" i="66"/>
  <c r="Z33" i="66"/>
  <c r="Y10" i="66"/>
  <c r="Z36" i="66"/>
  <c r="AL18" i="66"/>
  <c r="Y26" i="66"/>
  <c r="AL44" i="66"/>
  <c r="Y29" i="66"/>
  <c r="AL34" i="66"/>
  <c r="Y34" i="66"/>
  <c r="AL46" i="66"/>
  <c r="X15" i="52"/>
  <c r="Z15" i="52" s="1"/>
  <c r="Z55" i="52" s="1"/>
  <c r="AD52" i="52"/>
  <c r="AF52" i="52" s="1"/>
  <c r="AJ20" i="52"/>
  <c r="AL20" i="52" s="1"/>
  <c r="AJ52" i="52"/>
  <c r="AL52" i="52" s="1"/>
  <c r="AJ37" i="52"/>
  <c r="AL37" i="52" s="1"/>
  <c r="L45" i="52"/>
  <c r="R45" i="52"/>
  <c r="AJ45" i="52"/>
  <c r="AL45" i="52" s="1"/>
  <c r="M45" i="52"/>
  <c r="O15" i="52"/>
  <c r="H13" i="51"/>
  <c r="AJ48" i="66" l="1"/>
  <c r="Z55" i="57" s="1"/>
  <c r="AL8" i="66"/>
  <c r="AL48" i="66" s="1"/>
  <c r="V48" i="66"/>
  <c r="W55" i="57" s="1"/>
  <c r="Y8" i="66"/>
  <c r="Y48" i="66" s="1"/>
  <c r="W48" i="66"/>
  <c r="X55" i="57" s="1"/>
  <c r="X56" i="57" s="1"/>
  <c r="Z8" i="66"/>
  <c r="Z48" i="66" s="1"/>
  <c r="AM8" i="66"/>
  <c r="AM48" i="66" s="1"/>
  <c r="AK48" i="66"/>
  <c r="AA55" i="57" s="1"/>
  <c r="AA56" i="57" s="1"/>
  <c r="X55" i="52"/>
  <c r="AL55" i="52"/>
  <c r="AJ55" i="52"/>
  <c r="AD45" i="52"/>
  <c r="AF45" i="52" s="1"/>
  <c r="O45" i="52"/>
  <c r="H16" i="51"/>
  <c r="I13" i="51"/>
  <c r="P116" i="48"/>
  <c r="W56" i="57" l="1"/>
  <c r="Y55" i="57"/>
  <c r="Y56" i="57" s="1"/>
  <c r="AB55" i="57"/>
  <c r="AB56" i="57" s="1"/>
  <c r="Z56" i="57"/>
  <c r="AF55" i="52"/>
  <c r="AD55" i="52"/>
  <c r="I119" i="51"/>
  <c r="H119" i="51"/>
  <c r="I118" i="51"/>
  <c r="H118" i="51"/>
  <c r="I117" i="51"/>
  <c r="H117" i="51"/>
  <c r="I116" i="51"/>
  <c r="H116" i="51"/>
  <c r="I115" i="51"/>
  <c r="H115" i="51"/>
  <c r="I114" i="51"/>
  <c r="H114" i="51"/>
  <c r="I113" i="51"/>
  <c r="H113" i="51"/>
  <c r="I112" i="51"/>
  <c r="H112" i="51"/>
  <c r="I111" i="51"/>
  <c r="H111" i="51"/>
  <c r="I110" i="51"/>
  <c r="H110" i="51"/>
  <c r="I109" i="51"/>
  <c r="H109" i="51"/>
  <c r="I108" i="51"/>
  <c r="H108" i="51"/>
  <c r="I107" i="51"/>
  <c r="H107" i="51"/>
  <c r="I106" i="51"/>
  <c r="H106" i="51"/>
  <c r="I105" i="51"/>
  <c r="H105" i="51"/>
  <c r="I104" i="51"/>
  <c r="H104" i="51"/>
  <c r="I103" i="51"/>
  <c r="H103" i="51"/>
  <c r="I102" i="51"/>
  <c r="H102" i="51"/>
  <c r="H101" i="51"/>
  <c r="I100" i="51"/>
  <c r="H100" i="51"/>
  <c r="I99" i="51"/>
  <c r="H99" i="51"/>
  <c r="I98" i="51"/>
  <c r="H98" i="51"/>
  <c r="I97" i="51"/>
  <c r="H97" i="51"/>
  <c r="I96" i="51"/>
  <c r="H96" i="51"/>
  <c r="I95" i="51"/>
  <c r="H95" i="51"/>
  <c r="I94" i="51"/>
  <c r="H94" i="51"/>
  <c r="I93" i="51"/>
  <c r="H93" i="51"/>
  <c r="I92" i="51"/>
  <c r="H92" i="51"/>
  <c r="I91" i="51"/>
  <c r="H91" i="51"/>
  <c r="I90" i="51"/>
  <c r="H90" i="51"/>
  <c r="I89" i="51"/>
  <c r="H89" i="51"/>
  <c r="I88" i="51"/>
  <c r="H88" i="51"/>
  <c r="I87" i="51"/>
  <c r="H87" i="51"/>
  <c r="I86" i="51"/>
  <c r="H86" i="51"/>
  <c r="I85" i="51"/>
  <c r="H85" i="51"/>
  <c r="I84" i="51"/>
  <c r="H84" i="51"/>
  <c r="I83" i="51"/>
  <c r="H83" i="51"/>
  <c r="I82" i="51"/>
  <c r="H82" i="51"/>
  <c r="I81" i="51"/>
  <c r="H81" i="51"/>
  <c r="I80" i="51"/>
  <c r="H80" i="51"/>
  <c r="I79" i="51"/>
  <c r="H79" i="51"/>
  <c r="I78" i="51"/>
  <c r="H78" i="51"/>
  <c r="I77" i="51"/>
  <c r="H77" i="51"/>
  <c r="I76" i="51"/>
  <c r="H76" i="51"/>
  <c r="I75" i="51"/>
  <c r="H75" i="51"/>
  <c r="I74" i="51"/>
  <c r="H74" i="51"/>
  <c r="I73" i="51"/>
  <c r="H73" i="51"/>
  <c r="I72" i="51"/>
  <c r="H72" i="51"/>
  <c r="I71" i="51"/>
  <c r="H71" i="51"/>
  <c r="I70" i="51"/>
  <c r="H70" i="51"/>
  <c r="I69" i="51"/>
  <c r="H69" i="51"/>
  <c r="I68" i="51"/>
  <c r="H68" i="51"/>
  <c r="I67" i="51"/>
  <c r="H67" i="51"/>
  <c r="I66" i="51"/>
  <c r="H66" i="51"/>
  <c r="I65" i="51"/>
  <c r="H65" i="51"/>
  <c r="I64" i="51"/>
  <c r="H64" i="51"/>
  <c r="I63" i="51"/>
  <c r="H63" i="51"/>
  <c r="I62" i="51"/>
  <c r="H62" i="51"/>
  <c r="I61" i="51"/>
  <c r="H61" i="51"/>
  <c r="I60" i="51"/>
  <c r="H60" i="51"/>
  <c r="I59" i="51"/>
  <c r="H59" i="51"/>
  <c r="I58" i="51"/>
  <c r="H58" i="51"/>
  <c r="I57" i="51"/>
  <c r="H57" i="51"/>
  <c r="I56" i="51"/>
  <c r="H56" i="51"/>
  <c r="I55" i="51"/>
  <c r="H55" i="51"/>
  <c r="I54" i="51"/>
  <c r="H54" i="51"/>
  <c r="I53" i="51"/>
  <c r="H53" i="51"/>
  <c r="I52" i="51"/>
  <c r="H52" i="51"/>
  <c r="I51" i="51"/>
  <c r="H51" i="51"/>
  <c r="I50" i="51"/>
  <c r="H50" i="51"/>
  <c r="I49" i="51"/>
  <c r="H49" i="51"/>
  <c r="I48" i="51"/>
  <c r="H48" i="51"/>
  <c r="I47" i="51"/>
  <c r="H47" i="51"/>
  <c r="I46" i="51"/>
  <c r="H46" i="51"/>
  <c r="I45" i="51"/>
  <c r="H45" i="51"/>
  <c r="I44" i="51"/>
  <c r="H44" i="51"/>
  <c r="I43" i="51"/>
  <c r="H43" i="51"/>
  <c r="I42" i="51"/>
  <c r="H42" i="51"/>
  <c r="I41" i="51"/>
  <c r="H41" i="51"/>
  <c r="I40" i="51"/>
  <c r="H40" i="51"/>
  <c r="I39" i="51"/>
  <c r="H39" i="51"/>
  <c r="I38" i="51"/>
  <c r="H38" i="51"/>
  <c r="I37" i="51"/>
  <c r="H37" i="51"/>
  <c r="I36" i="51"/>
  <c r="H36" i="51"/>
  <c r="I35" i="51"/>
  <c r="H35" i="51"/>
  <c r="I34" i="51"/>
  <c r="H34" i="51"/>
  <c r="I33" i="51"/>
  <c r="H33" i="51"/>
  <c r="I32" i="51"/>
  <c r="H32" i="51"/>
  <c r="I31" i="51"/>
  <c r="H31" i="51"/>
  <c r="I30" i="51"/>
  <c r="H30" i="51"/>
  <c r="I29" i="51"/>
  <c r="H29" i="51"/>
  <c r="I28" i="51"/>
  <c r="H28" i="51"/>
  <c r="I27" i="51"/>
  <c r="H27" i="51"/>
  <c r="I26" i="51"/>
  <c r="H26" i="51"/>
  <c r="I25" i="51"/>
  <c r="H25" i="51"/>
  <c r="I24" i="51"/>
  <c r="H24" i="51"/>
  <c r="I23" i="51"/>
  <c r="H23" i="51"/>
  <c r="I21" i="51"/>
  <c r="H21" i="51"/>
  <c r="I20" i="51"/>
  <c r="H20" i="51"/>
  <c r="I19" i="51"/>
  <c r="H19" i="51"/>
  <c r="I18" i="51"/>
  <c r="H18" i="51"/>
  <c r="I17" i="51"/>
  <c r="H17" i="51"/>
  <c r="I16" i="51"/>
  <c r="I15" i="51"/>
  <c r="H15" i="51"/>
  <c r="I14" i="51"/>
  <c r="H14" i="51"/>
  <c r="EZ38" i="9" l="1"/>
  <c r="P37" i="57" s="1"/>
  <c r="EV38" i="9"/>
  <c r="O37" i="57" s="1"/>
  <c r="T83" i="48"/>
  <c r="U83" i="48"/>
  <c r="T84" i="48"/>
  <c r="U84" i="48"/>
  <c r="T85" i="48"/>
  <c r="U85" i="48"/>
  <c r="T86" i="48"/>
  <c r="U86" i="48"/>
  <c r="T87" i="48"/>
  <c r="U87" i="48"/>
  <c r="T88" i="48"/>
  <c r="U88" i="48"/>
  <c r="T89" i="48"/>
  <c r="U89" i="48"/>
  <c r="T78" i="48"/>
  <c r="U78" i="48"/>
  <c r="T79" i="48"/>
  <c r="U79" i="48"/>
  <c r="T80" i="48"/>
  <c r="U80" i="48"/>
  <c r="H36" i="48"/>
  <c r="I36" i="48"/>
  <c r="H37" i="48"/>
  <c r="I37" i="48"/>
  <c r="H38" i="48"/>
  <c r="I38" i="48"/>
  <c r="H39" i="48"/>
  <c r="I39" i="48"/>
  <c r="H40" i="48"/>
  <c r="I40" i="48"/>
  <c r="J40" i="48" l="1"/>
  <c r="J38" i="48"/>
  <c r="J39" i="48"/>
  <c r="J37" i="48"/>
  <c r="V79" i="48"/>
  <c r="V89" i="48"/>
  <c r="V87" i="48"/>
  <c r="V85" i="48"/>
  <c r="V83" i="48"/>
  <c r="V80" i="48"/>
  <c r="V88" i="48"/>
  <c r="V86" i="48"/>
  <c r="V84" i="48"/>
  <c r="H34" i="9"/>
  <c r="G8" i="39"/>
  <c r="G7" i="39"/>
  <c r="E48" i="9"/>
  <c r="H47" i="9"/>
  <c r="H46" i="9"/>
  <c r="H45" i="9"/>
  <c r="H44" i="9"/>
  <c r="H43" i="9"/>
  <c r="H42" i="9"/>
  <c r="H41" i="9"/>
  <c r="H40" i="9"/>
  <c r="H39" i="9"/>
  <c r="H37" i="9"/>
  <c r="H36" i="9"/>
  <c r="H35" i="9"/>
  <c r="H33" i="9"/>
  <c r="H32" i="9"/>
  <c r="H31" i="9"/>
  <c r="H30" i="9"/>
  <c r="H29" i="9"/>
  <c r="H28" i="9"/>
  <c r="H27" i="9"/>
  <c r="H26" i="9"/>
  <c r="H25" i="9"/>
  <c r="H24" i="9"/>
  <c r="H23" i="9"/>
  <c r="H22" i="9"/>
  <c r="H21" i="9"/>
  <c r="H20" i="9"/>
  <c r="H19" i="9"/>
  <c r="H18" i="9"/>
  <c r="H17" i="9"/>
  <c r="H16" i="9"/>
  <c r="H15" i="9"/>
  <c r="H14" i="9"/>
  <c r="H13" i="9"/>
  <c r="H12" i="9"/>
  <c r="H11" i="9"/>
  <c r="H10" i="9"/>
  <c r="H9" i="9"/>
  <c r="H8" i="9"/>
  <c r="G21" i="39"/>
  <c r="G20" i="39"/>
  <c r="G19" i="39"/>
  <c r="G18" i="39"/>
  <c r="G16" i="39"/>
  <c r="G15" i="39"/>
  <c r="G14" i="39"/>
  <c r="G13" i="39"/>
  <c r="G12" i="39"/>
  <c r="G11" i="39"/>
  <c r="G10" i="39"/>
  <c r="G9" i="39"/>
  <c r="G17" i="39"/>
  <c r="D22" i="39"/>
  <c r="BX21" i="39" l="1"/>
  <c r="CB21" i="39"/>
  <c r="EV41" i="9"/>
  <c r="EZ41" i="9"/>
  <c r="BX7" i="39"/>
  <c r="CB7" i="39"/>
  <c r="CB13" i="39"/>
  <c r="BX13" i="39"/>
  <c r="EZ8" i="9"/>
  <c r="EV8" i="9"/>
  <c r="EZ16" i="9"/>
  <c r="EV16" i="9"/>
  <c r="EZ24" i="9"/>
  <c r="P23" i="57" s="1"/>
  <c r="EV24" i="9"/>
  <c r="O23" i="57" s="1"/>
  <c r="EZ32" i="9"/>
  <c r="EV32" i="9"/>
  <c r="EZ42" i="9"/>
  <c r="EV42" i="9"/>
  <c r="BX8" i="39"/>
  <c r="CB8" i="39"/>
  <c r="EZ15" i="9"/>
  <c r="EV15" i="9"/>
  <c r="EZ31" i="9"/>
  <c r="EV31" i="9"/>
  <c r="AX8" i="9"/>
  <c r="EZ9" i="9"/>
  <c r="EV9" i="9"/>
  <c r="EZ17" i="9"/>
  <c r="EV17" i="9"/>
  <c r="CB17" i="39"/>
  <c r="BX17" i="39"/>
  <c r="BX16" i="39"/>
  <c r="CB16" i="39"/>
  <c r="EV11" i="9"/>
  <c r="EZ11" i="9"/>
  <c r="EV19" i="9"/>
  <c r="EZ19" i="9"/>
  <c r="EV27" i="9"/>
  <c r="O26" i="57" s="1"/>
  <c r="EZ27" i="9"/>
  <c r="P26" i="57" s="1"/>
  <c r="EZ36" i="9"/>
  <c r="EV36" i="9"/>
  <c r="EZ45" i="9"/>
  <c r="EV45" i="9"/>
  <c r="CB12" i="39"/>
  <c r="BX12" i="39"/>
  <c r="EZ34" i="9"/>
  <c r="EV34" i="9"/>
  <c r="EZ10" i="9"/>
  <c r="EV10" i="9"/>
  <c r="EZ26" i="9"/>
  <c r="EV26" i="9"/>
  <c r="CB9" i="39"/>
  <c r="BX9" i="39"/>
  <c r="BX18" i="39"/>
  <c r="CB18" i="39"/>
  <c r="EZ12" i="9"/>
  <c r="EV12" i="9"/>
  <c r="EZ20" i="9"/>
  <c r="EV20" i="9"/>
  <c r="EZ28" i="9"/>
  <c r="P27" i="57" s="1"/>
  <c r="EV28" i="9"/>
  <c r="O27" i="57" s="1"/>
  <c r="EZ37" i="9"/>
  <c r="EV37" i="9"/>
  <c r="EZ46" i="9"/>
  <c r="EV46" i="9"/>
  <c r="EZ23" i="9"/>
  <c r="P22" i="57" s="1"/>
  <c r="EV23" i="9"/>
  <c r="O22" i="57" s="1"/>
  <c r="CB14" i="39"/>
  <c r="BX14" i="39"/>
  <c r="EV33" i="9"/>
  <c r="EZ33" i="9"/>
  <c r="BX15" i="39"/>
  <c r="CB15" i="39"/>
  <c r="EZ18" i="9"/>
  <c r="EV18" i="9"/>
  <c r="BX10" i="39"/>
  <c r="CB10" i="39"/>
  <c r="BX19" i="39"/>
  <c r="CB19" i="39"/>
  <c r="EZ13" i="9"/>
  <c r="EV13" i="9"/>
  <c r="EZ21" i="9"/>
  <c r="EV21" i="9"/>
  <c r="EZ29" i="9"/>
  <c r="P28" i="57" s="1"/>
  <c r="EV29" i="9"/>
  <c r="O28" i="57" s="1"/>
  <c r="EZ39" i="9"/>
  <c r="EV39" i="9"/>
  <c r="EZ47" i="9"/>
  <c r="EV47" i="9"/>
  <c r="EZ25" i="9"/>
  <c r="P24" i="57" s="1"/>
  <c r="EV25" i="9"/>
  <c r="O24" i="57" s="1"/>
  <c r="EV43" i="9"/>
  <c r="EZ43" i="9"/>
  <c r="EZ35" i="9"/>
  <c r="EV35" i="9"/>
  <c r="EZ44" i="9"/>
  <c r="EV44" i="9"/>
  <c r="BX11" i="39"/>
  <c r="CB11" i="39"/>
  <c r="CB20" i="39"/>
  <c r="BX20" i="39"/>
  <c r="EZ14" i="9"/>
  <c r="EV14" i="9"/>
  <c r="EZ22" i="9"/>
  <c r="EV22" i="9"/>
  <c r="EZ30" i="9"/>
  <c r="P29" i="57" s="1"/>
  <c r="EV30" i="9"/>
  <c r="O29" i="57" s="1"/>
  <c r="EZ40" i="9"/>
  <c r="EV40" i="9"/>
  <c r="AW9" i="9"/>
  <c r="AW8" i="9"/>
  <c r="P13" i="51"/>
  <c r="E7" i="15" l="1"/>
  <c r="I48" i="48" l="1"/>
  <c r="H48" i="48"/>
  <c r="I47" i="48"/>
  <c r="H47" i="48"/>
  <c r="I46" i="48"/>
  <c r="H46" i="48"/>
  <c r="I45" i="48"/>
  <c r="H45" i="48"/>
  <c r="I44" i="48"/>
  <c r="H44" i="48"/>
  <c r="I43" i="48"/>
  <c r="H43" i="48"/>
  <c r="I42" i="48"/>
  <c r="H42" i="48"/>
  <c r="I41" i="48"/>
  <c r="H41" i="48"/>
  <c r="L37" i="48"/>
  <c r="I35" i="48"/>
  <c r="H35" i="48"/>
  <c r="I34" i="48"/>
  <c r="H34" i="48"/>
  <c r="I33" i="48"/>
  <c r="H33" i="48"/>
  <c r="I32" i="48"/>
  <c r="H32" i="48"/>
  <c r="I31" i="48"/>
  <c r="H31" i="48"/>
  <c r="I30" i="48"/>
  <c r="H30" i="48"/>
  <c r="I29" i="48"/>
  <c r="H29" i="48"/>
  <c r="I28" i="48"/>
  <c r="H28" i="48"/>
  <c r="I27" i="48"/>
  <c r="H27" i="48"/>
  <c r="I26" i="48"/>
  <c r="H26" i="48"/>
  <c r="I25" i="48"/>
  <c r="H25" i="48"/>
  <c r="I24" i="48"/>
  <c r="H24" i="48"/>
  <c r="I23" i="48"/>
  <c r="H23" i="48"/>
  <c r="I22" i="48"/>
  <c r="H22" i="48"/>
  <c r="I21" i="48"/>
  <c r="H21" i="48"/>
  <c r="I20" i="48"/>
  <c r="H20" i="48"/>
  <c r="I19" i="48"/>
  <c r="H19" i="48"/>
  <c r="J19" i="48" s="1"/>
  <c r="I18" i="48"/>
  <c r="H18" i="48"/>
  <c r="I17" i="48"/>
  <c r="H17" i="48"/>
  <c r="I16" i="48"/>
  <c r="H16" i="48"/>
  <c r="I15" i="48"/>
  <c r="H15" i="48"/>
  <c r="I14" i="48"/>
  <c r="H14" i="48"/>
  <c r="I13" i="48"/>
  <c r="H13" i="48"/>
  <c r="I12" i="48"/>
  <c r="H12" i="48"/>
  <c r="I11" i="48"/>
  <c r="H11" i="48"/>
  <c r="I10" i="48"/>
  <c r="H10" i="48"/>
  <c r="I9" i="48"/>
  <c r="H9" i="48"/>
  <c r="J9" i="48" s="1"/>
  <c r="N120" i="51"/>
  <c r="M120" i="51"/>
  <c r="L120" i="51"/>
  <c r="G120" i="51"/>
  <c r="E120" i="51"/>
  <c r="D119" i="51"/>
  <c r="D118" i="51"/>
  <c r="D117" i="51"/>
  <c r="D116" i="51"/>
  <c r="D115" i="51"/>
  <c r="D114" i="51"/>
  <c r="D113" i="51"/>
  <c r="D112" i="51"/>
  <c r="D111" i="51"/>
  <c r="D110" i="51"/>
  <c r="D108" i="51"/>
  <c r="D107" i="51"/>
  <c r="D106" i="51"/>
  <c r="D105" i="51"/>
  <c r="D104" i="51"/>
  <c r="D103" i="51"/>
  <c r="D101" i="51"/>
  <c r="D100" i="51"/>
  <c r="D99" i="51"/>
  <c r="D98" i="51"/>
  <c r="D97" i="51"/>
  <c r="D96" i="51"/>
  <c r="D95" i="51"/>
  <c r="D94" i="51"/>
  <c r="D93" i="51"/>
  <c r="D92" i="51"/>
  <c r="D91" i="51"/>
  <c r="D90" i="51"/>
  <c r="D89" i="51"/>
  <c r="D88" i="51"/>
  <c r="D87" i="51"/>
  <c r="D86" i="51"/>
  <c r="D85" i="51"/>
  <c r="D84" i="51"/>
  <c r="D83" i="51"/>
  <c r="D82" i="51"/>
  <c r="D81" i="51"/>
  <c r="D80" i="51"/>
  <c r="D79" i="51"/>
  <c r="D78" i="51"/>
  <c r="D77" i="51"/>
  <c r="D76" i="51"/>
  <c r="D75" i="51"/>
  <c r="D74" i="51"/>
  <c r="D73" i="51"/>
  <c r="D72" i="51"/>
  <c r="D71" i="51"/>
  <c r="D70" i="51"/>
  <c r="D69" i="51"/>
  <c r="D68" i="51"/>
  <c r="D67" i="51"/>
  <c r="D66" i="51"/>
  <c r="D65" i="51"/>
  <c r="D64" i="51"/>
  <c r="D63" i="51"/>
  <c r="D62" i="51"/>
  <c r="D61" i="51"/>
  <c r="D60" i="51"/>
  <c r="D59" i="51"/>
  <c r="D58" i="51"/>
  <c r="D57" i="51"/>
  <c r="D55" i="51"/>
  <c r="D54" i="51"/>
  <c r="D53" i="51"/>
  <c r="D52" i="51"/>
  <c r="D51" i="51"/>
  <c r="D50" i="51"/>
  <c r="D49" i="51"/>
  <c r="D48" i="51"/>
  <c r="D47" i="51"/>
  <c r="D46" i="51"/>
  <c r="D45" i="51"/>
  <c r="D44" i="51"/>
  <c r="D43" i="51"/>
  <c r="D42" i="51"/>
  <c r="D41" i="51"/>
  <c r="D40" i="51"/>
  <c r="D39" i="51"/>
  <c r="D38" i="51"/>
  <c r="D37" i="51"/>
  <c r="D36" i="51"/>
  <c r="D35" i="51"/>
  <c r="D34" i="51"/>
  <c r="D33" i="51"/>
  <c r="D32" i="51"/>
  <c r="D31" i="51"/>
  <c r="D30" i="51"/>
  <c r="D29" i="51"/>
  <c r="D28" i="51"/>
  <c r="D27" i="51"/>
  <c r="D26" i="51"/>
  <c r="D25" i="51"/>
  <c r="D24" i="51"/>
  <c r="D23" i="51"/>
  <c r="D22" i="51"/>
  <c r="D21" i="51"/>
  <c r="D20" i="51"/>
  <c r="D19" i="51"/>
  <c r="D18" i="51"/>
  <c r="D17" i="51"/>
  <c r="D16" i="51"/>
  <c r="D15" i="51"/>
  <c r="D14" i="51"/>
  <c r="O52" i="50"/>
  <c r="N52" i="50"/>
  <c r="M52" i="50"/>
  <c r="J52" i="50"/>
  <c r="G52" i="50"/>
  <c r="F52" i="50"/>
  <c r="E52" i="50"/>
  <c r="O51" i="50"/>
  <c r="Q51" i="50" s="1"/>
  <c r="N51" i="50"/>
  <c r="P51" i="50" s="1"/>
  <c r="M51" i="50"/>
  <c r="J51" i="50"/>
  <c r="G51" i="50"/>
  <c r="I51" i="50" s="1"/>
  <c r="F51" i="50"/>
  <c r="H51" i="50" s="1"/>
  <c r="E51" i="50"/>
  <c r="O50" i="50"/>
  <c r="Q50" i="50" s="1"/>
  <c r="N50" i="50"/>
  <c r="P50" i="50" s="1"/>
  <c r="M50" i="50"/>
  <c r="J50" i="50"/>
  <c r="G50" i="50"/>
  <c r="F50" i="50"/>
  <c r="E50" i="50"/>
  <c r="O49" i="50"/>
  <c r="Q49" i="50" s="1"/>
  <c r="N49" i="50"/>
  <c r="P49" i="50" s="1"/>
  <c r="M49" i="50"/>
  <c r="J49" i="50"/>
  <c r="G49" i="50"/>
  <c r="I49" i="50" s="1"/>
  <c r="F49" i="50"/>
  <c r="H49" i="50" s="1"/>
  <c r="E49" i="50"/>
  <c r="O48" i="50"/>
  <c r="Q48" i="50" s="1"/>
  <c r="N48" i="50"/>
  <c r="P48" i="50" s="1"/>
  <c r="M48" i="50"/>
  <c r="J48" i="50"/>
  <c r="G48" i="50"/>
  <c r="I48" i="50" s="1"/>
  <c r="F48" i="50"/>
  <c r="H48" i="50" s="1"/>
  <c r="E48" i="50"/>
  <c r="O47" i="50"/>
  <c r="Q47" i="50" s="1"/>
  <c r="N47" i="50"/>
  <c r="P47" i="50" s="1"/>
  <c r="M47" i="50"/>
  <c r="J47" i="50"/>
  <c r="G47" i="50"/>
  <c r="I47" i="50" s="1"/>
  <c r="F47" i="50"/>
  <c r="H47" i="50" s="1"/>
  <c r="E47" i="50"/>
  <c r="O46" i="50"/>
  <c r="N46" i="50"/>
  <c r="P46" i="50" s="1"/>
  <c r="M46" i="50"/>
  <c r="J46" i="50"/>
  <c r="G46" i="50"/>
  <c r="F46" i="50"/>
  <c r="H46" i="50" s="1"/>
  <c r="E46" i="50"/>
  <c r="O45" i="50"/>
  <c r="Q45" i="50" s="1"/>
  <c r="N45" i="50"/>
  <c r="P45" i="50" s="1"/>
  <c r="M45" i="50"/>
  <c r="J45" i="50"/>
  <c r="G45" i="50"/>
  <c r="I45" i="50" s="1"/>
  <c r="F45" i="50"/>
  <c r="H45" i="50" s="1"/>
  <c r="E45" i="50"/>
  <c r="O44" i="50"/>
  <c r="N44" i="50"/>
  <c r="M44" i="50"/>
  <c r="J44" i="50"/>
  <c r="G44" i="50"/>
  <c r="F44" i="50"/>
  <c r="E44" i="50"/>
  <c r="O43" i="50"/>
  <c r="Q43" i="50" s="1"/>
  <c r="N43" i="50"/>
  <c r="P43" i="50" s="1"/>
  <c r="M43" i="50"/>
  <c r="J43" i="50"/>
  <c r="G43" i="50"/>
  <c r="I43" i="50" s="1"/>
  <c r="F43" i="50"/>
  <c r="H43" i="50" s="1"/>
  <c r="E43" i="50"/>
  <c r="O42" i="50"/>
  <c r="Q42" i="50" s="1"/>
  <c r="N42" i="50"/>
  <c r="P42" i="50" s="1"/>
  <c r="M42" i="50"/>
  <c r="J42" i="50"/>
  <c r="G42" i="50"/>
  <c r="I42" i="50" s="1"/>
  <c r="F42" i="50"/>
  <c r="H42" i="50" s="1"/>
  <c r="E42" i="50"/>
  <c r="O41" i="50"/>
  <c r="Q41" i="50" s="1"/>
  <c r="N41" i="50"/>
  <c r="P41" i="50" s="1"/>
  <c r="M41" i="50"/>
  <c r="J41" i="50"/>
  <c r="G41" i="50"/>
  <c r="I41" i="50" s="1"/>
  <c r="F41" i="50"/>
  <c r="H41" i="50" s="1"/>
  <c r="E41" i="50"/>
  <c r="O40" i="50"/>
  <c r="Q40" i="50" s="1"/>
  <c r="N40" i="50"/>
  <c r="P40" i="50" s="1"/>
  <c r="M40" i="50"/>
  <c r="J40" i="50"/>
  <c r="G40" i="50"/>
  <c r="I40" i="50" s="1"/>
  <c r="F40" i="50"/>
  <c r="H40" i="50" s="1"/>
  <c r="E40" i="50"/>
  <c r="O39" i="50"/>
  <c r="Q39" i="50" s="1"/>
  <c r="N39" i="50"/>
  <c r="P39" i="50" s="1"/>
  <c r="M39" i="50"/>
  <c r="J39" i="50"/>
  <c r="G39" i="50"/>
  <c r="I39" i="50" s="1"/>
  <c r="F39" i="50"/>
  <c r="H39" i="50" s="1"/>
  <c r="E39" i="50"/>
  <c r="O38" i="50"/>
  <c r="Q38" i="50" s="1"/>
  <c r="N38" i="50"/>
  <c r="P38" i="50" s="1"/>
  <c r="M38" i="50"/>
  <c r="J38" i="50"/>
  <c r="G38" i="50"/>
  <c r="I38" i="50" s="1"/>
  <c r="F38" i="50"/>
  <c r="H38" i="50" s="1"/>
  <c r="E38" i="50"/>
  <c r="O37" i="50"/>
  <c r="Q37" i="50" s="1"/>
  <c r="N37" i="50"/>
  <c r="P37" i="50" s="1"/>
  <c r="M37" i="50"/>
  <c r="J37" i="50"/>
  <c r="G37" i="50"/>
  <c r="I37" i="50" s="1"/>
  <c r="F37" i="50"/>
  <c r="H37" i="50" s="1"/>
  <c r="E37" i="50"/>
  <c r="O36" i="50"/>
  <c r="Q36" i="50" s="1"/>
  <c r="N36" i="50"/>
  <c r="P36" i="50" s="1"/>
  <c r="M36" i="50"/>
  <c r="J36" i="50"/>
  <c r="G36" i="50"/>
  <c r="I36" i="50" s="1"/>
  <c r="F36" i="50"/>
  <c r="H36" i="50" s="1"/>
  <c r="E36" i="50"/>
  <c r="O35" i="50"/>
  <c r="N35" i="50"/>
  <c r="M35" i="50"/>
  <c r="J35" i="50"/>
  <c r="G35" i="50"/>
  <c r="F35" i="50"/>
  <c r="E35" i="50"/>
  <c r="O34" i="50"/>
  <c r="N34" i="50"/>
  <c r="M34" i="50"/>
  <c r="J34" i="50"/>
  <c r="G34" i="50"/>
  <c r="F34" i="50"/>
  <c r="E34" i="50"/>
  <c r="O33" i="50"/>
  <c r="N33" i="50"/>
  <c r="M33" i="50"/>
  <c r="G33" i="50"/>
  <c r="F33" i="50"/>
  <c r="E33" i="50"/>
  <c r="O32" i="50"/>
  <c r="N32" i="50"/>
  <c r="M32" i="50"/>
  <c r="J32" i="50"/>
  <c r="G32" i="50"/>
  <c r="F32" i="50"/>
  <c r="E32" i="50"/>
  <c r="O31" i="50"/>
  <c r="N31" i="50"/>
  <c r="M31" i="50"/>
  <c r="J31" i="50"/>
  <c r="G31" i="50"/>
  <c r="F31" i="50"/>
  <c r="E31" i="50"/>
  <c r="O30" i="50"/>
  <c r="N30" i="50"/>
  <c r="M30" i="50"/>
  <c r="J30" i="50"/>
  <c r="G30" i="50"/>
  <c r="F30" i="50"/>
  <c r="E30" i="50"/>
  <c r="O29" i="50"/>
  <c r="N29" i="50"/>
  <c r="M29" i="50"/>
  <c r="J29" i="50"/>
  <c r="G29" i="50"/>
  <c r="F29" i="50"/>
  <c r="E29" i="50"/>
  <c r="O28" i="50"/>
  <c r="N28" i="50"/>
  <c r="M28" i="50"/>
  <c r="J28" i="50"/>
  <c r="G28" i="50"/>
  <c r="F28" i="50"/>
  <c r="E28" i="50"/>
  <c r="O27" i="50"/>
  <c r="N27" i="50"/>
  <c r="M27" i="50"/>
  <c r="J27" i="50"/>
  <c r="G27" i="50"/>
  <c r="F27" i="50"/>
  <c r="E27" i="50"/>
  <c r="O26" i="50"/>
  <c r="N26" i="50"/>
  <c r="M26" i="50"/>
  <c r="J26" i="50"/>
  <c r="G26" i="50"/>
  <c r="F26" i="50"/>
  <c r="E26" i="50"/>
  <c r="O25" i="50"/>
  <c r="N25" i="50"/>
  <c r="M25" i="50"/>
  <c r="J25" i="50"/>
  <c r="G25" i="50"/>
  <c r="F25" i="50"/>
  <c r="E25" i="50"/>
  <c r="O24" i="50"/>
  <c r="N24" i="50"/>
  <c r="M24" i="50"/>
  <c r="J24" i="50"/>
  <c r="G24" i="50"/>
  <c r="F24" i="50"/>
  <c r="E24" i="50"/>
  <c r="O23" i="50"/>
  <c r="N23" i="50"/>
  <c r="M23" i="50"/>
  <c r="G23" i="50"/>
  <c r="F23" i="50"/>
  <c r="D23" i="50" s="1"/>
  <c r="E23" i="50"/>
  <c r="O22" i="50"/>
  <c r="N22" i="50"/>
  <c r="M22" i="50"/>
  <c r="J22" i="50"/>
  <c r="G22" i="50"/>
  <c r="F22" i="50"/>
  <c r="E22" i="50"/>
  <c r="O21" i="50"/>
  <c r="N21" i="50"/>
  <c r="M21" i="50"/>
  <c r="J21" i="50"/>
  <c r="G21" i="50"/>
  <c r="F21" i="50"/>
  <c r="E21" i="50"/>
  <c r="O20" i="50"/>
  <c r="N20" i="50"/>
  <c r="M20" i="50"/>
  <c r="J20" i="50"/>
  <c r="G20" i="50"/>
  <c r="F20" i="50"/>
  <c r="E20" i="50"/>
  <c r="O19" i="50"/>
  <c r="N19" i="50"/>
  <c r="M19" i="50"/>
  <c r="J19" i="50"/>
  <c r="G19" i="50"/>
  <c r="F19" i="50"/>
  <c r="E19" i="50"/>
  <c r="O18" i="50"/>
  <c r="N18" i="50"/>
  <c r="M18" i="50"/>
  <c r="J18" i="50"/>
  <c r="G18" i="50"/>
  <c r="F18" i="50"/>
  <c r="E18" i="50"/>
  <c r="O17" i="50"/>
  <c r="N17" i="50"/>
  <c r="P17" i="50" s="1"/>
  <c r="M17" i="50"/>
  <c r="J17" i="50"/>
  <c r="G17" i="50"/>
  <c r="F17" i="50"/>
  <c r="O16" i="50"/>
  <c r="N16" i="50"/>
  <c r="M16" i="50"/>
  <c r="J16" i="50"/>
  <c r="G16" i="50"/>
  <c r="F16" i="50"/>
  <c r="O15" i="50"/>
  <c r="N15" i="50"/>
  <c r="M15" i="50"/>
  <c r="J15" i="50"/>
  <c r="G15" i="50"/>
  <c r="F15" i="50"/>
  <c r="O14" i="50"/>
  <c r="N14" i="50"/>
  <c r="M14" i="50"/>
  <c r="J14" i="50"/>
  <c r="G14" i="50"/>
  <c r="F14" i="50"/>
  <c r="E14" i="50"/>
  <c r="O13" i="50"/>
  <c r="N13" i="50"/>
  <c r="M13" i="50"/>
  <c r="G13" i="50"/>
  <c r="F13" i="50"/>
  <c r="H13" i="50" s="1"/>
  <c r="D13" i="50" l="1"/>
  <c r="J46" i="48"/>
  <c r="L46" i="48" s="1"/>
  <c r="H14" i="50"/>
  <c r="I30" i="50"/>
  <c r="Q30" i="50"/>
  <c r="I34" i="50"/>
  <c r="Q34" i="50"/>
  <c r="I46" i="50"/>
  <c r="Q46" i="50"/>
  <c r="I50" i="50"/>
  <c r="E53" i="50"/>
  <c r="D21" i="50"/>
  <c r="D25" i="50"/>
  <c r="D29" i="50"/>
  <c r="D33" i="50"/>
  <c r="D16" i="50"/>
  <c r="D20" i="50"/>
  <c r="D24" i="50"/>
  <c r="D28" i="50"/>
  <c r="I29" i="50"/>
  <c r="Q29" i="50"/>
  <c r="D32" i="50"/>
  <c r="I33" i="50"/>
  <c r="Q33" i="50"/>
  <c r="D44" i="50"/>
  <c r="D52" i="50"/>
  <c r="D27" i="50"/>
  <c r="I28" i="50"/>
  <c r="Q28" i="50"/>
  <c r="D31" i="50"/>
  <c r="I32" i="50"/>
  <c r="Q32" i="50"/>
  <c r="D35" i="50"/>
  <c r="I44" i="50"/>
  <c r="Q44" i="50"/>
  <c r="I52" i="50"/>
  <c r="Q52" i="50"/>
  <c r="M53" i="50"/>
  <c r="D18" i="50"/>
  <c r="D22" i="50"/>
  <c r="D26" i="50"/>
  <c r="Q27" i="50"/>
  <c r="D30" i="50"/>
  <c r="I31" i="50"/>
  <c r="Q31" i="50"/>
  <c r="I35" i="50"/>
  <c r="Q35" i="50"/>
  <c r="D50" i="50"/>
  <c r="P13" i="50"/>
  <c r="H15" i="50"/>
  <c r="P16" i="50"/>
  <c r="H19" i="50"/>
  <c r="G53" i="50"/>
  <c r="I13" i="50"/>
  <c r="I14" i="50"/>
  <c r="I15" i="50"/>
  <c r="I16" i="50"/>
  <c r="I17" i="50"/>
  <c r="I18" i="50"/>
  <c r="I19" i="50"/>
  <c r="I20" i="50"/>
  <c r="Q21" i="50"/>
  <c r="Q22" i="50"/>
  <c r="Q23" i="50"/>
  <c r="Q24" i="50"/>
  <c r="Q25" i="50"/>
  <c r="Q26" i="50"/>
  <c r="P15" i="50"/>
  <c r="H17" i="50"/>
  <c r="P18" i="50"/>
  <c r="P19" i="50"/>
  <c r="O53" i="50"/>
  <c r="Q13" i="50"/>
  <c r="Q14" i="50"/>
  <c r="Q15" i="50"/>
  <c r="Q16" i="50"/>
  <c r="Q17" i="50"/>
  <c r="Q18" i="50"/>
  <c r="Q19" i="50"/>
  <c r="Q20" i="50"/>
  <c r="I21" i="50"/>
  <c r="I22" i="50"/>
  <c r="I23" i="50"/>
  <c r="I24" i="50"/>
  <c r="I25" i="50"/>
  <c r="I26" i="50"/>
  <c r="I27" i="50"/>
  <c r="D14" i="50"/>
  <c r="D15" i="50"/>
  <c r="D17" i="50"/>
  <c r="D19" i="50"/>
  <c r="D36" i="50"/>
  <c r="D37" i="50"/>
  <c r="D38" i="50"/>
  <c r="D40" i="50"/>
  <c r="D41" i="50"/>
  <c r="D42" i="50"/>
  <c r="D43" i="50"/>
  <c r="D45" i="50"/>
  <c r="D46" i="50"/>
  <c r="D47" i="50"/>
  <c r="D48" i="50"/>
  <c r="D49" i="50"/>
  <c r="D51" i="50"/>
  <c r="J53" i="50"/>
  <c r="D120" i="51"/>
  <c r="F53" i="50"/>
  <c r="P14" i="50"/>
  <c r="H16" i="50"/>
  <c r="H18" i="50"/>
  <c r="H20" i="50"/>
  <c r="P20" i="50"/>
  <c r="H21" i="50"/>
  <c r="P21" i="50"/>
  <c r="H22" i="50"/>
  <c r="P22" i="50"/>
  <c r="H23" i="50"/>
  <c r="P23" i="50"/>
  <c r="H24" i="50"/>
  <c r="P24" i="50"/>
  <c r="H25" i="50"/>
  <c r="P25" i="50"/>
  <c r="H26" i="50"/>
  <c r="P26" i="50"/>
  <c r="H27" i="50"/>
  <c r="P27" i="50"/>
  <c r="H28" i="50"/>
  <c r="P28" i="50"/>
  <c r="H29" i="50"/>
  <c r="P29" i="50"/>
  <c r="H30" i="50"/>
  <c r="P30" i="50"/>
  <c r="H31" i="50"/>
  <c r="P31" i="50"/>
  <c r="H32" i="50"/>
  <c r="P32" i="50"/>
  <c r="H33" i="50"/>
  <c r="P33" i="50"/>
  <c r="H34" i="50"/>
  <c r="P34" i="50"/>
  <c r="H35" i="50"/>
  <c r="P35" i="50"/>
  <c r="H44" i="50"/>
  <c r="P44" i="50"/>
  <c r="H50" i="50"/>
  <c r="H52" i="50"/>
  <c r="P52" i="50"/>
  <c r="J10" i="48"/>
  <c r="L10" i="48" s="1"/>
  <c r="J41" i="48"/>
  <c r="L41" i="48" s="1"/>
  <c r="J45" i="48"/>
  <c r="L45" i="48" s="1"/>
  <c r="J12" i="48"/>
  <c r="L12" i="48" s="1"/>
  <c r="J14" i="48"/>
  <c r="L14" i="48" s="1"/>
  <c r="J16" i="48"/>
  <c r="J18" i="48"/>
  <c r="L18" i="48" s="1"/>
  <c r="J20" i="48"/>
  <c r="L20" i="48" s="1"/>
  <c r="J22" i="48"/>
  <c r="L22" i="48" s="1"/>
  <c r="J24" i="48"/>
  <c r="L24" i="48" s="1"/>
  <c r="J26" i="48"/>
  <c r="L26" i="48" s="1"/>
  <c r="J28" i="48"/>
  <c r="L28" i="48" s="1"/>
  <c r="J30" i="48"/>
  <c r="L30" i="48" s="1"/>
  <c r="J32" i="48"/>
  <c r="L32" i="48" s="1"/>
  <c r="J34" i="48"/>
  <c r="L34" i="48" s="1"/>
  <c r="J42" i="48"/>
  <c r="L42" i="48" s="1"/>
  <c r="J44" i="48"/>
  <c r="L44" i="48" s="1"/>
  <c r="J48" i="48"/>
  <c r="L48" i="48" s="1"/>
  <c r="J43" i="48"/>
  <c r="L43" i="48" s="1"/>
  <c r="J47" i="48"/>
  <c r="L47" i="48" s="1"/>
  <c r="L9" i="48"/>
  <c r="J11" i="48"/>
  <c r="L11" i="48" s="1"/>
  <c r="J13" i="48"/>
  <c r="L13" i="48" s="1"/>
  <c r="J15" i="48"/>
  <c r="L15" i="48" s="1"/>
  <c r="J17" i="48"/>
  <c r="L17" i="48" s="1"/>
  <c r="L19" i="48"/>
  <c r="J21" i="48"/>
  <c r="L21" i="48" s="1"/>
  <c r="J23" i="48"/>
  <c r="L23" i="48" s="1"/>
  <c r="J25" i="48"/>
  <c r="L25" i="48" s="1"/>
  <c r="J27" i="48"/>
  <c r="L27" i="48" s="1"/>
  <c r="J29" i="48"/>
  <c r="L29" i="48" s="1"/>
  <c r="J31" i="48"/>
  <c r="L31" i="48" s="1"/>
  <c r="J33" i="48"/>
  <c r="L33" i="48" s="1"/>
  <c r="J35" i="48"/>
  <c r="L35" i="48" s="1"/>
  <c r="H49" i="48"/>
  <c r="J36" i="48" s="1"/>
  <c r="I49" i="48"/>
  <c r="L16" i="48"/>
  <c r="L38" i="48"/>
  <c r="L40" i="48"/>
  <c r="N53" i="50"/>
  <c r="K39" i="48" l="1"/>
  <c r="L39" i="48" s="1"/>
  <c r="D53" i="50"/>
  <c r="L36" i="48"/>
  <c r="L49" i="48" l="1"/>
  <c r="J49" i="48"/>
  <c r="K49" i="48" s="1"/>
  <c r="E46" i="47"/>
  <c r="I11" i="47"/>
  <c r="I20" i="47"/>
  <c r="I19" i="47"/>
  <c r="I18" i="47"/>
  <c r="I17" i="47"/>
  <c r="I16" i="47"/>
  <c r="I15" i="47"/>
  <c r="I14" i="47"/>
  <c r="I13" i="47"/>
  <c r="I12" i="47"/>
  <c r="I10" i="47"/>
  <c r="I9" i="47"/>
  <c r="I8" i="47"/>
  <c r="I7" i="47"/>
  <c r="AC7" i="47"/>
  <c r="AC8" i="47"/>
  <c r="AC9" i="47"/>
  <c r="AC11" i="47"/>
  <c r="AC13" i="47"/>
  <c r="AC14" i="47"/>
  <c r="AC15" i="47"/>
  <c r="AC16" i="47"/>
  <c r="AC17" i="47"/>
  <c r="AC18" i="47"/>
  <c r="AC20" i="47"/>
  <c r="I21" i="47" l="1"/>
  <c r="AC12" i="47"/>
  <c r="AC6" i="47"/>
  <c r="AC10" i="47"/>
  <c r="AC19" i="47"/>
  <c r="Y46" i="47"/>
  <c r="AC21" i="47" l="1"/>
  <c r="E28" i="18" l="1"/>
  <c r="E29" i="18"/>
  <c r="E30" i="18"/>
  <c r="G28" i="15"/>
  <c r="G29" i="15"/>
  <c r="G30" i="15"/>
  <c r="U29" i="15" l="1"/>
  <c r="X29" i="15"/>
  <c r="U28" i="15"/>
  <c r="X28" i="15"/>
  <c r="S30" i="18"/>
  <c r="V30" i="18"/>
  <c r="H29" i="18"/>
  <c r="S29" i="18"/>
  <c r="V29" i="18"/>
  <c r="U30" i="15"/>
  <c r="X30" i="15"/>
  <c r="S28" i="18"/>
  <c r="V28" i="18"/>
  <c r="I28" i="18"/>
  <c r="I30" i="18"/>
  <c r="H28" i="18"/>
  <c r="J30" i="15"/>
  <c r="H30" i="18"/>
  <c r="I29" i="18"/>
  <c r="J28" i="15"/>
  <c r="K30" i="15"/>
  <c r="K29" i="15"/>
  <c r="J29" i="15"/>
  <c r="K28" i="15"/>
  <c r="AR30" i="16" l="1"/>
  <c r="BP11" i="16" s="1"/>
  <c r="AR29" i="16"/>
  <c r="AR28" i="16"/>
  <c r="BN11" i="16" s="1"/>
  <c r="EG29" i="9"/>
  <c r="N28" i="57" s="1"/>
  <c r="EG30" i="9"/>
  <c r="N29" i="57" s="1"/>
  <c r="EG31" i="9"/>
  <c r="ED29" i="9"/>
  <c r="M28" i="57" s="1"/>
  <c r="ED30" i="9"/>
  <c r="M29" i="57" s="1"/>
  <c r="ED31" i="9"/>
  <c r="BU29" i="9"/>
  <c r="BV29" i="9"/>
  <c r="BW29" i="9"/>
  <c r="BX29" i="9"/>
  <c r="BY29" i="9"/>
  <c r="BZ29" i="9"/>
  <c r="CA29" i="9"/>
  <c r="CB29" i="9"/>
  <c r="CC29" i="9"/>
  <c r="CD29" i="9"/>
  <c r="CE29" i="9"/>
  <c r="CF29" i="9"/>
  <c r="CG29" i="9"/>
  <c r="CH29" i="9"/>
  <c r="CI29" i="9"/>
  <c r="CJ29" i="9"/>
  <c r="BU30" i="9"/>
  <c r="BV30" i="9"/>
  <c r="BW30" i="9"/>
  <c r="BX30" i="9"/>
  <c r="BY30" i="9"/>
  <c r="BZ30" i="9"/>
  <c r="CA30" i="9"/>
  <c r="CB30" i="9"/>
  <c r="CC30" i="9"/>
  <c r="CD30" i="9"/>
  <c r="CE30" i="9"/>
  <c r="CF30" i="9"/>
  <c r="CG30" i="9"/>
  <c r="CH30" i="9"/>
  <c r="CI30" i="9"/>
  <c r="CJ30" i="9"/>
  <c r="BU31" i="9"/>
  <c r="BV31" i="9"/>
  <c r="BW31" i="9"/>
  <c r="BX31" i="9"/>
  <c r="BY31" i="9"/>
  <c r="BZ31" i="9"/>
  <c r="CA31" i="9"/>
  <c r="CB31" i="9"/>
  <c r="CC31" i="9"/>
  <c r="CD31" i="9"/>
  <c r="CE31" i="9"/>
  <c r="CF31" i="9"/>
  <c r="CG31" i="9"/>
  <c r="CH31" i="9"/>
  <c r="CI31" i="9"/>
  <c r="CJ31" i="9"/>
  <c r="AW29" i="9"/>
  <c r="AX29" i="9"/>
  <c r="AY29" i="9"/>
  <c r="AZ29" i="9"/>
  <c r="BA29" i="9"/>
  <c r="BB29" i="9"/>
  <c r="BC29" i="9"/>
  <c r="BD29" i="9"/>
  <c r="BE29" i="9"/>
  <c r="BF29" i="9"/>
  <c r="BG29" i="9"/>
  <c r="BH29" i="9"/>
  <c r="BI29" i="9"/>
  <c r="BJ29" i="9"/>
  <c r="BK29" i="9"/>
  <c r="BL29" i="9"/>
  <c r="BM29" i="9"/>
  <c r="BN29" i="9"/>
  <c r="BO29" i="9"/>
  <c r="BP29" i="9"/>
  <c r="BQ29" i="9"/>
  <c r="AW30" i="9"/>
  <c r="AX30" i="9"/>
  <c r="AY30" i="9"/>
  <c r="AZ30" i="9"/>
  <c r="BA30" i="9"/>
  <c r="BB30" i="9"/>
  <c r="BC30" i="9"/>
  <c r="BD30" i="9"/>
  <c r="BE30" i="9"/>
  <c r="BF30" i="9"/>
  <c r="BG30" i="9"/>
  <c r="BH30" i="9"/>
  <c r="BI30" i="9"/>
  <c r="BJ30" i="9"/>
  <c r="BK30" i="9"/>
  <c r="BL30" i="9"/>
  <c r="BM30" i="9"/>
  <c r="BN30" i="9"/>
  <c r="BO30" i="9"/>
  <c r="BP30" i="9"/>
  <c r="BQ30" i="9"/>
  <c r="AW31" i="9"/>
  <c r="AX31" i="9"/>
  <c r="AY31" i="9"/>
  <c r="AZ31" i="9"/>
  <c r="BA31" i="9"/>
  <c r="BB31" i="9"/>
  <c r="BC31" i="9"/>
  <c r="BD31" i="9"/>
  <c r="BE31" i="9"/>
  <c r="BF31" i="9"/>
  <c r="BG31" i="9"/>
  <c r="BH31" i="9"/>
  <c r="BI31" i="9"/>
  <c r="BJ31" i="9"/>
  <c r="BK31" i="9"/>
  <c r="BL31" i="9"/>
  <c r="BM31" i="9"/>
  <c r="BN31" i="9"/>
  <c r="BO31" i="9"/>
  <c r="BP31" i="9"/>
  <c r="BQ31" i="9"/>
  <c r="BR9" i="9"/>
  <c r="BS9" i="9"/>
  <c r="BT9" i="9"/>
  <c r="BR10" i="9"/>
  <c r="BS10" i="9"/>
  <c r="BT10" i="9"/>
  <c r="BR11" i="9"/>
  <c r="BS11" i="9"/>
  <c r="BT11" i="9"/>
  <c r="BR12" i="9"/>
  <c r="BS12" i="9"/>
  <c r="BT12" i="9"/>
  <c r="BR13" i="9"/>
  <c r="BS13" i="9"/>
  <c r="BT13" i="9"/>
  <c r="BR14" i="9"/>
  <c r="BS14" i="9"/>
  <c r="BT14" i="9"/>
  <c r="BR15" i="9"/>
  <c r="BS15" i="9"/>
  <c r="BT15" i="9"/>
  <c r="BR16" i="9"/>
  <c r="BS16" i="9"/>
  <c r="BT16" i="9"/>
  <c r="BR17" i="9"/>
  <c r="BS17" i="9"/>
  <c r="BT17" i="9"/>
  <c r="BR18" i="9"/>
  <c r="BS18" i="9"/>
  <c r="BT18" i="9"/>
  <c r="BR19" i="9"/>
  <c r="BS19" i="9"/>
  <c r="BT19" i="9"/>
  <c r="BR20" i="9"/>
  <c r="BS20" i="9"/>
  <c r="BT20" i="9"/>
  <c r="BR21" i="9"/>
  <c r="BS21" i="9"/>
  <c r="BT21" i="9"/>
  <c r="BR22" i="9"/>
  <c r="BS22" i="9"/>
  <c r="BT22" i="9"/>
  <c r="BR23" i="9"/>
  <c r="BS23" i="9"/>
  <c r="BT23" i="9"/>
  <c r="BR24" i="9"/>
  <c r="BS24" i="9"/>
  <c r="BT24" i="9"/>
  <c r="BR25" i="9"/>
  <c r="BS25" i="9"/>
  <c r="BT25" i="9"/>
  <c r="BR26" i="9"/>
  <c r="BS26" i="9"/>
  <c r="BT26" i="9"/>
  <c r="BR27" i="9"/>
  <c r="BS27" i="9"/>
  <c r="BT27" i="9"/>
  <c r="BR28" i="9"/>
  <c r="BS28" i="9"/>
  <c r="BT28" i="9"/>
  <c r="BR29" i="9"/>
  <c r="BS29" i="9"/>
  <c r="BT29" i="9"/>
  <c r="BR30" i="9"/>
  <c r="BS30" i="9"/>
  <c r="BT30" i="9"/>
  <c r="BR31" i="9"/>
  <c r="BS31" i="9"/>
  <c r="BT31" i="9"/>
  <c r="BR32" i="9"/>
  <c r="BS32" i="9"/>
  <c r="BT32" i="9"/>
  <c r="BR33" i="9"/>
  <c r="BS33" i="9"/>
  <c r="BT33" i="9"/>
  <c r="BR34" i="9"/>
  <c r="BS34" i="9"/>
  <c r="BT34" i="9"/>
  <c r="BR35" i="9"/>
  <c r="BS35" i="9"/>
  <c r="BT35" i="9"/>
  <c r="BR36" i="9"/>
  <c r="BS36" i="9"/>
  <c r="BT36" i="9"/>
  <c r="BR37" i="9"/>
  <c r="BS37" i="9"/>
  <c r="BT37" i="9"/>
  <c r="BR38" i="9"/>
  <c r="BS38" i="9"/>
  <c r="BT38" i="9"/>
  <c r="BR39" i="9"/>
  <c r="BS39" i="9"/>
  <c r="BT39" i="9"/>
  <c r="BR40" i="9"/>
  <c r="BS40" i="9"/>
  <c r="BT40" i="9"/>
  <c r="BR41" i="9"/>
  <c r="BS41" i="9"/>
  <c r="BT41" i="9"/>
  <c r="BR42" i="9"/>
  <c r="BS42" i="9"/>
  <c r="BT42" i="9"/>
  <c r="BR43" i="9"/>
  <c r="BS43" i="9"/>
  <c r="BT43" i="9"/>
  <c r="BR44" i="9"/>
  <c r="BS44" i="9"/>
  <c r="BT44" i="9"/>
  <c r="BR45" i="9"/>
  <c r="BS45" i="9"/>
  <c r="BT45" i="9"/>
  <c r="BR46" i="9"/>
  <c r="BS46" i="9"/>
  <c r="BT46" i="9"/>
  <c r="BR47" i="9"/>
  <c r="BS47" i="9"/>
  <c r="BT47" i="9"/>
  <c r="BT8" i="9"/>
  <c r="BS8" i="9"/>
  <c r="BR8" i="9"/>
  <c r="AF12" i="39"/>
  <c r="AH8" i="39"/>
  <c r="EC29" i="13"/>
  <c r="EC30" i="13"/>
  <c r="EC31" i="13"/>
  <c r="DZ21" i="13"/>
  <c r="DZ22" i="13"/>
  <c r="DZ23" i="13"/>
  <c r="DZ24" i="13"/>
  <c r="DZ25" i="13"/>
  <c r="DZ26" i="13"/>
  <c r="DZ27" i="13"/>
  <c r="DZ28" i="13"/>
  <c r="DZ29" i="13"/>
  <c r="DZ30" i="13"/>
  <c r="DZ31" i="13"/>
  <c r="DZ32" i="13"/>
  <c r="DZ33" i="13"/>
  <c r="BP46" i="16" l="1"/>
  <c r="BN41" i="16"/>
  <c r="BN36" i="16"/>
  <c r="BP30" i="16"/>
  <c r="BN25" i="16"/>
  <c r="BN20" i="16"/>
  <c r="BP14" i="16"/>
  <c r="BN9" i="16"/>
  <c r="BN45" i="16"/>
  <c r="BN40" i="16"/>
  <c r="BP34" i="16"/>
  <c r="BN29" i="16"/>
  <c r="BN24" i="16"/>
  <c r="BP18" i="16"/>
  <c r="BN13" i="16"/>
  <c r="BN8" i="16"/>
  <c r="BN44" i="16"/>
  <c r="BP38" i="16"/>
  <c r="BN33" i="16"/>
  <c r="BN28" i="16"/>
  <c r="BP22" i="16"/>
  <c r="BN17" i="16"/>
  <c r="BN12" i="16"/>
  <c r="BN7" i="16"/>
  <c r="BP42" i="16"/>
  <c r="BN37" i="16"/>
  <c r="BN32" i="16"/>
  <c r="BP26" i="16"/>
  <c r="BN21" i="16"/>
  <c r="BN16" i="16"/>
  <c r="BP10" i="16"/>
  <c r="AH13" i="39"/>
  <c r="AG11" i="39"/>
  <c r="AF20" i="39"/>
  <c r="BF17" i="39"/>
  <c r="AG17" i="39"/>
  <c r="AG21" i="39"/>
  <c r="AH17" i="39"/>
  <c r="AG15" i="39"/>
  <c r="AH11" i="39"/>
  <c r="AF8" i="39"/>
  <c r="AH7" i="39"/>
  <c r="AH19" i="39"/>
  <c r="AF16" i="39"/>
  <c r="AG13" i="39"/>
  <c r="AH9" i="39"/>
  <c r="BI17" i="39"/>
  <c r="AH21" i="39"/>
  <c r="AG19" i="39"/>
  <c r="AH15" i="39"/>
  <c r="AG9" i="39"/>
  <c r="CK31" i="9"/>
  <c r="CM31" i="9" s="1"/>
  <c r="CK30" i="9"/>
  <c r="CM30" i="9" s="1"/>
  <c r="CK29" i="9"/>
  <c r="CM29" i="9" s="1"/>
  <c r="BO8" i="16"/>
  <c r="BO12" i="16"/>
  <c r="BO16" i="16"/>
  <c r="BO20" i="16"/>
  <c r="BO24" i="16"/>
  <c r="BO28" i="16"/>
  <c r="BO32" i="16"/>
  <c r="BO36" i="16"/>
  <c r="BO40" i="16"/>
  <c r="BO44" i="16"/>
  <c r="BO11" i="16"/>
  <c r="BO15" i="16"/>
  <c r="BO19" i="16"/>
  <c r="BO23" i="16"/>
  <c r="BO27" i="16"/>
  <c r="BO31" i="16"/>
  <c r="BO35" i="16"/>
  <c r="BO39" i="16"/>
  <c r="BO43" i="16"/>
  <c r="BO7" i="16"/>
  <c r="BO45" i="16"/>
  <c r="BO37" i="16"/>
  <c r="BO29" i="16"/>
  <c r="BO21" i="16"/>
  <c r="BO13" i="16"/>
  <c r="BO41" i="16"/>
  <c r="BO33" i="16"/>
  <c r="BO25" i="16"/>
  <c r="BO17" i="16"/>
  <c r="BO9" i="16"/>
  <c r="BO46" i="16"/>
  <c r="BP43" i="16"/>
  <c r="BO38" i="16"/>
  <c r="BP35" i="16"/>
  <c r="BO30" i="16"/>
  <c r="BP27" i="16"/>
  <c r="BO22" i="16"/>
  <c r="BP19" i="16"/>
  <c r="BO14" i="16"/>
  <c r="BP9" i="16"/>
  <c r="BP13" i="16"/>
  <c r="BP17" i="16"/>
  <c r="BP21" i="16"/>
  <c r="BP25" i="16"/>
  <c r="BP29" i="16"/>
  <c r="BP33" i="16"/>
  <c r="BP37" i="16"/>
  <c r="BP41" i="16"/>
  <c r="BP45" i="16"/>
  <c r="BP7" i="16"/>
  <c r="BP8" i="16"/>
  <c r="BP12" i="16"/>
  <c r="BP16" i="16"/>
  <c r="BP20" i="16"/>
  <c r="BP24" i="16"/>
  <c r="BP28" i="16"/>
  <c r="BP32" i="16"/>
  <c r="BP36" i="16"/>
  <c r="BP40" i="16"/>
  <c r="BP44" i="16"/>
  <c r="BO42" i="16"/>
  <c r="BP39" i="16"/>
  <c r="BO34" i="16"/>
  <c r="BP31" i="16"/>
  <c r="BO26" i="16"/>
  <c r="BP23" i="16"/>
  <c r="BO18" i="16"/>
  <c r="BP15" i="16"/>
  <c r="BO10" i="16"/>
  <c r="BN46" i="16"/>
  <c r="BN42" i="16"/>
  <c r="BN38" i="16"/>
  <c r="BN34" i="16"/>
  <c r="BN30" i="16"/>
  <c r="BN26" i="16"/>
  <c r="BN22" i="16"/>
  <c r="BN18" i="16"/>
  <c r="BN14" i="16"/>
  <c r="BN10" i="16"/>
  <c r="BN43" i="16"/>
  <c r="BN39" i="16"/>
  <c r="BN35" i="16"/>
  <c r="BN31" i="16"/>
  <c r="BN27" i="16"/>
  <c r="BN23" i="16"/>
  <c r="BN19" i="16"/>
  <c r="BN15" i="16"/>
  <c r="AE8" i="39"/>
  <c r="AE10" i="39"/>
  <c r="AE12" i="39"/>
  <c r="AE14" i="39"/>
  <c r="AE16" i="39"/>
  <c r="AE18" i="39"/>
  <c r="AE20" i="39"/>
  <c r="AE7" i="39"/>
  <c r="AE19" i="39"/>
  <c r="AE15" i="39"/>
  <c r="AE11" i="39"/>
  <c r="BF15" i="39"/>
  <c r="AE21" i="39"/>
  <c r="AE17" i="39"/>
  <c r="AE13" i="39"/>
  <c r="AE9" i="39"/>
  <c r="BF16" i="39"/>
  <c r="AF9" i="39"/>
  <c r="AF11" i="39"/>
  <c r="AF13" i="39"/>
  <c r="AF15" i="39"/>
  <c r="AF17" i="39"/>
  <c r="AF19" i="39"/>
  <c r="AF21" i="39"/>
  <c r="AF7" i="39"/>
  <c r="AF18" i="39"/>
  <c r="AF14" i="39"/>
  <c r="AF10" i="39"/>
  <c r="BI16" i="39"/>
  <c r="AH20" i="39"/>
  <c r="AH18" i="39"/>
  <c r="AH16" i="39"/>
  <c r="AH14" i="39"/>
  <c r="AH12" i="39"/>
  <c r="AH10" i="39"/>
  <c r="AG7" i="39"/>
  <c r="AG20" i="39"/>
  <c r="AG18" i="39"/>
  <c r="AG16" i="39"/>
  <c r="AG14" i="39"/>
  <c r="AG12" i="39"/>
  <c r="AG10" i="39"/>
  <c r="AG8" i="39"/>
  <c r="BN47" i="16" l="1"/>
  <c r="BP47" i="16"/>
  <c r="BO47" i="16"/>
  <c r="BQ29" i="13"/>
  <c r="BR29" i="13"/>
  <c r="BS29" i="13"/>
  <c r="BT29" i="13"/>
  <c r="BU29" i="13"/>
  <c r="BV29" i="13"/>
  <c r="BW29" i="13"/>
  <c r="BX29" i="13"/>
  <c r="BY29" i="13"/>
  <c r="BZ29" i="13"/>
  <c r="CA29" i="13"/>
  <c r="CB29" i="13"/>
  <c r="CC29" i="13"/>
  <c r="CD29" i="13"/>
  <c r="CE29" i="13"/>
  <c r="CF29" i="13"/>
  <c r="BQ30" i="13"/>
  <c r="BR30" i="13"/>
  <c r="BS30" i="13"/>
  <c r="BT30" i="13"/>
  <c r="BU30" i="13"/>
  <c r="BV30" i="13"/>
  <c r="BW30" i="13"/>
  <c r="BX30" i="13"/>
  <c r="BY30" i="13"/>
  <c r="BZ30" i="13"/>
  <c r="CA30" i="13"/>
  <c r="CB30" i="13"/>
  <c r="CC30" i="13"/>
  <c r="CD30" i="13"/>
  <c r="CE30" i="13"/>
  <c r="CF30" i="13"/>
  <c r="BQ31" i="13"/>
  <c r="BR31" i="13"/>
  <c r="BS31" i="13"/>
  <c r="BT31" i="13"/>
  <c r="BU31" i="13"/>
  <c r="BV31" i="13"/>
  <c r="BW31" i="13"/>
  <c r="BX31" i="13"/>
  <c r="BY31" i="13"/>
  <c r="BZ31" i="13"/>
  <c r="CA31" i="13"/>
  <c r="CB31" i="13"/>
  <c r="CC31" i="13"/>
  <c r="CD31" i="13"/>
  <c r="CE31" i="13"/>
  <c r="CF31" i="13"/>
  <c r="BM31" i="13"/>
  <c r="AS29" i="13"/>
  <c r="AT29" i="13"/>
  <c r="AU29" i="13"/>
  <c r="AV29" i="13"/>
  <c r="AW29" i="13"/>
  <c r="AX29" i="13"/>
  <c r="AY29" i="13"/>
  <c r="AZ29" i="13"/>
  <c r="BA29" i="13"/>
  <c r="BB29" i="13"/>
  <c r="BC29" i="13"/>
  <c r="BD29" i="13"/>
  <c r="BE29" i="13"/>
  <c r="BF29" i="13"/>
  <c r="BG29" i="13"/>
  <c r="BH29" i="13"/>
  <c r="BI29" i="13"/>
  <c r="BJ29" i="13"/>
  <c r="BK29" i="13"/>
  <c r="BL29" i="13"/>
  <c r="BM29" i="13"/>
  <c r="AS30" i="13"/>
  <c r="AT30" i="13"/>
  <c r="AU30" i="13"/>
  <c r="AV30" i="13"/>
  <c r="AW30" i="13"/>
  <c r="AX30" i="13"/>
  <c r="AY30" i="13"/>
  <c r="AZ30" i="13"/>
  <c r="BA30" i="13"/>
  <c r="BB30" i="13"/>
  <c r="BC30" i="13"/>
  <c r="BD30" i="13"/>
  <c r="BE30" i="13"/>
  <c r="BF30" i="13"/>
  <c r="BG30" i="13"/>
  <c r="BH30" i="13"/>
  <c r="BI30" i="13"/>
  <c r="BJ30" i="13"/>
  <c r="BK30" i="13"/>
  <c r="BL30" i="13"/>
  <c r="BM30" i="13"/>
  <c r="AS31" i="13"/>
  <c r="AT31" i="13"/>
  <c r="AU31" i="13"/>
  <c r="AV31" i="13"/>
  <c r="AW31" i="13"/>
  <c r="AX31" i="13"/>
  <c r="AY31" i="13"/>
  <c r="AZ31" i="13"/>
  <c r="BA31" i="13"/>
  <c r="BB31" i="13"/>
  <c r="BC31" i="13"/>
  <c r="BD31" i="13"/>
  <c r="BE31" i="13"/>
  <c r="BF31" i="13"/>
  <c r="BG31" i="13"/>
  <c r="BH31" i="13"/>
  <c r="BI31" i="13"/>
  <c r="BJ31" i="13"/>
  <c r="BK31" i="13"/>
  <c r="BL31" i="13"/>
  <c r="BQ47" i="13"/>
  <c r="BP47" i="13"/>
  <c r="BO47" i="13"/>
  <c r="BN47" i="13"/>
  <c r="BN29" i="13"/>
  <c r="BO29" i="13"/>
  <c r="BP29" i="13"/>
  <c r="BN30" i="13"/>
  <c r="BO30" i="13"/>
  <c r="BP30" i="13"/>
  <c r="BN31" i="13"/>
  <c r="BO31" i="13"/>
  <c r="BP31" i="13"/>
  <c r="BN32" i="13"/>
  <c r="BO32" i="13"/>
  <c r="BP32" i="13"/>
  <c r="BN33" i="13"/>
  <c r="BO33" i="13"/>
  <c r="BP33" i="13"/>
  <c r="BN34" i="13"/>
  <c r="BO34" i="13"/>
  <c r="BP34" i="13"/>
  <c r="BN35" i="13"/>
  <c r="BO35" i="13"/>
  <c r="BP35" i="13"/>
  <c r="BN36" i="13"/>
  <c r="BO36" i="13"/>
  <c r="BP36" i="13"/>
  <c r="BN37" i="13"/>
  <c r="BO37" i="13"/>
  <c r="BP37" i="13"/>
  <c r="BN38" i="13"/>
  <c r="BO38" i="13"/>
  <c r="BP38" i="13"/>
  <c r="BN39" i="13"/>
  <c r="BO39" i="13"/>
  <c r="BP39" i="13"/>
  <c r="BN40" i="13"/>
  <c r="BO40" i="13"/>
  <c r="BP40" i="13"/>
  <c r="BN41" i="13"/>
  <c r="BO41" i="13"/>
  <c r="BP41" i="13"/>
  <c r="BN42" i="13"/>
  <c r="BO42" i="13"/>
  <c r="BP42" i="13"/>
  <c r="BN43" i="13"/>
  <c r="BO43" i="13"/>
  <c r="BP43" i="13"/>
  <c r="BN44" i="13"/>
  <c r="BO44" i="13"/>
  <c r="BP44" i="13"/>
  <c r="BN45" i="13"/>
  <c r="BO45" i="13"/>
  <c r="BP45" i="13"/>
  <c r="BN46" i="13"/>
  <c r="BO46" i="13"/>
  <c r="BP46" i="13"/>
  <c r="BN28" i="13"/>
  <c r="BN9" i="13"/>
  <c r="BO9" i="13"/>
  <c r="BP9" i="13"/>
  <c r="BN10" i="13"/>
  <c r="BO10" i="13"/>
  <c r="BP10" i="13"/>
  <c r="BN11" i="13"/>
  <c r="BO11" i="13"/>
  <c r="BP11" i="13"/>
  <c r="BN12" i="13"/>
  <c r="BO12" i="13"/>
  <c r="BP12" i="13"/>
  <c r="BN13" i="13"/>
  <c r="BO13" i="13"/>
  <c r="BP13" i="13"/>
  <c r="BN14" i="13"/>
  <c r="BO14" i="13"/>
  <c r="BP14" i="13"/>
  <c r="BN15" i="13"/>
  <c r="BO15" i="13"/>
  <c r="BP15" i="13"/>
  <c r="BN16" i="13"/>
  <c r="BO16" i="13"/>
  <c r="BP16" i="13"/>
  <c r="BN17" i="13"/>
  <c r="BO17" i="13"/>
  <c r="BP17" i="13"/>
  <c r="BN18" i="13"/>
  <c r="BO18" i="13"/>
  <c r="BP18" i="13"/>
  <c r="BN19" i="13"/>
  <c r="BO19" i="13"/>
  <c r="BP19" i="13"/>
  <c r="BN20" i="13"/>
  <c r="BO20" i="13"/>
  <c r="BP20" i="13"/>
  <c r="BN21" i="13"/>
  <c r="BO21" i="13"/>
  <c r="BP21" i="13"/>
  <c r="BN22" i="13"/>
  <c r="BO22" i="13"/>
  <c r="BP22" i="13"/>
  <c r="BN23" i="13"/>
  <c r="BO23" i="13"/>
  <c r="BP23" i="13"/>
  <c r="BN24" i="13"/>
  <c r="BO24" i="13"/>
  <c r="BP24" i="13"/>
  <c r="BN25" i="13"/>
  <c r="BO25" i="13"/>
  <c r="BP25" i="13"/>
  <c r="BN26" i="13"/>
  <c r="BO26" i="13"/>
  <c r="BP26" i="13"/>
  <c r="BN27" i="13"/>
  <c r="BO27" i="13"/>
  <c r="BP27" i="13"/>
  <c r="BO28" i="13"/>
  <c r="BP28" i="13"/>
  <c r="BP8" i="13"/>
  <c r="BO8" i="13"/>
  <c r="BN8" i="13"/>
  <c r="AS28" i="13"/>
  <c r="CG30" i="13" l="1"/>
  <c r="CI30" i="13" s="1"/>
  <c r="CG31" i="13"/>
  <c r="CI31" i="13" s="1"/>
  <c r="BP48" i="13"/>
  <c r="CG29" i="13"/>
  <c r="CI29" i="13" s="1"/>
  <c r="BN48" i="13"/>
  <c r="BO48" i="13"/>
  <c r="Y14" i="36"/>
  <c r="Z14" i="36"/>
  <c r="AA14" i="36"/>
  <c r="AB14" i="36"/>
  <c r="AC14" i="36"/>
  <c r="AD14" i="36"/>
  <c r="AE14" i="36"/>
  <c r="AF14" i="36"/>
  <c r="AG14" i="36"/>
  <c r="Y15" i="36"/>
  <c r="Z15" i="36"/>
  <c r="AA15" i="36"/>
  <c r="AB15" i="36"/>
  <c r="AC15" i="36"/>
  <c r="AD15" i="36"/>
  <c r="AE15" i="36"/>
  <c r="AF15" i="36"/>
  <c r="AG15" i="36"/>
  <c r="Y16" i="36"/>
  <c r="Z16" i="36"/>
  <c r="AA16" i="36"/>
  <c r="AB16" i="36"/>
  <c r="AC16" i="36"/>
  <c r="AD16" i="36"/>
  <c r="AE16" i="36"/>
  <c r="AF16" i="36"/>
  <c r="AG16" i="36"/>
  <c r="Y17" i="36"/>
  <c r="Z17" i="36"/>
  <c r="AA17" i="36"/>
  <c r="AB17" i="36"/>
  <c r="AC17" i="36"/>
  <c r="AD17" i="36"/>
  <c r="AE17" i="36"/>
  <c r="AF17" i="36"/>
  <c r="AG17" i="36"/>
  <c r="Y18" i="36"/>
  <c r="Z18" i="36"/>
  <c r="AA18" i="36"/>
  <c r="AB18" i="36"/>
  <c r="AC18" i="36"/>
  <c r="AD18" i="36"/>
  <c r="AE18" i="36"/>
  <c r="AF18" i="36"/>
  <c r="AG18" i="36"/>
  <c r="Y19" i="36"/>
  <c r="Z19" i="36"/>
  <c r="AA19" i="36"/>
  <c r="AB19" i="36"/>
  <c r="AC19" i="36"/>
  <c r="AD19" i="36"/>
  <c r="AE19" i="36"/>
  <c r="AF19" i="36"/>
  <c r="AG19" i="36"/>
  <c r="Y20" i="36"/>
  <c r="Z20" i="36"/>
  <c r="AA20" i="36"/>
  <c r="AB20" i="36"/>
  <c r="AC20" i="36"/>
  <c r="AD20" i="36"/>
  <c r="AE20" i="36"/>
  <c r="AF20" i="36"/>
  <c r="AG20" i="36"/>
  <c r="S14" i="36"/>
  <c r="T14" i="36"/>
  <c r="U14" i="36"/>
  <c r="S15" i="36"/>
  <c r="T15" i="36"/>
  <c r="U15" i="36"/>
  <c r="S16" i="36"/>
  <c r="T16" i="36"/>
  <c r="U16" i="36"/>
  <c r="S17" i="36"/>
  <c r="T17" i="36"/>
  <c r="U17" i="36"/>
  <c r="S18" i="36"/>
  <c r="T18" i="36"/>
  <c r="U18" i="36"/>
  <c r="S19" i="36"/>
  <c r="T19" i="36"/>
  <c r="U19" i="36"/>
  <c r="S20" i="36"/>
  <c r="T20" i="36"/>
  <c r="U20" i="36"/>
  <c r="V14" i="36"/>
  <c r="V15" i="36"/>
  <c r="V16" i="36"/>
  <c r="V17" i="36"/>
  <c r="V18" i="36"/>
  <c r="V19" i="36"/>
  <c r="W14" i="36"/>
  <c r="W15" i="36"/>
  <c r="W16" i="36"/>
  <c r="W17" i="36"/>
  <c r="W18" i="36"/>
  <c r="W19" i="36"/>
  <c r="X21" i="36"/>
  <c r="X20" i="36"/>
  <c r="X19" i="36"/>
  <c r="X18" i="36"/>
  <c r="X17" i="36"/>
  <c r="X16" i="36"/>
  <c r="X15" i="36"/>
  <c r="X14" i="36"/>
  <c r="X13" i="36"/>
  <c r="X12" i="36"/>
  <c r="X11" i="36"/>
  <c r="X10" i="36"/>
  <c r="X9" i="36"/>
  <c r="X8" i="36"/>
  <c r="X7" i="36"/>
  <c r="AD21" i="36"/>
  <c r="AC21" i="36"/>
  <c r="AB21" i="36"/>
  <c r="AD13" i="36"/>
  <c r="AC13" i="36"/>
  <c r="AB13" i="36"/>
  <c r="AD12" i="36"/>
  <c r="AC12" i="36"/>
  <c r="AB12" i="36"/>
  <c r="AD11" i="36"/>
  <c r="AC11" i="36"/>
  <c r="AB11" i="36"/>
  <c r="AD10" i="36"/>
  <c r="AC10" i="36"/>
  <c r="AB10" i="36"/>
  <c r="AD9" i="36"/>
  <c r="AC9" i="36"/>
  <c r="AB9" i="36"/>
  <c r="AD8" i="36"/>
  <c r="AC8" i="36"/>
  <c r="AB8" i="36"/>
  <c r="AD7" i="36"/>
  <c r="AC7" i="36"/>
  <c r="AB7" i="36"/>
  <c r="T7" i="36"/>
  <c r="U7" i="36"/>
  <c r="V7" i="36"/>
  <c r="W7" i="36"/>
  <c r="Y7" i="36"/>
  <c r="Z7" i="36"/>
  <c r="AA7" i="36"/>
  <c r="AE7" i="36"/>
  <c r="AF7" i="36"/>
  <c r="AG7" i="36"/>
  <c r="S8" i="36"/>
  <c r="T8" i="36"/>
  <c r="U8" i="36"/>
  <c r="V8" i="36"/>
  <c r="W8" i="36"/>
  <c r="Y8" i="36"/>
  <c r="Z8" i="36"/>
  <c r="AA8" i="36"/>
  <c r="AE8" i="36"/>
  <c r="AF8" i="36"/>
  <c r="AG8" i="36"/>
  <c r="S9" i="36"/>
  <c r="T9" i="36"/>
  <c r="U9" i="36"/>
  <c r="V9" i="36"/>
  <c r="W9" i="36"/>
  <c r="Y9" i="36"/>
  <c r="Z9" i="36"/>
  <c r="AA9" i="36"/>
  <c r="AE9" i="36"/>
  <c r="AF9" i="36"/>
  <c r="AG9" i="36"/>
  <c r="S10" i="36"/>
  <c r="T10" i="36"/>
  <c r="U10" i="36"/>
  <c r="V10" i="36"/>
  <c r="W10" i="36"/>
  <c r="Y10" i="36"/>
  <c r="Z10" i="36"/>
  <c r="AA10" i="36"/>
  <c r="AE10" i="36"/>
  <c r="AF10" i="36"/>
  <c r="AG10" i="36"/>
  <c r="S11" i="36"/>
  <c r="T11" i="36"/>
  <c r="U11" i="36"/>
  <c r="V11" i="36"/>
  <c r="W11" i="36"/>
  <c r="Y11" i="36"/>
  <c r="Z11" i="36"/>
  <c r="AA11" i="36"/>
  <c r="AE11" i="36"/>
  <c r="AF11" i="36"/>
  <c r="AG11" i="36"/>
  <c r="S12" i="36"/>
  <c r="T12" i="36"/>
  <c r="U12" i="36"/>
  <c r="V12" i="36"/>
  <c r="W12" i="36"/>
  <c r="Y12" i="36"/>
  <c r="Z12" i="36"/>
  <c r="AA12" i="36"/>
  <c r="AE12" i="36"/>
  <c r="AF12" i="36"/>
  <c r="AG12" i="36"/>
  <c r="S13" i="36"/>
  <c r="T13" i="36"/>
  <c r="U13" i="36"/>
  <c r="V13" i="36"/>
  <c r="W13" i="36"/>
  <c r="Y13" i="36"/>
  <c r="Z13" i="36"/>
  <c r="AA13" i="36"/>
  <c r="AE13" i="36"/>
  <c r="AF13" i="36"/>
  <c r="AG13" i="36"/>
  <c r="V20" i="36"/>
  <c r="W20" i="36"/>
  <c r="S21" i="36"/>
  <c r="T21" i="36"/>
  <c r="U21" i="36"/>
  <c r="V21" i="36"/>
  <c r="W21" i="36"/>
  <c r="Y21" i="36"/>
  <c r="Z21" i="36"/>
  <c r="AA21" i="36"/>
  <c r="AE21" i="36"/>
  <c r="AF21" i="36"/>
  <c r="AG21" i="36"/>
  <c r="AH7" i="36" l="1"/>
  <c r="AD22" i="36"/>
  <c r="AC22" i="36"/>
  <c r="AB22" i="36"/>
  <c r="BE17" i="36" l="1"/>
  <c r="BE18" i="36"/>
  <c r="BB17" i="36"/>
  <c r="BB18" i="36"/>
  <c r="BB19" i="36"/>
  <c r="BB20" i="36"/>
  <c r="AH17" i="36" l="1"/>
  <c r="AJ17" i="36" s="1"/>
  <c r="AH18" i="36"/>
  <c r="AJ18" i="36" s="1"/>
  <c r="Q116" i="48" l="1"/>
  <c r="T46" i="48"/>
  <c r="U46" i="48"/>
  <c r="U57" i="48"/>
  <c r="T57" i="48"/>
  <c r="U73" i="48"/>
  <c r="T73" i="48"/>
  <c r="U109" i="48"/>
  <c r="T109" i="48"/>
  <c r="U111" i="48"/>
  <c r="T111" i="48"/>
  <c r="T106" i="48"/>
  <c r="U106" i="48"/>
  <c r="T58" i="48"/>
  <c r="U58" i="48"/>
  <c r="T20" i="48"/>
  <c r="V20" i="48" s="1"/>
  <c r="U20" i="48"/>
  <c r="T9" i="48"/>
  <c r="U9" i="48"/>
  <c r="U41" i="48"/>
  <c r="T41" i="48"/>
  <c r="T44" i="48"/>
  <c r="U44" i="48"/>
  <c r="U27" i="48"/>
  <c r="T27" i="48"/>
  <c r="U19" i="48"/>
  <c r="T19" i="48"/>
  <c r="U12" i="48"/>
  <c r="T12" i="48"/>
  <c r="U51" i="48"/>
  <c r="T51" i="48"/>
  <c r="U59" i="48"/>
  <c r="T59" i="48"/>
  <c r="U67" i="48"/>
  <c r="T67" i="48"/>
  <c r="U75" i="48"/>
  <c r="T75" i="48"/>
  <c r="U91" i="48"/>
  <c r="T91" i="48"/>
  <c r="T66" i="48"/>
  <c r="V66" i="48" s="1"/>
  <c r="U66" i="48"/>
  <c r="T74" i="48"/>
  <c r="U74" i="48"/>
  <c r="U97" i="48"/>
  <c r="T97" i="48"/>
  <c r="T100" i="48"/>
  <c r="U100" i="48"/>
  <c r="T108" i="48"/>
  <c r="V108" i="48" s="1"/>
  <c r="U108" i="48"/>
  <c r="U93" i="48"/>
  <c r="T93" i="48"/>
  <c r="T52" i="48"/>
  <c r="U52" i="48"/>
  <c r="T50" i="48"/>
  <c r="U50" i="48"/>
  <c r="T34" i="48"/>
  <c r="V34" i="48" s="1"/>
  <c r="U34" i="48"/>
  <c r="T26" i="48"/>
  <c r="U26" i="48"/>
  <c r="T18" i="48"/>
  <c r="U18" i="48"/>
  <c r="T11" i="48"/>
  <c r="U11" i="48"/>
  <c r="U115" i="48"/>
  <c r="T115" i="48"/>
  <c r="U37" i="48"/>
  <c r="T37" i="48"/>
  <c r="U21" i="48"/>
  <c r="T21" i="48"/>
  <c r="U49" i="48"/>
  <c r="T49" i="48"/>
  <c r="U65" i="48"/>
  <c r="T65" i="48"/>
  <c r="U99" i="48"/>
  <c r="T99" i="48"/>
  <c r="U81" i="48"/>
  <c r="T81" i="48"/>
  <c r="T72" i="48"/>
  <c r="U72" i="48"/>
  <c r="T90" i="48"/>
  <c r="U90" i="48"/>
  <c r="T114" i="48"/>
  <c r="U114" i="48"/>
  <c r="T60" i="48"/>
  <c r="U60" i="48"/>
  <c r="T28" i="48"/>
  <c r="U28" i="48"/>
  <c r="U45" i="48"/>
  <c r="T45" i="48"/>
  <c r="U35" i="48"/>
  <c r="T35" i="48"/>
  <c r="T62" i="48"/>
  <c r="U62" i="48"/>
  <c r="U33" i="48"/>
  <c r="T33" i="48"/>
  <c r="U25" i="48"/>
  <c r="T25" i="48"/>
  <c r="U17" i="48"/>
  <c r="T17" i="48"/>
  <c r="U10" i="48"/>
  <c r="T10" i="48"/>
  <c r="T82" i="48"/>
  <c r="U82" i="48"/>
  <c r="U53" i="48"/>
  <c r="T53" i="48"/>
  <c r="U61" i="48"/>
  <c r="T61" i="48"/>
  <c r="U69" i="48"/>
  <c r="T69" i="48"/>
  <c r="U77" i="48"/>
  <c r="T77" i="48"/>
  <c r="T92" i="48"/>
  <c r="V92" i="48" s="1"/>
  <c r="U92" i="48"/>
  <c r="U95" i="48"/>
  <c r="T95" i="48"/>
  <c r="T68" i="48"/>
  <c r="U68" i="48"/>
  <c r="T76" i="48"/>
  <c r="U76" i="48"/>
  <c r="U105" i="48"/>
  <c r="T105" i="48"/>
  <c r="T94" i="48"/>
  <c r="U94" i="48"/>
  <c r="T102" i="48"/>
  <c r="U102" i="48"/>
  <c r="T110" i="48"/>
  <c r="U110" i="48"/>
  <c r="U43" i="48"/>
  <c r="T43" i="48"/>
  <c r="T42" i="48"/>
  <c r="U42" i="48"/>
  <c r="T32" i="48"/>
  <c r="U32" i="48"/>
  <c r="T24" i="48"/>
  <c r="U24" i="48"/>
  <c r="T16" i="48"/>
  <c r="U16" i="48"/>
  <c r="T48" i="48"/>
  <c r="U48" i="48"/>
  <c r="U29" i="48"/>
  <c r="T29" i="48"/>
  <c r="U107" i="48"/>
  <c r="T107" i="48"/>
  <c r="T98" i="48"/>
  <c r="U98" i="48"/>
  <c r="T36" i="48"/>
  <c r="U36" i="48"/>
  <c r="T13" i="48"/>
  <c r="U13" i="48"/>
  <c r="T40" i="48"/>
  <c r="U40" i="48"/>
  <c r="T54" i="48"/>
  <c r="U54" i="48"/>
  <c r="U39" i="48"/>
  <c r="T39" i="48"/>
  <c r="U31" i="48"/>
  <c r="T31" i="48"/>
  <c r="U23" i="48"/>
  <c r="T23" i="48"/>
  <c r="U15" i="48"/>
  <c r="T15" i="48"/>
  <c r="U47" i="48"/>
  <c r="T47" i="48"/>
  <c r="U55" i="48"/>
  <c r="T55" i="48"/>
  <c r="U63" i="48"/>
  <c r="T63" i="48"/>
  <c r="U71" i="48"/>
  <c r="T71" i="48"/>
  <c r="U101" i="48"/>
  <c r="T101" i="48"/>
  <c r="U103" i="48"/>
  <c r="T103" i="48"/>
  <c r="T70" i="48"/>
  <c r="U70" i="48"/>
  <c r="U113" i="48"/>
  <c r="T113" i="48"/>
  <c r="T96" i="48"/>
  <c r="U96" i="48"/>
  <c r="T104" i="48"/>
  <c r="U104" i="48"/>
  <c r="T112" i="48"/>
  <c r="U112" i="48"/>
  <c r="T38" i="48"/>
  <c r="U38" i="48"/>
  <c r="T30" i="48"/>
  <c r="U30" i="48"/>
  <c r="T22" i="48"/>
  <c r="U22" i="48"/>
  <c r="T14" i="48"/>
  <c r="U14" i="48"/>
  <c r="T64" i="48"/>
  <c r="U64" i="48"/>
  <c r="T56" i="48"/>
  <c r="U56" i="48"/>
  <c r="V62" i="48" l="1"/>
  <c r="V68" i="48"/>
  <c r="V106" i="48"/>
  <c r="V32" i="48"/>
  <c r="V60" i="48"/>
  <c r="X60" i="48" s="1"/>
  <c r="V18" i="48"/>
  <c r="X18" i="48" s="1"/>
  <c r="V102" i="48"/>
  <c r="V52" i="48"/>
  <c r="V40" i="48"/>
  <c r="V36" i="48"/>
  <c r="V22" i="48"/>
  <c r="V104" i="48"/>
  <c r="X104" i="48" s="1"/>
  <c r="V13" i="48"/>
  <c r="V48" i="48"/>
  <c r="X48" i="48" s="1"/>
  <c r="V24" i="48"/>
  <c r="V110" i="48"/>
  <c r="X110" i="48" s="1"/>
  <c r="V94" i="48"/>
  <c r="X94" i="48" s="1"/>
  <c r="V76" i="48"/>
  <c r="V82" i="48"/>
  <c r="V28" i="48"/>
  <c r="X28" i="48" s="1"/>
  <c r="V114" i="48"/>
  <c r="X114" i="48" s="1"/>
  <c r="V72" i="48"/>
  <c r="X72" i="48" s="1"/>
  <c r="V11" i="48"/>
  <c r="V26" i="48"/>
  <c r="X26" i="48" s="1"/>
  <c r="V50" i="48"/>
  <c r="X50" i="48" s="1"/>
  <c r="V100" i="48"/>
  <c r="X100" i="48" s="1"/>
  <c r="V74" i="48"/>
  <c r="V44" i="48"/>
  <c r="X44" i="48" s="1"/>
  <c r="V58" i="48"/>
  <c r="X58" i="48" s="1"/>
  <c r="V46" i="48"/>
  <c r="X46" i="48" s="1"/>
  <c r="V64" i="48"/>
  <c r="V38" i="48"/>
  <c r="X38" i="48" s="1"/>
  <c r="V54" i="48"/>
  <c r="X54" i="48" s="1"/>
  <c r="V98" i="48"/>
  <c r="X98" i="48" s="1"/>
  <c r="V42" i="48"/>
  <c r="V101" i="48"/>
  <c r="X101" i="48" s="1"/>
  <c r="V56" i="48"/>
  <c r="X56" i="48" s="1"/>
  <c r="V14" i="48"/>
  <c r="X14" i="48" s="1"/>
  <c r="V30" i="48"/>
  <c r="V112" i="48"/>
  <c r="X112" i="48" s="1"/>
  <c r="V96" i="48"/>
  <c r="X96" i="48" s="1"/>
  <c r="V70" i="48"/>
  <c r="X70" i="48" s="1"/>
  <c r="V90" i="48"/>
  <c r="X90" i="48" s="1"/>
  <c r="V113" i="48"/>
  <c r="X113" i="48" s="1"/>
  <c r="V103" i="48"/>
  <c r="X103" i="48" s="1"/>
  <c r="V71" i="48"/>
  <c r="X71" i="48" s="1"/>
  <c r="V55" i="48"/>
  <c r="V15" i="48"/>
  <c r="X15" i="48" s="1"/>
  <c r="V31" i="48"/>
  <c r="X31" i="48" s="1"/>
  <c r="V95" i="48"/>
  <c r="V77" i="48"/>
  <c r="X77" i="48" s="1"/>
  <c r="V61" i="48"/>
  <c r="X61" i="48" s="1"/>
  <c r="V17" i="48"/>
  <c r="X17" i="48" s="1"/>
  <c r="V33" i="48"/>
  <c r="X33" i="48" s="1"/>
  <c r="V35" i="48"/>
  <c r="X35" i="48" s="1"/>
  <c r="V99" i="48"/>
  <c r="X99" i="48" s="1"/>
  <c r="V49" i="48"/>
  <c r="X49" i="48" s="1"/>
  <c r="V37" i="48"/>
  <c r="X37" i="48" s="1"/>
  <c r="V93" i="48"/>
  <c r="X93" i="48" s="1"/>
  <c r="V91" i="48"/>
  <c r="X91" i="48" s="1"/>
  <c r="V67" i="48"/>
  <c r="X67" i="48" s="1"/>
  <c r="V51" i="48"/>
  <c r="X51" i="48" s="1"/>
  <c r="V19" i="48"/>
  <c r="X19" i="48" s="1"/>
  <c r="V111" i="48"/>
  <c r="X111" i="48" s="1"/>
  <c r="V73" i="48"/>
  <c r="X73" i="48" s="1"/>
  <c r="V63" i="48"/>
  <c r="X63" i="48" s="1"/>
  <c r="V47" i="48"/>
  <c r="V23" i="48"/>
  <c r="X23" i="48" s="1"/>
  <c r="V39" i="48"/>
  <c r="X39" i="48" s="1"/>
  <c r="V107" i="48"/>
  <c r="X107" i="48" s="1"/>
  <c r="V29" i="48"/>
  <c r="V43" i="48"/>
  <c r="X43" i="48" s="1"/>
  <c r="V105" i="48"/>
  <c r="X105" i="48" s="1"/>
  <c r="V69" i="48"/>
  <c r="X69" i="48" s="1"/>
  <c r="V53" i="48"/>
  <c r="X53" i="48" s="1"/>
  <c r="V10" i="48"/>
  <c r="X10" i="48" s="1"/>
  <c r="V25" i="48"/>
  <c r="X25" i="48" s="1"/>
  <c r="V45" i="48"/>
  <c r="X45" i="48" s="1"/>
  <c r="V81" i="48"/>
  <c r="V65" i="48"/>
  <c r="X65" i="48" s="1"/>
  <c r="V21" i="48"/>
  <c r="X21" i="48" s="1"/>
  <c r="V115" i="48"/>
  <c r="X115" i="48" s="1"/>
  <c r="V97" i="48"/>
  <c r="V75" i="48"/>
  <c r="X75" i="48" s="1"/>
  <c r="V59" i="48"/>
  <c r="V12" i="48"/>
  <c r="X12" i="48" s="1"/>
  <c r="V27" i="48"/>
  <c r="X27" i="48" s="1"/>
  <c r="V41" i="48"/>
  <c r="X41" i="48" s="1"/>
  <c r="V109" i="48"/>
  <c r="X109" i="48" s="1"/>
  <c r="V57" i="48"/>
  <c r="X57" i="48" s="1"/>
  <c r="V16" i="48"/>
  <c r="X16" i="48" s="1"/>
  <c r="V9" i="48"/>
  <c r="X9" i="48" s="1"/>
  <c r="X59" i="48"/>
  <c r="X95" i="48"/>
  <c r="X29" i="48"/>
  <c r="X81" i="48"/>
  <c r="X34" i="48"/>
  <c r="X64" i="48"/>
  <c r="X22" i="48"/>
  <c r="X55" i="48"/>
  <c r="X13" i="48"/>
  <c r="X24" i="48"/>
  <c r="X42" i="48"/>
  <c r="X68" i="48"/>
  <c r="X92" i="48"/>
  <c r="X82" i="48"/>
  <c r="X11" i="48"/>
  <c r="X74" i="48"/>
  <c r="X20" i="48"/>
  <c r="X106" i="48"/>
  <c r="X30" i="48"/>
  <c r="X79" i="48"/>
  <c r="X47" i="48"/>
  <c r="X40" i="48"/>
  <c r="X36" i="48"/>
  <c r="X80" i="48"/>
  <c r="X32" i="48"/>
  <c r="X102" i="48"/>
  <c r="X76" i="48"/>
  <c r="X62" i="48"/>
  <c r="X52" i="48"/>
  <c r="X108" i="48"/>
  <c r="X97" i="48"/>
  <c r="X66" i="48"/>
  <c r="T116" i="48"/>
  <c r="U116" i="48"/>
  <c r="W83" i="48" s="1"/>
  <c r="V78" i="48" l="1"/>
  <c r="X78" i="48" s="1"/>
  <c r="W89" i="48"/>
  <c r="X89" i="48" s="1"/>
  <c r="W87" i="48"/>
  <c r="X87" i="48" s="1"/>
  <c r="W85" i="48"/>
  <c r="X85" i="48" s="1"/>
  <c r="W88" i="48"/>
  <c r="X88" i="48" s="1"/>
  <c r="W86" i="48"/>
  <c r="X86" i="48" s="1"/>
  <c r="W84" i="48"/>
  <c r="X84" i="48" s="1"/>
  <c r="X83" i="48" l="1"/>
  <c r="X116" i="48" s="1"/>
  <c r="W116" i="48"/>
  <c r="V116" i="48"/>
  <c r="C47" i="15" l="1"/>
  <c r="C55" i="15" s="1"/>
  <c r="E24" i="18"/>
  <c r="E23" i="18"/>
  <c r="AR24" i="16"/>
  <c r="BJ8" i="16" s="1"/>
  <c r="AR23" i="16"/>
  <c r="BI9" i="16" s="1"/>
  <c r="BN11" i="9"/>
  <c r="BM46" i="9"/>
  <c r="C22" i="39"/>
  <c r="L3" i="40" s="1"/>
  <c r="BI21" i="39"/>
  <c r="AJ7" i="39"/>
  <c r="AB7" i="39"/>
  <c r="Z10" i="39"/>
  <c r="BI8" i="39"/>
  <c r="EC25" i="13"/>
  <c r="EC24" i="13"/>
  <c r="CF25" i="13"/>
  <c r="CE25" i="13"/>
  <c r="CD25" i="13"/>
  <c r="CC25" i="13"/>
  <c r="CB25" i="13"/>
  <c r="CA25" i="13"/>
  <c r="BZ25" i="13"/>
  <c r="BY25" i="13"/>
  <c r="BX25" i="13"/>
  <c r="BW25" i="13"/>
  <c r="BV25" i="13"/>
  <c r="BU25" i="13"/>
  <c r="BT25" i="13"/>
  <c r="BS25" i="13"/>
  <c r="BR25" i="13"/>
  <c r="BQ25" i="13"/>
  <c r="BM25" i="13"/>
  <c r="BL25" i="13"/>
  <c r="BK25" i="13"/>
  <c r="CF24" i="13"/>
  <c r="CE24" i="13"/>
  <c r="CD24" i="13"/>
  <c r="CC24" i="13"/>
  <c r="CB24" i="13"/>
  <c r="CA24" i="13"/>
  <c r="BZ24" i="13"/>
  <c r="BY24" i="13"/>
  <c r="BX24" i="13"/>
  <c r="BW24" i="13"/>
  <c r="BV24" i="13"/>
  <c r="BU24" i="13"/>
  <c r="BT24" i="13"/>
  <c r="BS24" i="13"/>
  <c r="BR24" i="13"/>
  <c r="BQ24" i="13"/>
  <c r="BM24" i="13"/>
  <c r="BL24" i="13"/>
  <c r="BK24" i="13"/>
  <c r="BJ8" i="13"/>
  <c r="BJ47" i="13"/>
  <c r="BJ46" i="13"/>
  <c r="BJ45" i="13"/>
  <c r="BJ44" i="13"/>
  <c r="BJ43" i="13"/>
  <c r="BJ42" i="13"/>
  <c r="BJ41" i="13"/>
  <c r="BJ40" i="13"/>
  <c r="BJ39" i="13"/>
  <c r="BJ38" i="13"/>
  <c r="BJ37" i="13"/>
  <c r="BJ36" i="13"/>
  <c r="BJ35" i="13"/>
  <c r="BJ34" i="13"/>
  <c r="BJ33" i="13"/>
  <c r="BJ32" i="13"/>
  <c r="BJ28" i="13"/>
  <c r="BJ27" i="13"/>
  <c r="BJ26" i="13"/>
  <c r="BJ25" i="13"/>
  <c r="BJ24" i="13"/>
  <c r="BJ23" i="13"/>
  <c r="BJ22" i="13"/>
  <c r="BJ21" i="13"/>
  <c r="BJ20" i="13"/>
  <c r="BJ19" i="13"/>
  <c r="BJ18" i="13"/>
  <c r="BJ17" i="13"/>
  <c r="BJ16" i="13"/>
  <c r="BJ15" i="13"/>
  <c r="BJ14" i="13"/>
  <c r="BJ13" i="13"/>
  <c r="BJ12" i="13"/>
  <c r="BJ11" i="13"/>
  <c r="BJ10" i="13"/>
  <c r="BJ9" i="13"/>
  <c r="BI47" i="13"/>
  <c r="BI46" i="13"/>
  <c r="BI45" i="13"/>
  <c r="BI44" i="13"/>
  <c r="BI43" i="13"/>
  <c r="BI42" i="13"/>
  <c r="BI41" i="13"/>
  <c r="BI40" i="13"/>
  <c r="BI39" i="13"/>
  <c r="BI38" i="13"/>
  <c r="BI37" i="13"/>
  <c r="BI36" i="13"/>
  <c r="BI35" i="13"/>
  <c r="BI34" i="13"/>
  <c r="BI33" i="13"/>
  <c r="BI32" i="13"/>
  <c r="BI28" i="13"/>
  <c r="BI27" i="13"/>
  <c r="BI26" i="13"/>
  <c r="BI25" i="13"/>
  <c r="BI24" i="13"/>
  <c r="BI23" i="13"/>
  <c r="BI22" i="13"/>
  <c r="BI21" i="13"/>
  <c r="BI20" i="13"/>
  <c r="BI19" i="13"/>
  <c r="BI18" i="13"/>
  <c r="BI17" i="13"/>
  <c r="BI16" i="13"/>
  <c r="BI15" i="13"/>
  <c r="BI14" i="13"/>
  <c r="BI13" i="13"/>
  <c r="BI12" i="13"/>
  <c r="BI11" i="13"/>
  <c r="BI10" i="13"/>
  <c r="BI9" i="13"/>
  <c r="BI8" i="13"/>
  <c r="BH25" i="13"/>
  <c r="BG25" i="13"/>
  <c r="BF25" i="13"/>
  <c r="BE25" i="13"/>
  <c r="BD25" i="13"/>
  <c r="BC25" i="13"/>
  <c r="BB25" i="13"/>
  <c r="BA25" i="13"/>
  <c r="AZ25" i="13"/>
  <c r="AY25" i="13"/>
  <c r="AX25" i="13"/>
  <c r="AW25" i="13"/>
  <c r="AV25" i="13"/>
  <c r="AU25" i="13"/>
  <c r="AT25" i="13"/>
  <c r="AS25" i="13"/>
  <c r="BH24" i="13"/>
  <c r="BG24" i="13"/>
  <c r="BF24" i="13"/>
  <c r="BE24" i="13"/>
  <c r="BD24" i="13"/>
  <c r="BC24" i="13"/>
  <c r="BB24" i="13"/>
  <c r="BA24" i="13"/>
  <c r="AZ24" i="13"/>
  <c r="AY24" i="13"/>
  <c r="AX24" i="13"/>
  <c r="AW24" i="13"/>
  <c r="AV24" i="13"/>
  <c r="AU24" i="13"/>
  <c r="AT24" i="13"/>
  <c r="AS24" i="13"/>
  <c r="AS8" i="13"/>
  <c r="AT8" i="13"/>
  <c r="AS9" i="13"/>
  <c r="AT9" i="13"/>
  <c r="AS10" i="13"/>
  <c r="AT10" i="13"/>
  <c r="AS11" i="13"/>
  <c r="AT11" i="13"/>
  <c r="AS12" i="13"/>
  <c r="AT12" i="13"/>
  <c r="AS13" i="13"/>
  <c r="AT13" i="13"/>
  <c r="AS14" i="13"/>
  <c r="AT14" i="13"/>
  <c r="AS15" i="13"/>
  <c r="AT15" i="13"/>
  <c r="AS16" i="13"/>
  <c r="AT16" i="13"/>
  <c r="AS17" i="13"/>
  <c r="AT17" i="13"/>
  <c r="AS18" i="13"/>
  <c r="AT18" i="13"/>
  <c r="AS19" i="13"/>
  <c r="AT19" i="13"/>
  <c r="AS20" i="13"/>
  <c r="AT20" i="13"/>
  <c r="AS21" i="13"/>
  <c r="AT21" i="13"/>
  <c r="AS22" i="13"/>
  <c r="AT22" i="13"/>
  <c r="AS23" i="13"/>
  <c r="AT23" i="13"/>
  <c r="AS26" i="13"/>
  <c r="AT26" i="13"/>
  <c r="AS27" i="13"/>
  <c r="AT27" i="13"/>
  <c r="AT28" i="13"/>
  <c r="AS32" i="13"/>
  <c r="AT32" i="13"/>
  <c r="AS33" i="13"/>
  <c r="AT33" i="13"/>
  <c r="AS34" i="13"/>
  <c r="AT34" i="13"/>
  <c r="AS35" i="13"/>
  <c r="AT35" i="13"/>
  <c r="AS36" i="13"/>
  <c r="AT36" i="13"/>
  <c r="AS37" i="13"/>
  <c r="AT37" i="13"/>
  <c r="AS38" i="13"/>
  <c r="AT38" i="13"/>
  <c r="AS39" i="13"/>
  <c r="AT39" i="13"/>
  <c r="AS40" i="13"/>
  <c r="AT40" i="13"/>
  <c r="AS41" i="13"/>
  <c r="AT41" i="13"/>
  <c r="AS42" i="13"/>
  <c r="AT42" i="13"/>
  <c r="AS43" i="13"/>
  <c r="AT43" i="13"/>
  <c r="AS44" i="13"/>
  <c r="AT44" i="13"/>
  <c r="AS45" i="13"/>
  <c r="AT45" i="13"/>
  <c r="AS46" i="13"/>
  <c r="AT46" i="13"/>
  <c r="AS47" i="13"/>
  <c r="AT47" i="13"/>
  <c r="BF18" i="39"/>
  <c r="E7" i="18"/>
  <c r="E8" i="18"/>
  <c r="E9" i="18"/>
  <c r="E10" i="18"/>
  <c r="E11" i="18"/>
  <c r="E12" i="18"/>
  <c r="E13" i="18"/>
  <c r="E14" i="18"/>
  <c r="E15" i="18"/>
  <c r="E16" i="18"/>
  <c r="E17" i="18"/>
  <c r="E18" i="18"/>
  <c r="E19" i="18"/>
  <c r="E20" i="18"/>
  <c r="E21" i="18"/>
  <c r="E22" i="18"/>
  <c r="E25" i="18"/>
  <c r="E26" i="18"/>
  <c r="E27" i="18"/>
  <c r="E31" i="18"/>
  <c r="E32" i="18"/>
  <c r="E33" i="18"/>
  <c r="E34" i="18"/>
  <c r="E35" i="18"/>
  <c r="E36" i="18"/>
  <c r="E37" i="18"/>
  <c r="E38" i="18"/>
  <c r="E39" i="18"/>
  <c r="E40" i="18"/>
  <c r="E41" i="18"/>
  <c r="E42" i="18"/>
  <c r="E43" i="18"/>
  <c r="E44" i="18"/>
  <c r="E45" i="18"/>
  <c r="E46" i="18"/>
  <c r="P17" i="44"/>
  <c r="K3" i="44"/>
  <c r="G31" i="44" s="1"/>
  <c r="G40" i="15"/>
  <c r="P24" i="43"/>
  <c r="H7" i="43"/>
  <c r="K3" i="43"/>
  <c r="G36" i="43" s="1"/>
  <c r="AR7" i="16"/>
  <c r="AR8" i="16"/>
  <c r="AT8" i="16" s="1"/>
  <c r="AR9" i="16"/>
  <c r="AR10" i="16"/>
  <c r="AV27" i="16" s="1"/>
  <c r="AR11" i="16"/>
  <c r="AR12" i="16"/>
  <c r="AX8" i="16" s="1"/>
  <c r="AR13" i="16"/>
  <c r="AY13" i="16" s="1"/>
  <c r="AR14" i="16"/>
  <c r="AZ27" i="16" s="1"/>
  <c r="AR15" i="16"/>
  <c r="BA9" i="16" s="1"/>
  <c r="AR16" i="16"/>
  <c r="BB8" i="16" s="1"/>
  <c r="AR17" i="16"/>
  <c r="AR18" i="16"/>
  <c r="BD42" i="16" s="1"/>
  <c r="AR19" i="16"/>
  <c r="AR20" i="16"/>
  <c r="BF18" i="16" s="1"/>
  <c r="AR21" i="16"/>
  <c r="BG38" i="16" s="1"/>
  <c r="AR22" i="16"/>
  <c r="BH17" i="16" s="1"/>
  <c r="AR25" i="16"/>
  <c r="AR26" i="16"/>
  <c r="BL20" i="16" s="1"/>
  <c r="AR27" i="16"/>
  <c r="AR31" i="16"/>
  <c r="BQ44" i="16" s="1"/>
  <c r="AR32" i="16"/>
  <c r="AR33" i="16"/>
  <c r="BS19" i="16" s="1"/>
  <c r="AR34" i="16"/>
  <c r="BT11" i="16" s="1"/>
  <c r="AR35" i="16"/>
  <c r="BU36" i="16" s="1"/>
  <c r="AR36" i="16"/>
  <c r="AR37" i="16"/>
  <c r="BW7" i="16" s="1"/>
  <c r="AR38" i="16"/>
  <c r="BX15" i="16" s="1"/>
  <c r="AR39" i="16"/>
  <c r="BY41" i="16" s="1"/>
  <c r="AR40" i="16"/>
  <c r="AR41" i="16"/>
  <c r="CA8" i="16" s="1"/>
  <c r="AR42" i="16"/>
  <c r="CB25" i="16" s="1"/>
  <c r="AR43" i="16"/>
  <c r="CC35" i="16" s="1"/>
  <c r="AR44" i="16"/>
  <c r="AR45" i="16"/>
  <c r="CE7" i="16" s="1"/>
  <c r="AR46" i="16"/>
  <c r="CF37" i="16" s="1"/>
  <c r="P17" i="42"/>
  <c r="C47" i="16"/>
  <c r="K3" i="42" s="1"/>
  <c r="EG32" i="9"/>
  <c r="AX25" i="9"/>
  <c r="BA23" i="9"/>
  <c r="BD25" i="9"/>
  <c r="BE44" i="9"/>
  <c r="BK12" i="9"/>
  <c r="BO14" i="9"/>
  <c r="BP25" i="9"/>
  <c r="BQ12" i="9"/>
  <c r="BX19" i="9"/>
  <c r="CA46" i="9"/>
  <c r="CB25" i="9"/>
  <c r="CD45" i="9"/>
  <c r="CH25" i="9"/>
  <c r="CI43" i="9"/>
  <c r="CJ25" i="9"/>
  <c r="S34" i="41"/>
  <c r="ED15" i="9"/>
  <c r="ED21" i="9"/>
  <c r="ED27" i="9"/>
  <c r="M26" i="57" s="1"/>
  <c r="ED37" i="9"/>
  <c r="ED39" i="9"/>
  <c r="BU8" i="9"/>
  <c r="BD8" i="9"/>
  <c r="BJ8" i="9"/>
  <c r="BL8" i="9"/>
  <c r="BP8" i="9"/>
  <c r="CB8" i="9"/>
  <c r="CF8" i="9"/>
  <c r="CH8" i="9"/>
  <c r="BU9" i="9"/>
  <c r="AZ9" i="9"/>
  <c r="BD9" i="9"/>
  <c r="BJ9" i="9"/>
  <c r="BP9" i="9"/>
  <c r="BX9" i="9"/>
  <c r="CB9" i="9"/>
  <c r="CC9" i="9"/>
  <c r="CE9" i="9"/>
  <c r="CH9" i="9"/>
  <c r="AX10" i="9"/>
  <c r="BD10" i="9"/>
  <c r="BJ10" i="9"/>
  <c r="BL10" i="9"/>
  <c r="BP10" i="9"/>
  <c r="CB10" i="9"/>
  <c r="CC10" i="9"/>
  <c r="CE10" i="9"/>
  <c r="CH10" i="9"/>
  <c r="CJ10" i="9"/>
  <c r="BU11" i="9"/>
  <c r="AX11" i="9"/>
  <c r="AY11" i="9"/>
  <c r="BC11" i="9"/>
  <c r="BD11" i="9"/>
  <c r="BF11" i="9"/>
  <c r="BG11" i="9"/>
  <c r="BK11" i="9"/>
  <c r="BL11" i="9"/>
  <c r="BP11" i="9"/>
  <c r="BW11" i="9"/>
  <c r="BZ11" i="9"/>
  <c r="CB11" i="9"/>
  <c r="CH11" i="9"/>
  <c r="CJ11" i="9"/>
  <c r="AY12" i="9"/>
  <c r="BA12" i="9"/>
  <c r="BC12" i="9"/>
  <c r="BD12" i="9"/>
  <c r="BG12" i="9"/>
  <c r="BP12" i="9"/>
  <c r="BW12" i="9"/>
  <c r="CB12" i="9"/>
  <c r="CF12" i="9"/>
  <c r="CH12" i="9"/>
  <c r="BU13" i="9"/>
  <c r="BD13" i="9"/>
  <c r="BP13" i="9"/>
  <c r="BZ13" i="9"/>
  <c r="CB13" i="9"/>
  <c r="CE13" i="9"/>
  <c r="CH13" i="9"/>
  <c r="CJ13" i="9"/>
  <c r="BD14" i="9"/>
  <c r="BJ14" i="9"/>
  <c r="BP14" i="9"/>
  <c r="BZ14" i="9"/>
  <c r="CB14" i="9"/>
  <c r="CE14" i="9"/>
  <c r="CF14" i="9"/>
  <c r="CH14" i="9"/>
  <c r="BU15" i="9"/>
  <c r="AW15" i="9"/>
  <c r="AY15" i="9"/>
  <c r="BA15" i="9"/>
  <c r="BC15" i="9"/>
  <c r="BD15" i="9"/>
  <c r="BG15" i="9"/>
  <c r="BK15" i="9"/>
  <c r="BL15" i="9"/>
  <c r="BP15" i="9"/>
  <c r="BW15" i="9"/>
  <c r="BX15" i="9"/>
  <c r="CB15" i="9"/>
  <c r="CH15" i="9"/>
  <c r="CJ15" i="9"/>
  <c r="AY16" i="9"/>
  <c r="BA16" i="9"/>
  <c r="BC16" i="9"/>
  <c r="BD16" i="9"/>
  <c r="BG16" i="9"/>
  <c r="BK16" i="9"/>
  <c r="BL16" i="9"/>
  <c r="BP16" i="9"/>
  <c r="BW16" i="9"/>
  <c r="BX16" i="9"/>
  <c r="BZ16" i="9"/>
  <c r="CB16" i="9"/>
  <c r="CH16" i="9"/>
  <c r="CJ16" i="9"/>
  <c r="BU17" i="9"/>
  <c r="BD17" i="9"/>
  <c r="BP17" i="9"/>
  <c r="BZ17" i="9"/>
  <c r="CB17" i="9"/>
  <c r="CE17" i="9"/>
  <c r="CF17" i="9"/>
  <c r="CH17" i="9"/>
  <c r="AX18" i="9"/>
  <c r="BD18" i="9"/>
  <c r="BL18" i="9"/>
  <c r="BP18" i="9"/>
  <c r="BX18" i="9"/>
  <c r="CB18" i="9"/>
  <c r="CC18" i="9"/>
  <c r="CE18" i="9"/>
  <c r="CH18" i="9"/>
  <c r="CJ18" i="9"/>
  <c r="BU19" i="9"/>
  <c r="AY19" i="9"/>
  <c r="BD19" i="9"/>
  <c r="BG19" i="9"/>
  <c r="BI19" i="9"/>
  <c r="BJ19" i="9"/>
  <c r="BP19" i="9"/>
  <c r="BQ19" i="9"/>
  <c r="BW19" i="9"/>
  <c r="CB19" i="9"/>
  <c r="CH19" i="9"/>
  <c r="AX20" i="9"/>
  <c r="AY20" i="9"/>
  <c r="BD20" i="9"/>
  <c r="BG20" i="9"/>
  <c r="BJ20" i="9"/>
  <c r="BL20" i="9"/>
  <c r="BP20" i="9"/>
  <c r="BW20" i="9"/>
  <c r="BX20" i="9"/>
  <c r="CB20" i="9"/>
  <c r="CH20" i="9"/>
  <c r="CJ20" i="9"/>
  <c r="BU21" i="9"/>
  <c r="AX21" i="9"/>
  <c r="BD21" i="9"/>
  <c r="BJ21" i="9"/>
  <c r="BL21" i="9"/>
  <c r="BP21" i="9"/>
  <c r="CB21" i="9"/>
  <c r="CC21" i="9"/>
  <c r="CE21" i="9"/>
  <c r="CH21" i="9"/>
  <c r="CJ21" i="9"/>
  <c r="BD22" i="9"/>
  <c r="BP22" i="9"/>
  <c r="BZ22" i="9"/>
  <c r="CB22" i="9"/>
  <c r="CE22" i="9"/>
  <c r="CH22" i="9"/>
  <c r="CI22" i="9"/>
  <c r="BU23" i="9"/>
  <c r="AW23" i="9"/>
  <c r="AY23" i="9"/>
  <c r="BD23" i="9"/>
  <c r="BG23" i="9"/>
  <c r="BJ23" i="9"/>
  <c r="BP23" i="9"/>
  <c r="BQ23" i="9"/>
  <c r="BW23" i="9"/>
  <c r="CB23" i="9"/>
  <c r="CF23" i="9"/>
  <c r="CH23" i="9"/>
  <c r="AX26" i="9"/>
  <c r="AY26" i="9"/>
  <c r="AZ26" i="9"/>
  <c r="BD26" i="9"/>
  <c r="BG26" i="9"/>
  <c r="BJ26" i="9"/>
  <c r="BP26" i="9"/>
  <c r="BQ26" i="9"/>
  <c r="BW26" i="9"/>
  <c r="CB26" i="9"/>
  <c r="CF26" i="9"/>
  <c r="CH26" i="9"/>
  <c r="BU27" i="9"/>
  <c r="AZ27" i="9"/>
  <c r="BD27" i="9"/>
  <c r="BJ27" i="9"/>
  <c r="BP27" i="9"/>
  <c r="BX27" i="9"/>
  <c r="CB27" i="9"/>
  <c r="CC27" i="9"/>
  <c r="CE27" i="9"/>
  <c r="CH27" i="9"/>
  <c r="AX28" i="9"/>
  <c r="BD28" i="9"/>
  <c r="BJ28" i="9"/>
  <c r="BL28" i="9"/>
  <c r="BP28" i="9"/>
  <c r="CB28" i="9"/>
  <c r="CC28" i="9"/>
  <c r="CE28" i="9"/>
  <c r="CH28" i="9"/>
  <c r="CJ28" i="9"/>
  <c r="BU32" i="9"/>
  <c r="AX32" i="9"/>
  <c r="AY32" i="9"/>
  <c r="BC32" i="9"/>
  <c r="BD32" i="9"/>
  <c r="BG32" i="9"/>
  <c r="BK32" i="9"/>
  <c r="BL32" i="9"/>
  <c r="BP32" i="9"/>
  <c r="BW32" i="9"/>
  <c r="BZ32" i="9"/>
  <c r="CB32" i="9"/>
  <c r="CH32" i="9"/>
  <c r="CJ32" i="9"/>
  <c r="AY33" i="9"/>
  <c r="BA33" i="9"/>
  <c r="BC33" i="9"/>
  <c r="BD33" i="9"/>
  <c r="BG33" i="9"/>
  <c r="BP33" i="9"/>
  <c r="BQ33" i="9"/>
  <c r="BW33" i="9"/>
  <c r="CB33" i="9"/>
  <c r="CF33" i="9"/>
  <c r="CH33" i="9"/>
  <c r="BU34" i="9"/>
  <c r="BD34" i="9"/>
  <c r="BP34" i="9"/>
  <c r="BZ34" i="9"/>
  <c r="CB34" i="9"/>
  <c r="CE34" i="9"/>
  <c r="CH34" i="9"/>
  <c r="CJ34" i="9"/>
  <c r="BD35" i="9"/>
  <c r="BJ35" i="9"/>
  <c r="BP35" i="9"/>
  <c r="BZ35" i="9"/>
  <c r="CB35" i="9"/>
  <c r="CE35" i="9"/>
  <c r="CF35" i="9"/>
  <c r="CH35" i="9"/>
  <c r="BU36" i="9"/>
  <c r="AW36" i="9"/>
  <c r="AY36" i="9"/>
  <c r="BC36" i="9"/>
  <c r="BD36" i="9"/>
  <c r="BG36" i="9"/>
  <c r="BJ36" i="9"/>
  <c r="BL36" i="9"/>
  <c r="BP36" i="9"/>
  <c r="BW36" i="9"/>
  <c r="BZ36" i="9"/>
  <c r="CB36" i="9"/>
  <c r="CH36" i="9"/>
  <c r="CJ36" i="9"/>
  <c r="AY37" i="9"/>
  <c r="AZ37" i="9"/>
  <c r="BD37" i="9"/>
  <c r="BF37" i="9"/>
  <c r="BG37" i="9"/>
  <c r="BJ37" i="9"/>
  <c r="BL37" i="9"/>
  <c r="BP37" i="9"/>
  <c r="BW37" i="9"/>
  <c r="BZ37" i="9"/>
  <c r="CB37" i="9"/>
  <c r="CH37" i="9"/>
  <c r="CJ37" i="9"/>
  <c r="BU38" i="9"/>
  <c r="AZ38" i="9"/>
  <c r="BD38" i="9"/>
  <c r="BJ38" i="9"/>
  <c r="BL38" i="9"/>
  <c r="BP38" i="9"/>
  <c r="BX38" i="9"/>
  <c r="CB38" i="9"/>
  <c r="CC38" i="9"/>
  <c r="CE38" i="9"/>
  <c r="CH38" i="9"/>
  <c r="CJ38" i="9"/>
  <c r="BD39" i="9"/>
  <c r="BJ39" i="9"/>
  <c r="BP39" i="9"/>
  <c r="BZ39" i="9"/>
  <c r="CB39" i="9"/>
  <c r="CE39" i="9"/>
  <c r="CF39" i="9"/>
  <c r="CH39" i="9"/>
  <c r="BU40" i="9"/>
  <c r="AX40" i="9"/>
  <c r="AY40" i="9"/>
  <c r="BC40" i="9"/>
  <c r="BD40" i="9"/>
  <c r="BG40" i="9"/>
  <c r="BI40" i="9"/>
  <c r="BK40" i="9"/>
  <c r="BP40" i="9"/>
  <c r="BQ40" i="9"/>
  <c r="BW40" i="9"/>
  <c r="CB40" i="9"/>
  <c r="CF40" i="9"/>
  <c r="CH40" i="9"/>
  <c r="AY41" i="9"/>
  <c r="BC41" i="9"/>
  <c r="BD41" i="9"/>
  <c r="BG41" i="9"/>
  <c r="BL41" i="9"/>
  <c r="BP41" i="9"/>
  <c r="BW41" i="9"/>
  <c r="BZ41" i="9"/>
  <c r="CB41" i="9"/>
  <c r="CH41" i="9"/>
  <c r="CJ41" i="9"/>
  <c r="BU42" i="9"/>
  <c r="AY42" i="9"/>
  <c r="BC42" i="9"/>
  <c r="BD42" i="9"/>
  <c r="BF42" i="9"/>
  <c r="BG42" i="9"/>
  <c r="BP42" i="9"/>
  <c r="BQ42" i="9"/>
  <c r="BW42" i="9"/>
  <c r="CB42" i="9"/>
  <c r="CC42" i="9"/>
  <c r="CE42" i="9"/>
  <c r="CH42" i="9"/>
  <c r="CJ42" i="9"/>
  <c r="AY43" i="9"/>
  <c r="BA43" i="9"/>
  <c r="BC43" i="9"/>
  <c r="BD43" i="9"/>
  <c r="BG43" i="9"/>
  <c r="BK43" i="9"/>
  <c r="BL43" i="9"/>
  <c r="BP43" i="9"/>
  <c r="BW43" i="9"/>
  <c r="BX43" i="9"/>
  <c r="BZ43" i="9"/>
  <c r="CB43" i="9"/>
  <c r="CE43" i="9"/>
  <c r="CH43" i="9"/>
  <c r="BU44" i="9"/>
  <c r="AW44" i="9"/>
  <c r="AY44" i="9"/>
  <c r="BA44" i="9"/>
  <c r="BD44" i="9"/>
  <c r="BG44" i="9"/>
  <c r="BI44" i="9"/>
  <c r="BK44" i="9"/>
  <c r="BL44" i="9"/>
  <c r="BP44" i="9"/>
  <c r="BQ44" i="9"/>
  <c r="BW44" i="9"/>
  <c r="BX44" i="9"/>
  <c r="CB44" i="9"/>
  <c r="CC44" i="9"/>
  <c r="CE44" i="9"/>
  <c r="CH44" i="9"/>
  <c r="CJ44" i="9"/>
  <c r="AX45" i="9"/>
  <c r="AY45" i="9"/>
  <c r="BC45" i="9"/>
  <c r="BD45" i="9"/>
  <c r="BG45" i="9"/>
  <c r="BL45" i="9"/>
  <c r="BP45" i="9"/>
  <c r="BQ45" i="9"/>
  <c r="BW45" i="9"/>
  <c r="BZ45" i="9"/>
  <c r="CB45" i="9"/>
  <c r="CC45" i="9"/>
  <c r="CE45" i="9"/>
  <c r="CG45" i="9"/>
  <c r="CH45" i="9"/>
  <c r="CJ45" i="9"/>
  <c r="BU46" i="9"/>
  <c r="AY46" i="9"/>
  <c r="BC46" i="9"/>
  <c r="BD46" i="9"/>
  <c r="BF46" i="9"/>
  <c r="BG46" i="9"/>
  <c r="BH46" i="9"/>
  <c r="BJ46" i="9"/>
  <c r="BL46" i="9"/>
  <c r="BP46" i="9"/>
  <c r="BQ46" i="9"/>
  <c r="BW46" i="9"/>
  <c r="BZ46" i="9"/>
  <c r="CB46" i="9"/>
  <c r="CC46" i="9"/>
  <c r="CE46" i="9"/>
  <c r="CH46" i="9"/>
  <c r="CJ46" i="9"/>
  <c r="AX47" i="9"/>
  <c r="AY47" i="9"/>
  <c r="BD47" i="9"/>
  <c r="BG47" i="9"/>
  <c r="BJ47" i="9"/>
  <c r="BL47" i="9"/>
  <c r="BP47" i="9"/>
  <c r="BQ47" i="9"/>
  <c r="BW47" i="9"/>
  <c r="BZ47" i="9"/>
  <c r="CB47" i="9"/>
  <c r="CC47" i="9"/>
  <c r="CE47" i="9"/>
  <c r="CH47" i="9"/>
  <c r="CJ47" i="9"/>
  <c r="L3" i="41"/>
  <c r="BI15" i="39"/>
  <c r="BI18" i="39"/>
  <c r="S34" i="40"/>
  <c r="W9" i="39"/>
  <c r="W13" i="39"/>
  <c r="AA19" i="39"/>
  <c r="Z19" i="39"/>
  <c r="EC32" i="13"/>
  <c r="EC8" i="13"/>
  <c r="EC9" i="13"/>
  <c r="EC10" i="13"/>
  <c r="EC11" i="13"/>
  <c r="EC12" i="13"/>
  <c r="EC13" i="13"/>
  <c r="EC14" i="13"/>
  <c r="EC15" i="13"/>
  <c r="EC16" i="13"/>
  <c r="EC17" i="13"/>
  <c r="EC18" i="13"/>
  <c r="EC19" i="13"/>
  <c r="EC20" i="13"/>
  <c r="EC21" i="13"/>
  <c r="EC22" i="13"/>
  <c r="EC23" i="13"/>
  <c r="EC26" i="13"/>
  <c r="EC27" i="13"/>
  <c r="EC28" i="13"/>
  <c r="EC33" i="13"/>
  <c r="EC34" i="13"/>
  <c r="EC35" i="13"/>
  <c r="EC36" i="13"/>
  <c r="EC37" i="13"/>
  <c r="EC38" i="13"/>
  <c r="EC39" i="13"/>
  <c r="EC40" i="13"/>
  <c r="EC41" i="13"/>
  <c r="EC42" i="13"/>
  <c r="EC43" i="13"/>
  <c r="EC44" i="13"/>
  <c r="EC45" i="13"/>
  <c r="EC46" i="13"/>
  <c r="EC47" i="13"/>
  <c r="BQ8" i="13"/>
  <c r="AU8" i="13"/>
  <c r="AV8" i="13"/>
  <c r="AW8" i="13"/>
  <c r="AX8" i="13"/>
  <c r="AY8" i="13"/>
  <c r="AZ8" i="13"/>
  <c r="BA8" i="13"/>
  <c r="BB8" i="13"/>
  <c r="BC8" i="13"/>
  <c r="BD8" i="13"/>
  <c r="BE8" i="13"/>
  <c r="BF8" i="13"/>
  <c r="BG8" i="13"/>
  <c r="BH8" i="13"/>
  <c r="BK8" i="13"/>
  <c r="BL8" i="13"/>
  <c r="BM8" i="13"/>
  <c r="BR8" i="13"/>
  <c r="BS8" i="13"/>
  <c r="BT8" i="13"/>
  <c r="BU8" i="13"/>
  <c r="BV8" i="13"/>
  <c r="BW8" i="13"/>
  <c r="BX8" i="13"/>
  <c r="BY8" i="13"/>
  <c r="BZ8" i="13"/>
  <c r="CA8" i="13"/>
  <c r="CB8" i="13"/>
  <c r="CC8" i="13"/>
  <c r="CD8" i="13"/>
  <c r="CE8" i="13"/>
  <c r="CF8" i="13"/>
  <c r="BQ9" i="13"/>
  <c r="AU9" i="13"/>
  <c r="AV9" i="13"/>
  <c r="AW9" i="13"/>
  <c r="AX9" i="13"/>
  <c r="AY9" i="13"/>
  <c r="AZ9" i="13"/>
  <c r="BA9" i="13"/>
  <c r="BB9" i="13"/>
  <c r="BC9" i="13"/>
  <c r="BD9" i="13"/>
  <c r="BE9" i="13"/>
  <c r="BF9" i="13"/>
  <c r="BG9" i="13"/>
  <c r="BH9" i="13"/>
  <c r="BK9" i="13"/>
  <c r="BL9" i="13"/>
  <c r="BM9" i="13"/>
  <c r="BR9" i="13"/>
  <c r="BS9" i="13"/>
  <c r="BT9" i="13"/>
  <c r="BU9" i="13"/>
  <c r="BV9" i="13"/>
  <c r="BW9" i="13"/>
  <c r="BX9" i="13"/>
  <c r="BY9" i="13"/>
  <c r="BZ9" i="13"/>
  <c r="CA9" i="13"/>
  <c r="CB9" i="13"/>
  <c r="CC9" i="13"/>
  <c r="CD9" i="13"/>
  <c r="CE9" i="13"/>
  <c r="CF9" i="13"/>
  <c r="BQ10" i="13"/>
  <c r="AU10" i="13"/>
  <c r="AV10" i="13"/>
  <c r="AW10" i="13"/>
  <c r="AX10" i="13"/>
  <c r="AY10" i="13"/>
  <c r="AZ10" i="13"/>
  <c r="BA10" i="13"/>
  <c r="BB10" i="13"/>
  <c r="BC10" i="13"/>
  <c r="BD10" i="13"/>
  <c r="BE10" i="13"/>
  <c r="BF10" i="13"/>
  <c r="BG10" i="13"/>
  <c r="BH10" i="13"/>
  <c r="BK10" i="13"/>
  <c r="BL10" i="13"/>
  <c r="BM10" i="13"/>
  <c r="BR10" i="13"/>
  <c r="BS10" i="13"/>
  <c r="BT10" i="13"/>
  <c r="BU10" i="13"/>
  <c r="BV10" i="13"/>
  <c r="BW10" i="13"/>
  <c r="BX10" i="13"/>
  <c r="BY10" i="13"/>
  <c r="BZ10" i="13"/>
  <c r="CA10" i="13"/>
  <c r="CB10" i="13"/>
  <c r="CC10" i="13"/>
  <c r="CD10" i="13"/>
  <c r="CE10" i="13"/>
  <c r="CF10" i="13"/>
  <c r="BQ11" i="13"/>
  <c r="AU11" i="13"/>
  <c r="AV11" i="13"/>
  <c r="AW11" i="13"/>
  <c r="AX11" i="13"/>
  <c r="AY11" i="13"/>
  <c r="AZ11" i="13"/>
  <c r="BA11" i="13"/>
  <c r="BB11" i="13"/>
  <c r="BC11" i="13"/>
  <c r="BD11" i="13"/>
  <c r="BE11" i="13"/>
  <c r="BF11" i="13"/>
  <c r="BG11" i="13"/>
  <c r="BH11" i="13"/>
  <c r="BK11" i="13"/>
  <c r="BL11" i="13"/>
  <c r="BM11" i="13"/>
  <c r="BR11" i="13"/>
  <c r="BS11" i="13"/>
  <c r="BT11" i="13"/>
  <c r="BU11" i="13"/>
  <c r="BV11" i="13"/>
  <c r="BW11" i="13"/>
  <c r="BX11" i="13"/>
  <c r="BY11" i="13"/>
  <c r="BZ11" i="13"/>
  <c r="CA11" i="13"/>
  <c r="CB11" i="13"/>
  <c r="CC11" i="13"/>
  <c r="CD11" i="13"/>
  <c r="CE11" i="13"/>
  <c r="CF11" i="13"/>
  <c r="BQ12" i="13"/>
  <c r="AU12" i="13"/>
  <c r="AV12" i="13"/>
  <c r="AW12" i="13"/>
  <c r="AX12" i="13"/>
  <c r="AY12" i="13"/>
  <c r="AZ12" i="13"/>
  <c r="BA12" i="13"/>
  <c r="BB12" i="13"/>
  <c r="BC12" i="13"/>
  <c r="BD12" i="13"/>
  <c r="BE12" i="13"/>
  <c r="BF12" i="13"/>
  <c r="BG12" i="13"/>
  <c r="BH12" i="13"/>
  <c r="BK12" i="13"/>
  <c r="BL12" i="13"/>
  <c r="BM12" i="13"/>
  <c r="BR12" i="13"/>
  <c r="BS12" i="13"/>
  <c r="BT12" i="13"/>
  <c r="BU12" i="13"/>
  <c r="BV12" i="13"/>
  <c r="BW12" i="13"/>
  <c r="BX12" i="13"/>
  <c r="BY12" i="13"/>
  <c r="BZ12" i="13"/>
  <c r="CA12" i="13"/>
  <c r="CB12" i="13"/>
  <c r="CC12" i="13"/>
  <c r="CD12" i="13"/>
  <c r="CE12" i="13"/>
  <c r="CF12" i="13"/>
  <c r="BQ13" i="13"/>
  <c r="AU13" i="13"/>
  <c r="AV13" i="13"/>
  <c r="AW13" i="13"/>
  <c r="AX13" i="13"/>
  <c r="AY13" i="13"/>
  <c r="AZ13" i="13"/>
  <c r="BA13" i="13"/>
  <c r="BB13" i="13"/>
  <c r="BC13" i="13"/>
  <c r="BD13" i="13"/>
  <c r="BE13" i="13"/>
  <c r="BF13" i="13"/>
  <c r="BG13" i="13"/>
  <c r="BH13" i="13"/>
  <c r="BK13" i="13"/>
  <c r="BL13" i="13"/>
  <c r="BM13" i="13"/>
  <c r="BR13" i="13"/>
  <c r="BS13" i="13"/>
  <c r="BT13" i="13"/>
  <c r="BU13" i="13"/>
  <c r="BV13" i="13"/>
  <c r="BW13" i="13"/>
  <c r="BX13" i="13"/>
  <c r="BY13" i="13"/>
  <c r="BZ13" i="13"/>
  <c r="CA13" i="13"/>
  <c r="CB13" i="13"/>
  <c r="CC13" i="13"/>
  <c r="CD13" i="13"/>
  <c r="CE13" i="13"/>
  <c r="CF13" i="13"/>
  <c r="BQ14" i="13"/>
  <c r="AU14" i="13"/>
  <c r="AV14" i="13"/>
  <c r="AW14" i="13"/>
  <c r="AX14" i="13"/>
  <c r="AY14" i="13"/>
  <c r="AZ14" i="13"/>
  <c r="BA14" i="13"/>
  <c r="BB14" i="13"/>
  <c r="BC14" i="13"/>
  <c r="BD14" i="13"/>
  <c r="BE14" i="13"/>
  <c r="BF14" i="13"/>
  <c r="BG14" i="13"/>
  <c r="BH14" i="13"/>
  <c r="BK14" i="13"/>
  <c r="BL14" i="13"/>
  <c r="BM14" i="13"/>
  <c r="BR14" i="13"/>
  <c r="BS14" i="13"/>
  <c r="BT14" i="13"/>
  <c r="BU14" i="13"/>
  <c r="BV14" i="13"/>
  <c r="BW14" i="13"/>
  <c r="BX14" i="13"/>
  <c r="BY14" i="13"/>
  <c r="BZ14" i="13"/>
  <c r="CA14" i="13"/>
  <c r="CB14" i="13"/>
  <c r="CC14" i="13"/>
  <c r="CD14" i="13"/>
  <c r="CE14" i="13"/>
  <c r="CF14" i="13"/>
  <c r="BQ15" i="13"/>
  <c r="AU15" i="13"/>
  <c r="AV15" i="13"/>
  <c r="AW15" i="13"/>
  <c r="AX15" i="13"/>
  <c r="AY15" i="13"/>
  <c r="AZ15" i="13"/>
  <c r="BA15" i="13"/>
  <c r="BB15" i="13"/>
  <c r="BC15" i="13"/>
  <c r="BD15" i="13"/>
  <c r="BE15" i="13"/>
  <c r="BF15" i="13"/>
  <c r="BG15" i="13"/>
  <c r="BH15" i="13"/>
  <c r="BK15" i="13"/>
  <c r="BL15" i="13"/>
  <c r="BM15" i="13"/>
  <c r="BR15" i="13"/>
  <c r="BS15" i="13"/>
  <c r="BT15" i="13"/>
  <c r="BU15" i="13"/>
  <c r="BV15" i="13"/>
  <c r="BW15" i="13"/>
  <c r="BX15" i="13"/>
  <c r="BY15" i="13"/>
  <c r="BZ15" i="13"/>
  <c r="CA15" i="13"/>
  <c r="CB15" i="13"/>
  <c r="CC15" i="13"/>
  <c r="CD15" i="13"/>
  <c r="CE15" i="13"/>
  <c r="CF15" i="13"/>
  <c r="BQ16" i="13"/>
  <c r="AU16" i="13"/>
  <c r="AV16" i="13"/>
  <c r="AW16" i="13"/>
  <c r="AX16" i="13"/>
  <c r="AY16" i="13"/>
  <c r="AZ16" i="13"/>
  <c r="BA16" i="13"/>
  <c r="BB16" i="13"/>
  <c r="BC16" i="13"/>
  <c r="BD16" i="13"/>
  <c r="BE16" i="13"/>
  <c r="BF16" i="13"/>
  <c r="BG16" i="13"/>
  <c r="BH16" i="13"/>
  <c r="BK16" i="13"/>
  <c r="BL16" i="13"/>
  <c r="BM16" i="13"/>
  <c r="BR16" i="13"/>
  <c r="BS16" i="13"/>
  <c r="BT16" i="13"/>
  <c r="BU16" i="13"/>
  <c r="BV16" i="13"/>
  <c r="BW16" i="13"/>
  <c r="BX16" i="13"/>
  <c r="BY16" i="13"/>
  <c r="BZ16" i="13"/>
  <c r="CA16" i="13"/>
  <c r="CB16" i="13"/>
  <c r="CC16" i="13"/>
  <c r="CD16" i="13"/>
  <c r="CE16" i="13"/>
  <c r="CF16" i="13"/>
  <c r="BQ17" i="13"/>
  <c r="AU17" i="13"/>
  <c r="AV17" i="13"/>
  <c r="AW17" i="13"/>
  <c r="AX17" i="13"/>
  <c r="AY17" i="13"/>
  <c r="AZ17" i="13"/>
  <c r="BA17" i="13"/>
  <c r="BB17" i="13"/>
  <c r="BC17" i="13"/>
  <c r="BD17" i="13"/>
  <c r="BE17" i="13"/>
  <c r="BF17" i="13"/>
  <c r="BG17" i="13"/>
  <c r="BH17" i="13"/>
  <c r="BK17" i="13"/>
  <c r="BL17" i="13"/>
  <c r="BM17" i="13"/>
  <c r="BR17" i="13"/>
  <c r="BS17" i="13"/>
  <c r="BT17" i="13"/>
  <c r="BU17" i="13"/>
  <c r="BV17" i="13"/>
  <c r="BW17" i="13"/>
  <c r="BX17" i="13"/>
  <c r="BY17" i="13"/>
  <c r="BZ17" i="13"/>
  <c r="CA17" i="13"/>
  <c r="CB17" i="13"/>
  <c r="CC17" i="13"/>
  <c r="CD17" i="13"/>
  <c r="CE17" i="13"/>
  <c r="CF17" i="13"/>
  <c r="BQ18" i="13"/>
  <c r="AU18" i="13"/>
  <c r="AV18" i="13"/>
  <c r="AW18" i="13"/>
  <c r="AX18" i="13"/>
  <c r="AY18" i="13"/>
  <c r="AZ18" i="13"/>
  <c r="BA18" i="13"/>
  <c r="BB18" i="13"/>
  <c r="BC18" i="13"/>
  <c r="BD18" i="13"/>
  <c r="BE18" i="13"/>
  <c r="BF18" i="13"/>
  <c r="BG18" i="13"/>
  <c r="BH18" i="13"/>
  <c r="BK18" i="13"/>
  <c r="BL18" i="13"/>
  <c r="BM18" i="13"/>
  <c r="BR18" i="13"/>
  <c r="BS18" i="13"/>
  <c r="BT18" i="13"/>
  <c r="BU18" i="13"/>
  <c r="BV18" i="13"/>
  <c r="BW18" i="13"/>
  <c r="BX18" i="13"/>
  <c r="BY18" i="13"/>
  <c r="BZ18" i="13"/>
  <c r="CA18" i="13"/>
  <c r="CB18" i="13"/>
  <c r="CC18" i="13"/>
  <c r="CD18" i="13"/>
  <c r="CE18" i="13"/>
  <c r="CF18" i="13"/>
  <c r="BQ19" i="13"/>
  <c r="AU19" i="13"/>
  <c r="AV19" i="13"/>
  <c r="AW19" i="13"/>
  <c r="AX19" i="13"/>
  <c r="AY19" i="13"/>
  <c r="AZ19" i="13"/>
  <c r="BA19" i="13"/>
  <c r="BB19" i="13"/>
  <c r="BC19" i="13"/>
  <c r="BD19" i="13"/>
  <c r="BE19" i="13"/>
  <c r="BF19" i="13"/>
  <c r="BG19" i="13"/>
  <c r="BH19" i="13"/>
  <c r="BK19" i="13"/>
  <c r="BL19" i="13"/>
  <c r="BM19" i="13"/>
  <c r="BR19" i="13"/>
  <c r="BS19" i="13"/>
  <c r="BT19" i="13"/>
  <c r="BU19" i="13"/>
  <c r="BV19" i="13"/>
  <c r="BW19" i="13"/>
  <c r="BX19" i="13"/>
  <c r="BY19" i="13"/>
  <c r="BZ19" i="13"/>
  <c r="CA19" i="13"/>
  <c r="CB19" i="13"/>
  <c r="CC19" i="13"/>
  <c r="CD19" i="13"/>
  <c r="CE19" i="13"/>
  <c r="CF19" i="13"/>
  <c r="BQ20" i="13"/>
  <c r="AU20" i="13"/>
  <c r="AV20" i="13"/>
  <c r="AW20" i="13"/>
  <c r="AX20" i="13"/>
  <c r="AY20" i="13"/>
  <c r="AZ20" i="13"/>
  <c r="BA20" i="13"/>
  <c r="BB20" i="13"/>
  <c r="BC20" i="13"/>
  <c r="BD20" i="13"/>
  <c r="BE20" i="13"/>
  <c r="BF20" i="13"/>
  <c r="BG20" i="13"/>
  <c r="BH20" i="13"/>
  <c r="BK20" i="13"/>
  <c r="BL20" i="13"/>
  <c r="BM20" i="13"/>
  <c r="BR20" i="13"/>
  <c r="BS20" i="13"/>
  <c r="BT20" i="13"/>
  <c r="BU20" i="13"/>
  <c r="BV20" i="13"/>
  <c r="BW20" i="13"/>
  <c r="BX20" i="13"/>
  <c r="BY20" i="13"/>
  <c r="BZ20" i="13"/>
  <c r="CA20" i="13"/>
  <c r="CB20" i="13"/>
  <c r="CC20" i="13"/>
  <c r="CD20" i="13"/>
  <c r="CE20" i="13"/>
  <c r="CF20" i="13"/>
  <c r="BQ21" i="13"/>
  <c r="AU21" i="13"/>
  <c r="AV21" i="13"/>
  <c r="AW21" i="13"/>
  <c r="AX21" i="13"/>
  <c r="AY21" i="13"/>
  <c r="AZ21" i="13"/>
  <c r="BA21" i="13"/>
  <c r="BB21" i="13"/>
  <c r="BC21" i="13"/>
  <c r="BD21" i="13"/>
  <c r="BE21" i="13"/>
  <c r="BF21" i="13"/>
  <c r="BG21" i="13"/>
  <c r="BH21" i="13"/>
  <c r="BK21" i="13"/>
  <c r="BL21" i="13"/>
  <c r="BM21" i="13"/>
  <c r="BR21" i="13"/>
  <c r="BS21" i="13"/>
  <c r="BT21" i="13"/>
  <c r="BU21" i="13"/>
  <c r="BV21" i="13"/>
  <c r="BW21" i="13"/>
  <c r="BX21" i="13"/>
  <c r="BY21" i="13"/>
  <c r="BZ21" i="13"/>
  <c r="CA21" i="13"/>
  <c r="CB21" i="13"/>
  <c r="CC21" i="13"/>
  <c r="CD21" i="13"/>
  <c r="CE21" i="13"/>
  <c r="CF21" i="13"/>
  <c r="BQ22" i="13"/>
  <c r="AU22" i="13"/>
  <c r="AV22" i="13"/>
  <c r="AW22" i="13"/>
  <c r="AX22" i="13"/>
  <c r="AY22" i="13"/>
  <c r="AZ22" i="13"/>
  <c r="BA22" i="13"/>
  <c r="BB22" i="13"/>
  <c r="BC22" i="13"/>
  <c r="BD22" i="13"/>
  <c r="BE22" i="13"/>
  <c r="BF22" i="13"/>
  <c r="BG22" i="13"/>
  <c r="BH22" i="13"/>
  <c r="BK22" i="13"/>
  <c r="BL22" i="13"/>
  <c r="BM22" i="13"/>
  <c r="BR22" i="13"/>
  <c r="BS22" i="13"/>
  <c r="BT22" i="13"/>
  <c r="BU22" i="13"/>
  <c r="BV22" i="13"/>
  <c r="BW22" i="13"/>
  <c r="BX22" i="13"/>
  <c r="BY22" i="13"/>
  <c r="BZ22" i="13"/>
  <c r="CA22" i="13"/>
  <c r="CB22" i="13"/>
  <c r="CC22" i="13"/>
  <c r="CD22" i="13"/>
  <c r="CE22" i="13"/>
  <c r="CF22" i="13"/>
  <c r="BQ23" i="13"/>
  <c r="AU23" i="13"/>
  <c r="AV23" i="13"/>
  <c r="AW23" i="13"/>
  <c r="AX23" i="13"/>
  <c r="AY23" i="13"/>
  <c r="AZ23" i="13"/>
  <c r="BA23" i="13"/>
  <c r="BB23" i="13"/>
  <c r="BC23" i="13"/>
  <c r="BD23" i="13"/>
  <c r="BE23" i="13"/>
  <c r="BF23" i="13"/>
  <c r="BG23" i="13"/>
  <c r="BH23" i="13"/>
  <c r="BK23" i="13"/>
  <c r="BL23" i="13"/>
  <c r="BM23" i="13"/>
  <c r="BR23" i="13"/>
  <c r="BS23" i="13"/>
  <c r="BT23" i="13"/>
  <c r="BU23" i="13"/>
  <c r="BV23" i="13"/>
  <c r="BW23" i="13"/>
  <c r="BX23" i="13"/>
  <c r="BY23" i="13"/>
  <c r="BZ23" i="13"/>
  <c r="CA23" i="13"/>
  <c r="CB23" i="13"/>
  <c r="CC23" i="13"/>
  <c r="CD23" i="13"/>
  <c r="CE23" i="13"/>
  <c r="CF23" i="13"/>
  <c r="BQ26" i="13"/>
  <c r="AU26" i="13"/>
  <c r="AV26" i="13"/>
  <c r="AW26" i="13"/>
  <c r="AX26" i="13"/>
  <c r="AY26" i="13"/>
  <c r="AZ26" i="13"/>
  <c r="BA26" i="13"/>
  <c r="BB26" i="13"/>
  <c r="BC26" i="13"/>
  <c r="BD26" i="13"/>
  <c r="BE26" i="13"/>
  <c r="BF26" i="13"/>
  <c r="BG26" i="13"/>
  <c r="BH26" i="13"/>
  <c r="BK26" i="13"/>
  <c r="BL26" i="13"/>
  <c r="BM26" i="13"/>
  <c r="BR26" i="13"/>
  <c r="BS26" i="13"/>
  <c r="BT26" i="13"/>
  <c r="BU26" i="13"/>
  <c r="BV26" i="13"/>
  <c r="BW26" i="13"/>
  <c r="BX26" i="13"/>
  <c r="BY26" i="13"/>
  <c r="BZ26" i="13"/>
  <c r="CA26" i="13"/>
  <c r="CB26" i="13"/>
  <c r="CC26" i="13"/>
  <c r="CD26" i="13"/>
  <c r="CE26" i="13"/>
  <c r="CF26" i="13"/>
  <c r="BQ27" i="13"/>
  <c r="AU27" i="13"/>
  <c r="AV27" i="13"/>
  <c r="AW27" i="13"/>
  <c r="AX27" i="13"/>
  <c r="AY27" i="13"/>
  <c r="AZ27" i="13"/>
  <c r="BA27" i="13"/>
  <c r="BB27" i="13"/>
  <c r="BC27" i="13"/>
  <c r="BD27" i="13"/>
  <c r="BE27" i="13"/>
  <c r="BF27" i="13"/>
  <c r="BG27" i="13"/>
  <c r="BH27" i="13"/>
  <c r="BK27" i="13"/>
  <c r="BL27" i="13"/>
  <c r="BM27" i="13"/>
  <c r="BR27" i="13"/>
  <c r="BS27" i="13"/>
  <c r="BT27" i="13"/>
  <c r="BU27" i="13"/>
  <c r="BV27" i="13"/>
  <c r="BW27" i="13"/>
  <c r="BX27" i="13"/>
  <c r="BY27" i="13"/>
  <c r="BZ27" i="13"/>
  <c r="CA27" i="13"/>
  <c r="CB27" i="13"/>
  <c r="CC27" i="13"/>
  <c r="CD27" i="13"/>
  <c r="CE27" i="13"/>
  <c r="CF27" i="13"/>
  <c r="BQ28" i="13"/>
  <c r="AU28" i="13"/>
  <c r="AV28" i="13"/>
  <c r="AW28" i="13"/>
  <c r="AX28" i="13"/>
  <c r="AY28" i="13"/>
  <c r="AZ28" i="13"/>
  <c r="BA28" i="13"/>
  <c r="BB28" i="13"/>
  <c r="BC28" i="13"/>
  <c r="BD28" i="13"/>
  <c r="BE28" i="13"/>
  <c r="BF28" i="13"/>
  <c r="BG28" i="13"/>
  <c r="BH28" i="13"/>
  <c r="BK28" i="13"/>
  <c r="BL28" i="13"/>
  <c r="BM28" i="13"/>
  <c r="BR28" i="13"/>
  <c r="BS28" i="13"/>
  <c r="BT28" i="13"/>
  <c r="BU28" i="13"/>
  <c r="BV28" i="13"/>
  <c r="BW28" i="13"/>
  <c r="BX28" i="13"/>
  <c r="BY28" i="13"/>
  <c r="BZ28" i="13"/>
  <c r="CA28" i="13"/>
  <c r="CB28" i="13"/>
  <c r="CC28" i="13"/>
  <c r="CD28" i="13"/>
  <c r="CE28" i="13"/>
  <c r="CF28" i="13"/>
  <c r="BQ32" i="13"/>
  <c r="AU32" i="13"/>
  <c r="AV32" i="13"/>
  <c r="AW32" i="13"/>
  <c r="AX32" i="13"/>
  <c r="AY32" i="13"/>
  <c r="AZ32" i="13"/>
  <c r="BA32" i="13"/>
  <c r="BB32" i="13"/>
  <c r="BC32" i="13"/>
  <c r="BD32" i="13"/>
  <c r="BE32" i="13"/>
  <c r="BF32" i="13"/>
  <c r="BG32" i="13"/>
  <c r="BH32" i="13"/>
  <c r="BK32" i="13"/>
  <c r="BL32" i="13"/>
  <c r="BM32" i="13"/>
  <c r="BR32" i="13"/>
  <c r="BS32" i="13"/>
  <c r="BT32" i="13"/>
  <c r="BU32" i="13"/>
  <c r="BV32" i="13"/>
  <c r="BW32" i="13"/>
  <c r="BX32" i="13"/>
  <c r="BY32" i="13"/>
  <c r="BZ32" i="13"/>
  <c r="CA32" i="13"/>
  <c r="CB32" i="13"/>
  <c r="CC32" i="13"/>
  <c r="CD32" i="13"/>
  <c r="CE32" i="13"/>
  <c r="CF32" i="13"/>
  <c r="BQ33" i="13"/>
  <c r="AU33" i="13"/>
  <c r="AV33" i="13"/>
  <c r="AW33" i="13"/>
  <c r="AX33" i="13"/>
  <c r="AY33" i="13"/>
  <c r="AZ33" i="13"/>
  <c r="BA33" i="13"/>
  <c r="BB33" i="13"/>
  <c r="BC33" i="13"/>
  <c r="BD33" i="13"/>
  <c r="BE33" i="13"/>
  <c r="BF33" i="13"/>
  <c r="BG33" i="13"/>
  <c r="BH33" i="13"/>
  <c r="BK33" i="13"/>
  <c r="BL33" i="13"/>
  <c r="BM33" i="13"/>
  <c r="BR33" i="13"/>
  <c r="BS33" i="13"/>
  <c r="BT33" i="13"/>
  <c r="BU33" i="13"/>
  <c r="BV33" i="13"/>
  <c r="BW33" i="13"/>
  <c r="BX33" i="13"/>
  <c r="BY33" i="13"/>
  <c r="BZ33" i="13"/>
  <c r="CA33" i="13"/>
  <c r="CB33" i="13"/>
  <c r="CC33" i="13"/>
  <c r="CD33" i="13"/>
  <c r="CE33" i="13"/>
  <c r="CF33" i="13"/>
  <c r="BQ34" i="13"/>
  <c r="AU34" i="13"/>
  <c r="AV34" i="13"/>
  <c r="AW34" i="13"/>
  <c r="AX34" i="13"/>
  <c r="AY34" i="13"/>
  <c r="AZ34" i="13"/>
  <c r="BA34" i="13"/>
  <c r="BB34" i="13"/>
  <c r="BC34" i="13"/>
  <c r="BD34" i="13"/>
  <c r="BE34" i="13"/>
  <c r="BF34" i="13"/>
  <c r="BG34" i="13"/>
  <c r="BH34" i="13"/>
  <c r="BK34" i="13"/>
  <c r="BL34" i="13"/>
  <c r="BM34" i="13"/>
  <c r="BR34" i="13"/>
  <c r="BS34" i="13"/>
  <c r="BT34" i="13"/>
  <c r="BU34" i="13"/>
  <c r="BV34" i="13"/>
  <c r="BW34" i="13"/>
  <c r="BX34" i="13"/>
  <c r="BY34" i="13"/>
  <c r="BZ34" i="13"/>
  <c r="CA34" i="13"/>
  <c r="CB34" i="13"/>
  <c r="CC34" i="13"/>
  <c r="CD34" i="13"/>
  <c r="CE34" i="13"/>
  <c r="CF34" i="13"/>
  <c r="BQ35" i="13"/>
  <c r="AU35" i="13"/>
  <c r="AV35" i="13"/>
  <c r="AW35" i="13"/>
  <c r="AX35" i="13"/>
  <c r="AY35" i="13"/>
  <c r="AZ35" i="13"/>
  <c r="BA35" i="13"/>
  <c r="BB35" i="13"/>
  <c r="BC35" i="13"/>
  <c r="BD35" i="13"/>
  <c r="BE35" i="13"/>
  <c r="BF35" i="13"/>
  <c r="BG35" i="13"/>
  <c r="BH35" i="13"/>
  <c r="BK35" i="13"/>
  <c r="BL35" i="13"/>
  <c r="BM35" i="13"/>
  <c r="BR35" i="13"/>
  <c r="BS35" i="13"/>
  <c r="BT35" i="13"/>
  <c r="BU35" i="13"/>
  <c r="BV35" i="13"/>
  <c r="BW35" i="13"/>
  <c r="BX35" i="13"/>
  <c r="BY35" i="13"/>
  <c r="BZ35" i="13"/>
  <c r="CA35" i="13"/>
  <c r="CB35" i="13"/>
  <c r="CC35" i="13"/>
  <c r="CD35" i="13"/>
  <c r="CE35" i="13"/>
  <c r="CF35" i="13"/>
  <c r="BQ36" i="13"/>
  <c r="AU36" i="13"/>
  <c r="AV36" i="13"/>
  <c r="AW36" i="13"/>
  <c r="AX36" i="13"/>
  <c r="AY36" i="13"/>
  <c r="AZ36" i="13"/>
  <c r="BA36" i="13"/>
  <c r="BB36" i="13"/>
  <c r="BC36" i="13"/>
  <c r="BD36" i="13"/>
  <c r="BE36" i="13"/>
  <c r="BF36" i="13"/>
  <c r="BG36" i="13"/>
  <c r="BH36" i="13"/>
  <c r="BK36" i="13"/>
  <c r="BL36" i="13"/>
  <c r="BM36" i="13"/>
  <c r="BR36" i="13"/>
  <c r="BS36" i="13"/>
  <c r="BT36" i="13"/>
  <c r="BU36" i="13"/>
  <c r="BV36" i="13"/>
  <c r="BW36" i="13"/>
  <c r="BX36" i="13"/>
  <c r="BY36" i="13"/>
  <c r="BZ36" i="13"/>
  <c r="CA36" i="13"/>
  <c r="CB36" i="13"/>
  <c r="CC36" i="13"/>
  <c r="CD36" i="13"/>
  <c r="CE36" i="13"/>
  <c r="CF36" i="13"/>
  <c r="BQ37" i="13"/>
  <c r="AU37" i="13"/>
  <c r="AV37" i="13"/>
  <c r="AW37" i="13"/>
  <c r="AX37" i="13"/>
  <c r="AY37" i="13"/>
  <c r="AZ37" i="13"/>
  <c r="BA37" i="13"/>
  <c r="BB37" i="13"/>
  <c r="BC37" i="13"/>
  <c r="BD37" i="13"/>
  <c r="BE37" i="13"/>
  <c r="BF37" i="13"/>
  <c r="BG37" i="13"/>
  <c r="BH37" i="13"/>
  <c r="BK37" i="13"/>
  <c r="BL37" i="13"/>
  <c r="BM37" i="13"/>
  <c r="BR37" i="13"/>
  <c r="BS37" i="13"/>
  <c r="BT37" i="13"/>
  <c r="BU37" i="13"/>
  <c r="BV37" i="13"/>
  <c r="BW37" i="13"/>
  <c r="BX37" i="13"/>
  <c r="BY37" i="13"/>
  <c r="BZ37" i="13"/>
  <c r="CA37" i="13"/>
  <c r="CB37" i="13"/>
  <c r="CC37" i="13"/>
  <c r="CD37" i="13"/>
  <c r="CE37" i="13"/>
  <c r="CF37" i="13"/>
  <c r="BQ38" i="13"/>
  <c r="AU38" i="13"/>
  <c r="AV38" i="13"/>
  <c r="AW38" i="13"/>
  <c r="AX38" i="13"/>
  <c r="AY38" i="13"/>
  <c r="AZ38" i="13"/>
  <c r="BA38" i="13"/>
  <c r="BB38" i="13"/>
  <c r="BC38" i="13"/>
  <c r="BD38" i="13"/>
  <c r="BE38" i="13"/>
  <c r="BF38" i="13"/>
  <c r="BG38" i="13"/>
  <c r="BH38" i="13"/>
  <c r="BK38" i="13"/>
  <c r="BL38" i="13"/>
  <c r="BM38" i="13"/>
  <c r="BR38" i="13"/>
  <c r="BS38" i="13"/>
  <c r="BT38" i="13"/>
  <c r="BU38" i="13"/>
  <c r="BV38" i="13"/>
  <c r="BW38" i="13"/>
  <c r="BX38" i="13"/>
  <c r="BY38" i="13"/>
  <c r="BZ38" i="13"/>
  <c r="CA38" i="13"/>
  <c r="CB38" i="13"/>
  <c r="CC38" i="13"/>
  <c r="CD38" i="13"/>
  <c r="CE38" i="13"/>
  <c r="CF38" i="13"/>
  <c r="BQ39" i="13"/>
  <c r="AU39" i="13"/>
  <c r="AV39" i="13"/>
  <c r="AW39" i="13"/>
  <c r="AX39" i="13"/>
  <c r="AY39" i="13"/>
  <c r="AZ39" i="13"/>
  <c r="BA39" i="13"/>
  <c r="BB39" i="13"/>
  <c r="BC39" i="13"/>
  <c r="BD39" i="13"/>
  <c r="BE39" i="13"/>
  <c r="BF39" i="13"/>
  <c r="BG39" i="13"/>
  <c r="BH39" i="13"/>
  <c r="BK39" i="13"/>
  <c r="BL39" i="13"/>
  <c r="BM39" i="13"/>
  <c r="BR39" i="13"/>
  <c r="BS39" i="13"/>
  <c r="BT39" i="13"/>
  <c r="BU39" i="13"/>
  <c r="BV39" i="13"/>
  <c r="BW39" i="13"/>
  <c r="BX39" i="13"/>
  <c r="BY39" i="13"/>
  <c r="BZ39" i="13"/>
  <c r="CA39" i="13"/>
  <c r="CB39" i="13"/>
  <c r="CC39" i="13"/>
  <c r="CD39" i="13"/>
  <c r="CE39" i="13"/>
  <c r="CF39" i="13"/>
  <c r="BQ40" i="13"/>
  <c r="AU40" i="13"/>
  <c r="AV40" i="13"/>
  <c r="AW40" i="13"/>
  <c r="AX40" i="13"/>
  <c r="AY40" i="13"/>
  <c r="AZ40" i="13"/>
  <c r="BA40" i="13"/>
  <c r="BB40" i="13"/>
  <c r="BC40" i="13"/>
  <c r="BD40" i="13"/>
  <c r="BE40" i="13"/>
  <c r="BF40" i="13"/>
  <c r="BG40" i="13"/>
  <c r="BH40" i="13"/>
  <c r="BK40" i="13"/>
  <c r="BL40" i="13"/>
  <c r="BM40" i="13"/>
  <c r="BR40" i="13"/>
  <c r="BS40" i="13"/>
  <c r="BT40" i="13"/>
  <c r="BU40" i="13"/>
  <c r="BV40" i="13"/>
  <c r="BW40" i="13"/>
  <c r="BX40" i="13"/>
  <c r="BY40" i="13"/>
  <c r="BZ40" i="13"/>
  <c r="CA40" i="13"/>
  <c r="CB40" i="13"/>
  <c r="CC40" i="13"/>
  <c r="CD40" i="13"/>
  <c r="CE40" i="13"/>
  <c r="CF40" i="13"/>
  <c r="BQ41" i="13"/>
  <c r="AU41" i="13"/>
  <c r="AV41" i="13"/>
  <c r="AW41" i="13"/>
  <c r="AX41" i="13"/>
  <c r="AY41" i="13"/>
  <c r="AZ41" i="13"/>
  <c r="BA41" i="13"/>
  <c r="BB41" i="13"/>
  <c r="BC41" i="13"/>
  <c r="BD41" i="13"/>
  <c r="BE41" i="13"/>
  <c r="BF41" i="13"/>
  <c r="BG41" i="13"/>
  <c r="BH41" i="13"/>
  <c r="BK41" i="13"/>
  <c r="BL41" i="13"/>
  <c r="BM41" i="13"/>
  <c r="BR41" i="13"/>
  <c r="BS41" i="13"/>
  <c r="BT41" i="13"/>
  <c r="BU41" i="13"/>
  <c r="BV41" i="13"/>
  <c r="BW41" i="13"/>
  <c r="BX41" i="13"/>
  <c r="BY41" i="13"/>
  <c r="BZ41" i="13"/>
  <c r="CA41" i="13"/>
  <c r="CB41" i="13"/>
  <c r="CC41" i="13"/>
  <c r="CD41" i="13"/>
  <c r="CE41" i="13"/>
  <c r="CF41" i="13"/>
  <c r="BQ42" i="13"/>
  <c r="AU42" i="13"/>
  <c r="AV42" i="13"/>
  <c r="AW42" i="13"/>
  <c r="AX42" i="13"/>
  <c r="AY42" i="13"/>
  <c r="AZ42" i="13"/>
  <c r="BA42" i="13"/>
  <c r="BB42" i="13"/>
  <c r="BC42" i="13"/>
  <c r="BD42" i="13"/>
  <c r="BE42" i="13"/>
  <c r="BF42" i="13"/>
  <c r="BG42" i="13"/>
  <c r="BH42" i="13"/>
  <c r="BK42" i="13"/>
  <c r="BL42" i="13"/>
  <c r="BM42" i="13"/>
  <c r="BR42" i="13"/>
  <c r="BS42" i="13"/>
  <c r="BT42" i="13"/>
  <c r="BU42" i="13"/>
  <c r="BV42" i="13"/>
  <c r="BW42" i="13"/>
  <c r="BX42" i="13"/>
  <c r="BY42" i="13"/>
  <c r="BZ42" i="13"/>
  <c r="CA42" i="13"/>
  <c r="CB42" i="13"/>
  <c r="CC42" i="13"/>
  <c r="CD42" i="13"/>
  <c r="CE42" i="13"/>
  <c r="CF42" i="13"/>
  <c r="BQ43" i="13"/>
  <c r="AU43" i="13"/>
  <c r="AV43" i="13"/>
  <c r="AW43" i="13"/>
  <c r="AX43" i="13"/>
  <c r="AY43" i="13"/>
  <c r="AZ43" i="13"/>
  <c r="BA43" i="13"/>
  <c r="BB43" i="13"/>
  <c r="BC43" i="13"/>
  <c r="BD43" i="13"/>
  <c r="BE43" i="13"/>
  <c r="BF43" i="13"/>
  <c r="BG43" i="13"/>
  <c r="BH43" i="13"/>
  <c r="BK43" i="13"/>
  <c r="BL43" i="13"/>
  <c r="BM43" i="13"/>
  <c r="BR43" i="13"/>
  <c r="BS43" i="13"/>
  <c r="BT43" i="13"/>
  <c r="BU43" i="13"/>
  <c r="BV43" i="13"/>
  <c r="BW43" i="13"/>
  <c r="BX43" i="13"/>
  <c r="BY43" i="13"/>
  <c r="BZ43" i="13"/>
  <c r="CA43" i="13"/>
  <c r="CB43" i="13"/>
  <c r="CC43" i="13"/>
  <c r="CD43" i="13"/>
  <c r="CE43" i="13"/>
  <c r="CF43" i="13"/>
  <c r="BQ44" i="13"/>
  <c r="AU44" i="13"/>
  <c r="AV44" i="13"/>
  <c r="AW44" i="13"/>
  <c r="AX44" i="13"/>
  <c r="AY44" i="13"/>
  <c r="AZ44" i="13"/>
  <c r="BA44" i="13"/>
  <c r="BB44" i="13"/>
  <c r="BC44" i="13"/>
  <c r="BD44" i="13"/>
  <c r="BE44" i="13"/>
  <c r="BF44" i="13"/>
  <c r="BG44" i="13"/>
  <c r="BH44" i="13"/>
  <c r="BK44" i="13"/>
  <c r="BL44" i="13"/>
  <c r="BM44" i="13"/>
  <c r="BR44" i="13"/>
  <c r="BS44" i="13"/>
  <c r="BT44" i="13"/>
  <c r="BU44" i="13"/>
  <c r="BV44" i="13"/>
  <c r="BW44" i="13"/>
  <c r="BX44" i="13"/>
  <c r="BY44" i="13"/>
  <c r="BZ44" i="13"/>
  <c r="CA44" i="13"/>
  <c r="CB44" i="13"/>
  <c r="CC44" i="13"/>
  <c r="CD44" i="13"/>
  <c r="CE44" i="13"/>
  <c r="CF44" i="13"/>
  <c r="BQ45" i="13"/>
  <c r="AU45" i="13"/>
  <c r="AV45" i="13"/>
  <c r="AW45" i="13"/>
  <c r="AX45" i="13"/>
  <c r="AY45" i="13"/>
  <c r="AZ45" i="13"/>
  <c r="BA45" i="13"/>
  <c r="BB45" i="13"/>
  <c r="BC45" i="13"/>
  <c r="BD45" i="13"/>
  <c r="BE45" i="13"/>
  <c r="BF45" i="13"/>
  <c r="BG45" i="13"/>
  <c r="BH45" i="13"/>
  <c r="BK45" i="13"/>
  <c r="BL45" i="13"/>
  <c r="BM45" i="13"/>
  <c r="BR45" i="13"/>
  <c r="BS45" i="13"/>
  <c r="BT45" i="13"/>
  <c r="BU45" i="13"/>
  <c r="BV45" i="13"/>
  <c r="BW45" i="13"/>
  <c r="BX45" i="13"/>
  <c r="BY45" i="13"/>
  <c r="BZ45" i="13"/>
  <c r="CA45" i="13"/>
  <c r="CB45" i="13"/>
  <c r="CC45" i="13"/>
  <c r="CD45" i="13"/>
  <c r="CE45" i="13"/>
  <c r="CF45" i="13"/>
  <c r="BQ46" i="13"/>
  <c r="AU46" i="13"/>
  <c r="AV46" i="13"/>
  <c r="AW46" i="13"/>
  <c r="AX46" i="13"/>
  <c r="AY46" i="13"/>
  <c r="AZ46" i="13"/>
  <c r="BA46" i="13"/>
  <c r="BB46" i="13"/>
  <c r="BC46" i="13"/>
  <c r="BD46" i="13"/>
  <c r="BE46" i="13"/>
  <c r="BF46" i="13"/>
  <c r="BG46" i="13"/>
  <c r="BH46" i="13"/>
  <c r="BK46" i="13"/>
  <c r="BL46" i="13"/>
  <c r="BM46" i="13"/>
  <c r="BR46" i="13"/>
  <c r="BS46" i="13"/>
  <c r="BT46" i="13"/>
  <c r="BU46" i="13"/>
  <c r="BV46" i="13"/>
  <c r="BW46" i="13"/>
  <c r="BX46" i="13"/>
  <c r="BY46" i="13"/>
  <c r="BZ46" i="13"/>
  <c r="CA46" i="13"/>
  <c r="CB46" i="13"/>
  <c r="CC46" i="13"/>
  <c r="CD46" i="13"/>
  <c r="CE46" i="13"/>
  <c r="CF46" i="13"/>
  <c r="AU47" i="13"/>
  <c r="AV47" i="13"/>
  <c r="AW47" i="13"/>
  <c r="AX47" i="13"/>
  <c r="AY47" i="13"/>
  <c r="AZ47" i="13"/>
  <c r="BA47" i="13"/>
  <c r="BB47" i="13"/>
  <c r="BC47" i="13"/>
  <c r="BD47" i="13"/>
  <c r="BE47" i="13"/>
  <c r="BF47" i="13"/>
  <c r="BG47" i="13"/>
  <c r="BH47" i="13"/>
  <c r="BK47" i="13"/>
  <c r="BL47" i="13"/>
  <c r="BM47" i="13"/>
  <c r="BR47" i="13"/>
  <c r="BS47" i="13"/>
  <c r="BT47" i="13"/>
  <c r="BU47" i="13"/>
  <c r="BV47" i="13"/>
  <c r="BW47" i="13"/>
  <c r="BX47" i="13"/>
  <c r="BY47" i="13"/>
  <c r="BZ47" i="13"/>
  <c r="CA47" i="13"/>
  <c r="CB47" i="13"/>
  <c r="CC47" i="13"/>
  <c r="CD47" i="13"/>
  <c r="CE47" i="13"/>
  <c r="CF47" i="13"/>
  <c r="BE12" i="36"/>
  <c r="BE7" i="36"/>
  <c r="BE8" i="36"/>
  <c r="BE9" i="36"/>
  <c r="BE10" i="36"/>
  <c r="BE11" i="36"/>
  <c r="BE13" i="36"/>
  <c r="BE14" i="36"/>
  <c r="BE15" i="36"/>
  <c r="BE16" i="36"/>
  <c r="BE19" i="36"/>
  <c r="BE20" i="36"/>
  <c r="BE21" i="36"/>
  <c r="DZ9" i="13"/>
  <c r="DZ10" i="13"/>
  <c r="DZ11" i="13"/>
  <c r="DZ12" i="13"/>
  <c r="DZ13" i="13"/>
  <c r="DZ14" i="13"/>
  <c r="DZ15" i="13"/>
  <c r="DZ16" i="13"/>
  <c r="DZ17" i="13"/>
  <c r="DZ18" i="13"/>
  <c r="DZ19" i="13"/>
  <c r="DZ20" i="13"/>
  <c r="DZ34" i="13"/>
  <c r="DZ35" i="13"/>
  <c r="DZ36" i="13"/>
  <c r="DZ37" i="13"/>
  <c r="DZ38" i="13"/>
  <c r="DZ39" i="13"/>
  <c r="DZ40" i="13"/>
  <c r="DZ41" i="13"/>
  <c r="DZ42" i="13"/>
  <c r="DZ43" i="13"/>
  <c r="DZ44" i="13"/>
  <c r="DZ45" i="13"/>
  <c r="DZ46" i="13"/>
  <c r="DZ47" i="13"/>
  <c r="S30" i="38"/>
  <c r="D48" i="13"/>
  <c r="BB12" i="36"/>
  <c r="BB7" i="36"/>
  <c r="BB8" i="36"/>
  <c r="BB9" i="36"/>
  <c r="BB10" i="36"/>
  <c r="BB11" i="36"/>
  <c r="BB13" i="36"/>
  <c r="BB14" i="36"/>
  <c r="BB15" i="36"/>
  <c r="BB16" i="36"/>
  <c r="BB21" i="36"/>
  <c r="S30" i="37"/>
  <c r="C22" i="36"/>
  <c r="L3" i="37" s="1"/>
  <c r="G7" i="15"/>
  <c r="G8" i="15"/>
  <c r="G9" i="15"/>
  <c r="G10" i="15"/>
  <c r="G11" i="15"/>
  <c r="G12" i="15"/>
  <c r="G13" i="15"/>
  <c r="G14" i="15"/>
  <c r="G15" i="15"/>
  <c r="G16" i="15"/>
  <c r="G17" i="15"/>
  <c r="G18" i="15"/>
  <c r="G19" i="15"/>
  <c r="G20" i="15"/>
  <c r="G21" i="15"/>
  <c r="G22" i="15"/>
  <c r="G25" i="15"/>
  <c r="G26" i="15"/>
  <c r="G27" i="15"/>
  <c r="G31" i="15"/>
  <c r="G32" i="15"/>
  <c r="G33" i="15"/>
  <c r="G34" i="15"/>
  <c r="G35" i="15"/>
  <c r="G36" i="15"/>
  <c r="G37" i="15"/>
  <c r="G39" i="15"/>
  <c r="G41" i="15"/>
  <c r="G43" i="15"/>
  <c r="G45" i="15"/>
  <c r="K10" i="43"/>
  <c r="BY9" i="9"/>
  <c r="BY13" i="9"/>
  <c r="BY17" i="9"/>
  <c r="BY21" i="9"/>
  <c r="BY27" i="9"/>
  <c r="BY34" i="9"/>
  <c r="BY38" i="9"/>
  <c r="BY42" i="9"/>
  <c r="BY46" i="9"/>
  <c r="BY12" i="9"/>
  <c r="BY16" i="9"/>
  <c r="BY20" i="9"/>
  <c r="BY26" i="9"/>
  <c r="BY33" i="9"/>
  <c r="BY37" i="9"/>
  <c r="BY41" i="9"/>
  <c r="BY45" i="9"/>
  <c r="G46" i="15"/>
  <c r="G42" i="15"/>
  <c r="G38" i="15"/>
  <c r="G23" i="15"/>
  <c r="G44" i="15"/>
  <c r="G24" i="15"/>
  <c r="BU25" i="9"/>
  <c r="BU47" i="9"/>
  <c r="BU45" i="9"/>
  <c r="BU43" i="9"/>
  <c r="BU41" i="9"/>
  <c r="BU39" i="9"/>
  <c r="BU37" i="9"/>
  <c r="BU35" i="9"/>
  <c r="BU33" i="9"/>
  <c r="BU28" i="9"/>
  <c r="BU26" i="9"/>
  <c r="BU22" i="9"/>
  <c r="BU20" i="9"/>
  <c r="BU18" i="9"/>
  <c r="BU16" i="9"/>
  <c r="BU14" i="9"/>
  <c r="BU12" i="9"/>
  <c r="BU10" i="9"/>
  <c r="ED32" i="9"/>
  <c r="BU24" i="9"/>
  <c r="E47" i="15"/>
  <c r="ED45" i="9"/>
  <c r="CF10" i="16"/>
  <c r="CF18" i="16"/>
  <c r="CD13" i="16"/>
  <c r="CD19" i="16"/>
  <c r="CD20" i="16"/>
  <c r="BZ13" i="16"/>
  <c r="BZ17" i="16"/>
  <c r="BZ20" i="16"/>
  <c r="BZ24" i="16"/>
  <c r="BX7" i="16"/>
  <c r="BX17" i="16"/>
  <c r="BX12" i="16"/>
  <c r="BX21" i="16"/>
  <c r="BX27" i="16"/>
  <c r="BX24" i="16"/>
  <c r="BX33" i="16"/>
  <c r="BV11" i="16"/>
  <c r="BV13" i="16"/>
  <c r="BV16" i="16"/>
  <c r="BV18" i="16"/>
  <c r="BV34" i="16"/>
  <c r="BV20" i="16"/>
  <c r="BT24" i="16"/>
  <c r="BT35" i="16"/>
  <c r="BM9" i="16"/>
  <c r="BM13" i="16"/>
  <c r="BM17" i="16"/>
  <c r="BM8" i="16"/>
  <c r="BM12" i="16"/>
  <c r="BM16" i="16"/>
  <c r="BM21" i="16"/>
  <c r="BM25" i="16"/>
  <c r="BM32" i="16"/>
  <c r="BM20" i="16"/>
  <c r="BM24" i="16"/>
  <c r="BM31" i="16"/>
  <c r="BM35" i="16"/>
  <c r="BK35" i="16"/>
  <c r="BG21" i="16"/>
  <c r="BG20" i="16"/>
  <c r="BE11" i="16"/>
  <c r="BE14" i="16"/>
  <c r="BE34" i="16"/>
  <c r="BC11" i="16"/>
  <c r="BC8" i="16"/>
  <c r="BC14" i="16"/>
  <c r="BC25" i="16"/>
  <c r="BC34" i="16"/>
  <c r="BC31" i="16"/>
  <c r="BA17" i="16"/>
  <c r="BA21" i="16"/>
  <c r="BA24" i="16"/>
  <c r="AY16" i="16"/>
  <c r="AY23" i="16"/>
  <c r="AY26" i="16"/>
  <c r="AW21" i="16"/>
  <c r="AU7" i="16"/>
  <c r="AU13" i="16"/>
  <c r="AU10" i="16"/>
  <c r="AU16" i="16"/>
  <c r="AU27" i="16"/>
  <c r="AU20" i="16"/>
  <c r="AU33" i="16"/>
  <c r="AS19" i="16"/>
  <c r="AS23" i="16"/>
  <c r="AS26" i="16"/>
  <c r="BJ7" i="16"/>
  <c r="BJ24" i="16"/>
  <c r="BJ25" i="16"/>
  <c r="AW24" i="9"/>
  <c r="AY24" i="9"/>
  <c r="BA24" i="9"/>
  <c r="BG24" i="9"/>
  <c r="AW25" i="9"/>
  <c r="AY25" i="9"/>
  <c r="BA25" i="9"/>
  <c r="BC25" i="9"/>
  <c r="BG25" i="9"/>
  <c r="BI25" i="9"/>
  <c r="BM8" i="9"/>
  <c r="BM14" i="9"/>
  <c r="BM16" i="9"/>
  <c r="BM22" i="9"/>
  <c r="BM24" i="9"/>
  <c r="BM33" i="9"/>
  <c r="BM35" i="9"/>
  <c r="BM41" i="9"/>
  <c r="BM43" i="9"/>
  <c r="BN15" i="9"/>
  <c r="BN23" i="9"/>
  <c r="BN34" i="9"/>
  <c r="BN42" i="9"/>
  <c r="BN46" i="9"/>
  <c r="BQ24" i="9"/>
  <c r="BW24" i="9"/>
  <c r="BY24" i="9"/>
  <c r="CC24" i="9"/>
  <c r="CE24" i="9"/>
  <c r="BQ25" i="9"/>
  <c r="BW25" i="9"/>
  <c r="BY25" i="9"/>
  <c r="CC25" i="9"/>
  <c r="CE25" i="9"/>
  <c r="CI25" i="9"/>
  <c r="ED24" i="9"/>
  <c r="M23" i="57" s="1"/>
  <c r="EG24" i="9"/>
  <c r="N23" i="57" s="1"/>
  <c r="BT45" i="16"/>
  <c r="BE45" i="16"/>
  <c r="BC45" i="16"/>
  <c r="BS44" i="16"/>
  <c r="BV43" i="16"/>
  <c r="BM43" i="16"/>
  <c r="BC43" i="16"/>
  <c r="BS42" i="16"/>
  <c r="CB41" i="16"/>
  <c r="BV41" i="16"/>
  <c r="BT41" i="16"/>
  <c r="AW41" i="16"/>
  <c r="BQ40" i="16"/>
  <c r="BZ39" i="16"/>
  <c r="BM39" i="16"/>
  <c r="BG39" i="16"/>
  <c r="BA39" i="16"/>
  <c r="AY39" i="16"/>
  <c r="AU39" i="16"/>
  <c r="BV37" i="16"/>
  <c r="BG37" i="16"/>
  <c r="BJ36" i="16"/>
  <c r="CA7" i="16"/>
  <c r="CA24" i="16"/>
  <c r="CA27" i="16"/>
  <c r="BW21" i="16"/>
  <c r="BW34" i="16"/>
  <c r="BU7" i="16"/>
  <c r="BS9" i="16"/>
  <c r="BS33" i="16"/>
  <c r="BQ12" i="16"/>
  <c r="BQ14" i="16"/>
  <c r="BQ15" i="16"/>
  <c r="BQ17" i="16"/>
  <c r="BQ35" i="16"/>
  <c r="BQ19" i="16"/>
  <c r="BL17" i="16"/>
  <c r="BL25" i="16"/>
  <c r="BH12" i="16"/>
  <c r="BF8" i="16"/>
  <c r="BF23" i="16"/>
  <c r="BD14" i="16"/>
  <c r="BD11" i="16"/>
  <c r="BD31" i="16"/>
  <c r="BD25" i="16"/>
  <c r="AX20" i="16"/>
  <c r="AV14" i="16"/>
  <c r="AV9" i="16"/>
  <c r="BI15" i="16"/>
  <c r="BI24" i="16"/>
  <c r="EG47" i="9"/>
  <c r="EG45" i="9"/>
  <c r="EG43" i="9"/>
  <c r="EG39" i="9"/>
  <c r="EG37" i="9"/>
  <c r="EG33" i="9"/>
  <c r="EG27" i="9"/>
  <c r="N26" i="57" s="1"/>
  <c r="EG23" i="9"/>
  <c r="N22" i="57" s="1"/>
  <c r="EG21" i="9"/>
  <c r="EG15" i="9"/>
  <c r="EG9" i="9"/>
  <c r="AZ24" i="9"/>
  <c r="BD24" i="9"/>
  <c r="BF24" i="9"/>
  <c r="BH24" i="9"/>
  <c r="BJ24" i="9"/>
  <c r="BL24" i="9"/>
  <c r="BM9" i="9"/>
  <c r="BM15" i="9"/>
  <c r="BM17" i="9"/>
  <c r="BM23" i="9"/>
  <c r="BM25" i="9"/>
  <c r="BM34" i="9"/>
  <c r="BM36" i="9"/>
  <c r="BM42" i="9"/>
  <c r="BM44" i="9"/>
  <c r="BN8" i="9"/>
  <c r="BN12" i="9"/>
  <c r="BN16" i="9"/>
  <c r="BN20" i="9"/>
  <c r="BN24" i="9"/>
  <c r="BN28" i="9"/>
  <c r="BN35" i="9"/>
  <c r="BN39" i="9"/>
  <c r="BN43" i="9"/>
  <c r="BN47" i="9"/>
  <c r="BP24" i="9"/>
  <c r="BV24" i="9"/>
  <c r="BZ24" i="9"/>
  <c r="CB24" i="9"/>
  <c r="CD24" i="9"/>
  <c r="CF24" i="9"/>
  <c r="CH24" i="9"/>
  <c r="CJ24" i="9"/>
  <c r="ED25" i="9"/>
  <c r="M24" i="57" s="1"/>
  <c r="CD46" i="16"/>
  <c r="BV46" i="16"/>
  <c r="BT46" i="16"/>
  <c r="BM46" i="16"/>
  <c r="BC46" i="16"/>
  <c r="AU46" i="16"/>
  <c r="BZ44" i="16"/>
  <c r="BM44" i="16"/>
  <c r="BG44" i="16"/>
  <c r="BA44" i="16"/>
  <c r="AY44" i="16"/>
  <c r="BJ43" i="16"/>
  <c r="CF42" i="16"/>
  <c r="BV42" i="16"/>
  <c r="BM42" i="16"/>
  <c r="BC42" i="16"/>
  <c r="BA42" i="16"/>
  <c r="AU42" i="16"/>
  <c r="CF40" i="16"/>
  <c r="CB40" i="16"/>
  <c r="BV40" i="16"/>
  <c r="BM40" i="16"/>
  <c r="BC40" i="16"/>
  <c r="AU40" i="16"/>
  <c r="AS40" i="16"/>
  <c r="BS39" i="16"/>
  <c r="BH39" i="16"/>
  <c r="CF38" i="16"/>
  <c r="BZ38" i="16"/>
  <c r="BM38" i="16"/>
  <c r="BK38" i="16"/>
  <c r="BA38" i="16"/>
  <c r="AY38" i="16"/>
  <c r="BU37" i="16"/>
  <c r="BQ37" i="16"/>
  <c r="BD37" i="16"/>
  <c r="BX36" i="16"/>
  <c r="BV36" i="16"/>
  <c r="BT36" i="16"/>
  <c r="BM36" i="16"/>
  <c r="BI36" i="16"/>
  <c r="BC36" i="16"/>
  <c r="AW36" i="16"/>
  <c r="ED46" i="9"/>
  <c r="CI11" i="9"/>
  <c r="CI15" i="9"/>
  <c r="CI19" i="9"/>
  <c r="CI23" i="9"/>
  <c r="CI32" i="9"/>
  <c r="CI36" i="9"/>
  <c r="CI40" i="9"/>
  <c r="CG8" i="9"/>
  <c r="CG12" i="9"/>
  <c r="CG16" i="9"/>
  <c r="CG20" i="9"/>
  <c r="CG26" i="9"/>
  <c r="CG33" i="9"/>
  <c r="CG37" i="9"/>
  <c r="EG42" i="9"/>
  <c r="ED42" i="9"/>
  <c r="CE8" i="9"/>
  <c r="CE11" i="9"/>
  <c r="CE12" i="9"/>
  <c r="CE15" i="9"/>
  <c r="CE16" i="9"/>
  <c r="CE19" i="9"/>
  <c r="CE20" i="9"/>
  <c r="CE23" i="9"/>
  <c r="CE26" i="9"/>
  <c r="CE32" i="9"/>
  <c r="CE33" i="9"/>
  <c r="CE36" i="9"/>
  <c r="CE37" i="9"/>
  <c r="CE40" i="9"/>
  <c r="CE41" i="9"/>
  <c r="EG40" i="9"/>
  <c r="ED40" i="9"/>
  <c r="CC8" i="9"/>
  <c r="CC11" i="9"/>
  <c r="CC12" i="9"/>
  <c r="CC15" i="9"/>
  <c r="CC16" i="9"/>
  <c r="CC19" i="9"/>
  <c r="CC20" i="9"/>
  <c r="CC23" i="9"/>
  <c r="CC26" i="9"/>
  <c r="CC32" i="9"/>
  <c r="CC33" i="9"/>
  <c r="CC36" i="9"/>
  <c r="CC37" i="9"/>
  <c r="CC40" i="9"/>
  <c r="CC41" i="9"/>
  <c r="EG38" i="9"/>
  <c r="N37" i="57" s="1"/>
  <c r="ED38" i="9"/>
  <c r="M37" i="57" s="1"/>
  <c r="CA8" i="9"/>
  <c r="CA11" i="9"/>
  <c r="CA12" i="9"/>
  <c r="CA15" i="9"/>
  <c r="CA16" i="9"/>
  <c r="CA19" i="9"/>
  <c r="CA20" i="9"/>
  <c r="CA23" i="9"/>
  <c r="CA26" i="9"/>
  <c r="CA32" i="9"/>
  <c r="CA33" i="9"/>
  <c r="CA36" i="9"/>
  <c r="CA37" i="9"/>
  <c r="CA40" i="9"/>
  <c r="CA41" i="9"/>
  <c r="EG36" i="9"/>
  <c r="ED36" i="9"/>
  <c r="BY8" i="9"/>
  <c r="EG34" i="9"/>
  <c r="ED34" i="9"/>
  <c r="BW8" i="9"/>
  <c r="BW9" i="9"/>
  <c r="BW10" i="9"/>
  <c r="BW13" i="9"/>
  <c r="BW14" i="9"/>
  <c r="BW17" i="9"/>
  <c r="BW18" i="9"/>
  <c r="BW21" i="9"/>
  <c r="BW22" i="9"/>
  <c r="BW27" i="9"/>
  <c r="BW28" i="9"/>
  <c r="BW34" i="9"/>
  <c r="BW35" i="9"/>
  <c r="BW38" i="9"/>
  <c r="BW39" i="9"/>
  <c r="EG28" i="9"/>
  <c r="N27" i="57" s="1"/>
  <c r="ED28" i="9"/>
  <c r="M27" i="57" s="1"/>
  <c r="BQ8" i="9"/>
  <c r="BQ9" i="9"/>
  <c r="BQ10" i="9"/>
  <c r="BQ13" i="9"/>
  <c r="BQ14" i="9"/>
  <c r="BQ17" i="9"/>
  <c r="BQ18" i="9"/>
  <c r="BQ21" i="9"/>
  <c r="BQ22" i="9"/>
  <c r="BQ27" i="9"/>
  <c r="BQ28" i="9"/>
  <c r="BQ34" i="9"/>
  <c r="BQ35" i="9"/>
  <c r="BQ38" i="9"/>
  <c r="BQ39" i="9"/>
  <c r="BO8" i="9"/>
  <c r="BO10" i="9"/>
  <c r="BO22" i="9"/>
  <c r="BO28" i="9"/>
  <c r="ED22" i="9"/>
  <c r="BK9" i="9"/>
  <c r="BK13" i="9"/>
  <c r="BK17" i="9"/>
  <c r="BK21" i="9"/>
  <c r="BK27" i="9"/>
  <c r="BK34" i="9"/>
  <c r="BK38" i="9"/>
  <c r="EG20" i="9"/>
  <c r="ED20" i="9"/>
  <c r="BI10" i="9"/>
  <c r="BI13" i="9"/>
  <c r="BI18" i="9"/>
  <c r="BI21" i="9"/>
  <c r="BI28" i="9"/>
  <c r="BI34" i="9"/>
  <c r="BI39" i="9"/>
  <c r="EG18" i="9"/>
  <c r="ED18" i="9"/>
  <c r="BG8" i="9"/>
  <c r="BG9" i="9"/>
  <c r="BG10" i="9"/>
  <c r="BG13" i="9"/>
  <c r="BG14" i="9"/>
  <c r="BG17" i="9"/>
  <c r="BG18" i="9"/>
  <c r="BG21" i="9"/>
  <c r="BG22" i="9"/>
  <c r="BG27" i="9"/>
  <c r="BG28" i="9"/>
  <c r="BG34" i="9"/>
  <c r="BG35" i="9"/>
  <c r="BG38" i="9"/>
  <c r="BG39" i="9"/>
  <c r="BE8" i="9"/>
  <c r="BE9" i="9"/>
  <c r="BE14" i="9"/>
  <c r="BE17" i="9"/>
  <c r="BE22" i="9"/>
  <c r="BE27" i="9"/>
  <c r="BE35" i="9"/>
  <c r="BE38" i="9"/>
  <c r="EG14" i="9"/>
  <c r="ED14" i="9"/>
  <c r="BC8" i="9"/>
  <c r="BC9" i="9"/>
  <c r="BC10" i="9"/>
  <c r="BC13" i="9"/>
  <c r="BC14" i="9"/>
  <c r="BC17" i="9"/>
  <c r="BC18" i="9"/>
  <c r="BC21" i="9"/>
  <c r="BC22" i="9"/>
  <c r="BC27" i="9"/>
  <c r="BC28" i="9"/>
  <c r="BC34" i="9"/>
  <c r="BC35" i="9"/>
  <c r="BC38" i="9"/>
  <c r="BC39" i="9"/>
  <c r="EG12" i="9"/>
  <c r="ED12" i="9"/>
  <c r="BA10" i="9"/>
  <c r="BA13" i="9"/>
  <c r="BA18" i="9"/>
  <c r="BA21" i="9"/>
  <c r="BA28" i="9"/>
  <c r="BA34" i="9"/>
  <c r="BA39" i="9"/>
  <c r="EG10" i="9"/>
  <c r="ED10" i="9"/>
  <c r="AY8" i="9"/>
  <c r="AY9" i="9"/>
  <c r="AY10" i="9"/>
  <c r="AY13" i="9"/>
  <c r="AY14" i="9"/>
  <c r="AY17" i="9"/>
  <c r="AY18" i="9"/>
  <c r="AY21" i="9"/>
  <c r="AY22" i="9"/>
  <c r="AY27" i="9"/>
  <c r="AY28" i="9"/>
  <c r="AY34" i="9"/>
  <c r="AY35" i="9"/>
  <c r="AY38" i="9"/>
  <c r="AY39" i="9"/>
  <c r="EG8" i="9"/>
  <c r="ED8" i="9"/>
  <c r="AW10" i="9"/>
  <c r="AW13" i="9"/>
  <c r="AW14" i="9"/>
  <c r="AW17" i="9"/>
  <c r="AW18" i="9"/>
  <c r="AW21" i="9"/>
  <c r="AW22" i="9"/>
  <c r="AW27" i="9"/>
  <c r="AW28" i="9"/>
  <c r="AW34" i="9"/>
  <c r="AW35" i="9"/>
  <c r="AW38" i="9"/>
  <c r="AW39" i="9"/>
  <c r="ED47" i="9"/>
  <c r="ED44" i="9"/>
  <c r="C54" i="15"/>
  <c r="C53" i="15" s="1"/>
  <c r="L3" i="38" l="1"/>
  <c r="L47" i="57"/>
  <c r="L53" i="57" s="1"/>
  <c r="U42" i="15"/>
  <c r="X42" i="15"/>
  <c r="J37" i="15"/>
  <c r="U37" i="15"/>
  <c r="X37" i="15"/>
  <c r="U26" i="15"/>
  <c r="X26" i="15"/>
  <c r="U16" i="15"/>
  <c r="X16" i="15"/>
  <c r="U8" i="15"/>
  <c r="X8" i="15"/>
  <c r="I46" i="18"/>
  <c r="S46" i="18"/>
  <c r="V46" i="18"/>
  <c r="H38" i="18"/>
  <c r="S38" i="18"/>
  <c r="V38" i="18"/>
  <c r="V27" i="18"/>
  <c r="S27" i="18"/>
  <c r="S17" i="18"/>
  <c r="V17" i="18"/>
  <c r="S9" i="18"/>
  <c r="V9" i="18"/>
  <c r="CC37" i="16"/>
  <c r="BT40" i="16"/>
  <c r="BH10" i="16"/>
  <c r="BU18" i="16"/>
  <c r="CC27" i="16"/>
  <c r="AY20" i="16"/>
  <c r="U46" i="15"/>
  <c r="X46" i="15"/>
  <c r="K36" i="15"/>
  <c r="U36" i="15"/>
  <c r="X36" i="15"/>
  <c r="U25" i="15"/>
  <c r="X25" i="15"/>
  <c r="K15" i="15"/>
  <c r="X15" i="15"/>
  <c r="U15" i="15"/>
  <c r="K7" i="15"/>
  <c r="U7" i="15"/>
  <c r="X7" i="15"/>
  <c r="H45" i="18"/>
  <c r="S45" i="18"/>
  <c r="V45" i="18"/>
  <c r="H37" i="18"/>
  <c r="S37" i="18"/>
  <c r="V37" i="18"/>
  <c r="H26" i="18"/>
  <c r="S26" i="18"/>
  <c r="V26" i="18"/>
  <c r="H16" i="18"/>
  <c r="S16" i="18"/>
  <c r="V16" i="18"/>
  <c r="H8" i="18"/>
  <c r="S8" i="18"/>
  <c r="V8" i="18"/>
  <c r="U22" i="15"/>
  <c r="X22" i="15"/>
  <c r="H25" i="18"/>
  <c r="S25" i="18"/>
  <c r="V25" i="18"/>
  <c r="H43" i="18"/>
  <c r="V43" i="18"/>
  <c r="S43" i="18"/>
  <c r="BU39" i="16"/>
  <c r="BT42" i="16"/>
  <c r="BT44" i="16"/>
  <c r="BI22" i="16"/>
  <c r="BH27" i="16"/>
  <c r="BU25" i="16"/>
  <c r="BW20" i="16"/>
  <c r="BT37" i="16"/>
  <c r="BT39" i="16"/>
  <c r="BU42" i="16"/>
  <c r="BL46" i="16"/>
  <c r="AY19" i="16"/>
  <c r="BT32" i="16"/>
  <c r="U24" i="15"/>
  <c r="X24" i="15"/>
  <c r="U45" i="15"/>
  <c r="X45" i="15"/>
  <c r="U33" i="15"/>
  <c r="X33" i="15"/>
  <c r="K20" i="15"/>
  <c r="U20" i="15"/>
  <c r="X20" i="15"/>
  <c r="U12" i="15"/>
  <c r="X12" i="15"/>
  <c r="H42" i="18"/>
  <c r="S42" i="18"/>
  <c r="V42" i="18"/>
  <c r="H34" i="18"/>
  <c r="S34" i="18"/>
  <c r="V34" i="18"/>
  <c r="H21" i="18"/>
  <c r="S21" i="18"/>
  <c r="V21" i="18"/>
  <c r="H13" i="18"/>
  <c r="S13" i="18"/>
  <c r="V13" i="18"/>
  <c r="H36" i="18"/>
  <c r="S36" i="18"/>
  <c r="V36" i="18"/>
  <c r="J21" i="15"/>
  <c r="U21" i="15"/>
  <c r="X21" i="15"/>
  <c r="H14" i="18"/>
  <c r="S14" i="18"/>
  <c r="V14" i="18"/>
  <c r="BH41" i="16"/>
  <c r="BI21" i="16"/>
  <c r="BB20" i="16"/>
  <c r="BH25" i="16"/>
  <c r="BU23" i="16"/>
  <c r="BW16" i="16"/>
  <c r="BT18" i="16"/>
  <c r="J44" i="15"/>
  <c r="U44" i="15"/>
  <c r="X44" i="15"/>
  <c r="K43" i="15"/>
  <c r="X43" i="15"/>
  <c r="U43" i="15"/>
  <c r="K32" i="15"/>
  <c r="U32" i="15"/>
  <c r="X32" i="15"/>
  <c r="K19" i="15"/>
  <c r="X19" i="15"/>
  <c r="U19" i="15"/>
  <c r="K11" i="15"/>
  <c r="X11" i="15"/>
  <c r="U11" i="15"/>
  <c r="U40" i="15"/>
  <c r="X40" i="15"/>
  <c r="H41" i="18"/>
  <c r="S41" i="18"/>
  <c r="V41" i="18"/>
  <c r="H33" i="18"/>
  <c r="S33" i="18"/>
  <c r="V33" i="18"/>
  <c r="H20" i="18"/>
  <c r="S20" i="18"/>
  <c r="V20" i="18"/>
  <c r="H12" i="18"/>
  <c r="S12" i="18"/>
  <c r="V12" i="18"/>
  <c r="V23" i="18"/>
  <c r="S23" i="18"/>
  <c r="U14" i="15"/>
  <c r="X14" i="15"/>
  <c r="H44" i="18"/>
  <c r="S44" i="18"/>
  <c r="V44" i="18"/>
  <c r="H15" i="18"/>
  <c r="V15" i="18"/>
  <c r="S15" i="18"/>
  <c r="U34" i="15"/>
  <c r="X34" i="15"/>
  <c r="U13" i="15"/>
  <c r="X13" i="15"/>
  <c r="H35" i="18"/>
  <c r="V35" i="18"/>
  <c r="S35" i="18"/>
  <c r="BH37" i="16"/>
  <c r="BU41" i="16"/>
  <c r="BH45" i="16"/>
  <c r="BI18" i="16"/>
  <c r="BH20" i="16"/>
  <c r="BU24" i="16"/>
  <c r="BU38" i="16"/>
  <c r="BT8" i="16"/>
  <c r="X23" i="15"/>
  <c r="U23" i="15"/>
  <c r="U41" i="15"/>
  <c r="X41" i="15"/>
  <c r="K31" i="15"/>
  <c r="X31" i="15"/>
  <c r="U31" i="15"/>
  <c r="K18" i="15"/>
  <c r="U18" i="15"/>
  <c r="X18" i="15"/>
  <c r="U10" i="15"/>
  <c r="X10" i="15"/>
  <c r="H40" i="18"/>
  <c r="S40" i="18"/>
  <c r="V40" i="18"/>
  <c r="H32" i="18"/>
  <c r="S32" i="18"/>
  <c r="V32" i="18"/>
  <c r="H19" i="18"/>
  <c r="V19" i="18"/>
  <c r="S19" i="18"/>
  <c r="H11" i="18"/>
  <c r="V11" i="18"/>
  <c r="S11" i="18"/>
  <c r="H24" i="18"/>
  <c r="S24" i="18"/>
  <c r="V24" i="18"/>
  <c r="X35" i="15"/>
  <c r="U35" i="15"/>
  <c r="S7" i="18"/>
  <c r="V7" i="18"/>
  <c r="H22" i="18"/>
  <c r="S22" i="18"/>
  <c r="V22" i="18"/>
  <c r="BT38" i="16"/>
  <c r="BW41" i="16"/>
  <c r="BL45" i="16"/>
  <c r="BI17" i="16"/>
  <c r="BU22" i="16"/>
  <c r="U38" i="15"/>
  <c r="X38" i="15"/>
  <c r="K39" i="15"/>
  <c r="X39" i="15"/>
  <c r="U39" i="15"/>
  <c r="K27" i="15"/>
  <c r="X27" i="15"/>
  <c r="U27" i="15"/>
  <c r="K17" i="15"/>
  <c r="U17" i="15"/>
  <c r="X17" i="15"/>
  <c r="K9" i="15"/>
  <c r="U9" i="15"/>
  <c r="X9" i="15"/>
  <c r="H39" i="18"/>
  <c r="V39" i="18"/>
  <c r="S39" i="18"/>
  <c r="H31" i="18"/>
  <c r="V31" i="18"/>
  <c r="S31" i="18"/>
  <c r="H18" i="18"/>
  <c r="S18" i="18"/>
  <c r="V18" i="18"/>
  <c r="H10" i="18"/>
  <c r="S10" i="18"/>
  <c r="V10" i="18"/>
  <c r="AX39" i="16"/>
  <c r="BJ41" i="16"/>
  <c r="CA41" i="16"/>
  <c r="BS43" i="16"/>
  <c r="BW45" i="16"/>
  <c r="AT33" i="16"/>
  <c r="AX32" i="16"/>
  <c r="AX11" i="16"/>
  <c r="BB32" i="16"/>
  <c r="BB11" i="16"/>
  <c r="BF31" i="16"/>
  <c r="BL33" i="16"/>
  <c r="BL18" i="16"/>
  <c r="BS34" i="16"/>
  <c r="BS31" i="16"/>
  <c r="BS16" i="16"/>
  <c r="BW32" i="16"/>
  <c r="BW35" i="16"/>
  <c r="BW15" i="16"/>
  <c r="BW12" i="16"/>
  <c r="CA23" i="16"/>
  <c r="CA20" i="16"/>
  <c r="CA16" i="16"/>
  <c r="CE27" i="16"/>
  <c r="BW38" i="16"/>
  <c r="BW44" i="16"/>
  <c r="BW46" i="16"/>
  <c r="BJ21" i="16"/>
  <c r="BJ20" i="16"/>
  <c r="BJ16" i="16"/>
  <c r="BJ37" i="16"/>
  <c r="BW37" i="16"/>
  <c r="BW39" i="16"/>
  <c r="BS41" i="16"/>
  <c r="CE41" i="16"/>
  <c r="AX43" i="16"/>
  <c r="BW43" i="16"/>
  <c r="CA45" i="16"/>
  <c r="AT10" i="16"/>
  <c r="AX21" i="16"/>
  <c r="AX16" i="16"/>
  <c r="BB21" i="16"/>
  <c r="BB16" i="16"/>
  <c r="BF17" i="16"/>
  <c r="BL31" i="16"/>
  <c r="BL14" i="16"/>
  <c r="BS25" i="16"/>
  <c r="BS22" i="16"/>
  <c r="BW25" i="16"/>
  <c r="BW31" i="16"/>
  <c r="BW11" i="16"/>
  <c r="BW8" i="16"/>
  <c r="CA19" i="16"/>
  <c r="CA15" i="16"/>
  <c r="CA12" i="16"/>
  <c r="CE24" i="16"/>
  <c r="BW40" i="16"/>
  <c r="BW42" i="16"/>
  <c r="BF44" i="16"/>
  <c r="CA44" i="16"/>
  <c r="AX46" i="16"/>
  <c r="BJ35" i="16"/>
  <c r="BJ15" i="16"/>
  <c r="BJ12" i="16"/>
  <c r="AX37" i="16"/>
  <c r="BL37" i="16"/>
  <c r="CA37" i="16"/>
  <c r="BJ39" i="16"/>
  <c r="CA39" i="16"/>
  <c r="BF43" i="16"/>
  <c r="CA43" i="16"/>
  <c r="BJ45" i="16"/>
  <c r="AX31" i="16"/>
  <c r="BB31" i="16"/>
  <c r="BL27" i="16"/>
  <c r="BS23" i="16"/>
  <c r="BW23" i="16"/>
  <c r="BW24" i="16"/>
  <c r="CA34" i="16"/>
  <c r="CA31" i="16"/>
  <c r="CA11" i="16"/>
  <c r="BJ42" i="16"/>
  <c r="BJ44" i="16"/>
  <c r="BJ46" i="16"/>
  <c r="BJ32" i="16"/>
  <c r="BJ31" i="16"/>
  <c r="BJ11" i="16"/>
  <c r="BJ48" i="13"/>
  <c r="AS11" i="16"/>
  <c r="AS7" i="16"/>
  <c r="I9" i="18"/>
  <c r="K23" i="15"/>
  <c r="H27" i="18"/>
  <c r="H46" i="18"/>
  <c r="J42" i="15"/>
  <c r="J33" i="15"/>
  <c r="I42" i="18"/>
  <c r="H9" i="18"/>
  <c r="J38" i="15"/>
  <c r="K37" i="15"/>
  <c r="K14" i="15"/>
  <c r="J14" i="15"/>
  <c r="K33" i="15"/>
  <c r="K13" i="15"/>
  <c r="D54" i="13"/>
  <c r="I17" i="18"/>
  <c r="H17" i="18"/>
  <c r="H7" i="18"/>
  <c r="J35" i="15"/>
  <c r="K25" i="15"/>
  <c r="J25" i="15"/>
  <c r="BK9" i="16"/>
  <c r="BK12" i="16"/>
  <c r="BK24" i="16"/>
  <c r="BE13" i="16"/>
  <c r="BE8" i="16"/>
  <c r="BE16" i="16"/>
  <c r="BE25" i="16"/>
  <c r="BE20" i="16"/>
  <c r="BE31" i="16"/>
  <c r="BE37" i="16"/>
  <c r="BE7" i="16"/>
  <c r="BE15" i="16"/>
  <c r="BE10" i="16"/>
  <c r="BE18" i="16"/>
  <c r="BE27" i="16"/>
  <c r="BE22" i="16"/>
  <c r="BE33" i="16"/>
  <c r="BE43" i="16"/>
  <c r="BE41" i="16"/>
  <c r="BE39" i="16"/>
  <c r="AW8" i="16"/>
  <c r="AW25" i="16"/>
  <c r="AW31" i="16"/>
  <c r="AW9" i="16"/>
  <c r="AW12" i="16"/>
  <c r="AW32" i="16"/>
  <c r="AW35" i="16"/>
  <c r="AW45" i="16"/>
  <c r="AW46" i="16"/>
  <c r="AW44" i="16"/>
  <c r="BK36" i="16"/>
  <c r="BE38" i="16"/>
  <c r="BE40" i="16"/>
  <c r="CC43" i="16"/>
  <c r="AS20" i="16"/>
  <c r="AS13" i="16"/>
  <c r="BA34" i="16"/>
  <c r="BA11" i="16"/>
  <c r="BE35" i="16"/>
  <c r="BE9" i="16"/>
  <c r="BU14" i="16"/>
  <c r="BU9" i="16"/>
  <c r="BU17" i="16"/>
  <c r="BU26" i="16"/>
  <c r="BU19" i="16"/>
  <c r="BU27" i="16"/>
  <c r="BU46" i="16"/>
  <c r="BU44" i="16"/>
  <c r="BU8" i="16"/>
  <c r="BU16" i="16"/>
  <c r="BU11" i="16"/>
  <c r="BU20" i="16"/>
  <c r="BU31" i="16"/>
  <c r="BU21" i="16"/>
  <c r="BU32" i="16"/>
  <c r="BH14" i="16"/>
  <c r="BH13" i="16"/>
  <c r="BH22" i="16"/>
  <c r="BH35" i="16"/>
  <c r="BH34" i="16"/>
  <c r="BH38" i="16"/>
  <c r="BH18" i="16"/>
  <c r="BH15" i="16"/>
  <c r="BH24" i="16"/>
  <c r="BH23" i="16"/>
  <c r="AZ24" i="16"/>
  <c r="AZ14" i="16"/>
  <c r="AZ35" i="16"/>
  <c r="AZ43" i="16"/>
  <c r="CF36" i="16"/>
  <c r="AW38" i="16"/>
  <c r="BQ39" i="16"/>
  <c r="AW40" i="16"/>
  <c r="BI40" i="16"/>
  <c r="AZ41" i="16"/>
  <c r="BQ41" i="16"/>
  <c r="BE42" i="16"/>
  <c r="BU43" i="16"/>
  <c r="AS44" i="16"/>
  <c r="AS46" i="16"/>
  <c r="BI35" i="16"/>
  <c r="BI32" i="16"/>
  <c r="BI12" i="16"/>
  <c r="AZ17" i="16"/>
  <c r="BD24" i="16"/>
  <c r="BD10" i="16"/>
  <c r="BH33" i="16"/>
  <c r="BH9" i="16"/>
  <c r="BQ27" i="16"/>
  <c r="BQ26" i="16"/>
  <c r="BQ9" i="16"/>
  <c r="BU35" i="16"/>
  <c r="BU15" i="16"/>
  <c r="BU12" i="16"/>
  <c r="AS37" i="16"/>
  <c r="BU40" i="16"/>
  <c r="BK41" i="16"/>
  <c r="AS45" i="16"/>
  <c r="BX45" i="16"/>
  <c r="AS34" i="16"/>
  <c r="AS14" i="16"/>
  <c r="AW24" i="16"/>
  <c r="AW17" i="16"/>
  <c r="BA35" i="16"/>
  <c r="BA32" i="16"/>
  <c r="BA12" i="16"/>
  <c r="BE26" i="16"/>
  <c r="BE23" i="16"/>
  <c r="BE19" i="16"/>
  <c r="BX22" i="16"/>
  <c r="BX19" i="16"/>
  <c r="CC42" i="16"/>
  <c r="CC7" i="16"/>
  <c r="CC19" i="16"/>
  <c r="BY39" i="16"/>
  <c r="BY17" i="16"/>
  <c r="BY19" i="16"/>
  <c r="BY45" i="16"/>
  <c r="BR12" i="16"/>
  <c r="BR35" i="16"/>
  <c r="BA13" i="16"/>
  <c r="BA8" i="16"/>
  <c r="BA16" i="16"/>
  <c r="BA25" i="16"/>
  <c r="BA20" i="16"/>
  <c r="BA31" i="16"/>
  <c r="BA45" i="16"/>
  <c r="BA46" i="16"/>
  <c r="BA7" i="16"/>
  <c r="BA15" i="16"/>
  <c r="BA10" i="16"/>
  <c r="BA18" i="16"/>
  <c r="BA27" i="16"/>
  <c r="BA22" i="16"/>
  <c r="BA33" i="16"/>
  <c r="BA37" i="16"/>
  <c r="AS15" i="16"/>
  <c r="AS10" i="16"/>
  <c r="AS18" i="16"/>
  <c r="AS27" i="16"/>
  <c r="AS22" i="16"/>
  <c r="AS33" i="16"/>
  <c r="AS43" i="16"/>
  <c r="AS41" i="16"/>
  <c r="AS9" i="16"/>
  <c r="AS17" i="16"/>
  <c r="AS12" i="16"/>
  <c r="AS21" i="16"/>
  <c r="AS32" i="16"/>
  <c r="AS24" i="16"/>
  <c r="AS35" i="16"/>
  <c r="AS39" i="16"/>
  <c r="BA36" i="16"/>
  <c r="AS38" i="16"/>
  <c r="AS42" i="16"/>
  <c r="BR42" i="16"/>
  <c r="BE44" i="16"/>
  <c r="BE46" i="16"/>
  <c r="CC12" i="16"/>
  <c r="BA41" i="16"/>
  <c r="AS16" i="16"/>
  <c r="AW16" i="16"/>
  <c r="BA14" i="16"/>
  <c r="BE32" i="16"/>
  <c r="BE12" i="16"/>
  <c r="BK17" i="16"/>
  <c r="CF25" i="16"/>
  <c r="CF31" i="16"/>
  <c r="BX11" i="16"/>
  <c r="BX8" i="16"/>
  <c r="BX16" i="16"/>
  <c r="BX23" i="16"/>
  <c r="BX34" i="16"/>
  <c r="BX26" i="16"/>
  <c r="BX41" i="16"/>
  <c r="BX37" i="16"/>
  <c r="BX46" i="16"/>
  <c r="BX44" i="16"/>
  <c r="BX42" i="16"/>
  <c r="BX13" i="16"/>
  <c r="BX10" i="16"/>
  <c r="BX18" i="16"/>
  <c r="BX25" i="16"/>
  <c r="BX20" i="16"/>
  <c r="BX31" i="16"/>
  <c r="BX39" i="16"/>
  <c r="BQ42" i="16"/>
  <c r="BQ38" i="16"/>
  <c r="BQ8" i="16"/>
  <c r="BQ16" i="16"/>
  <c r="BQ11" i="16"/>
  <c r="BQ20" i="16"/>
  <c r="BQ31" i="16"/>
  <c r="BQ21" i="16"/>
  <c r="BQ32" i="16"/>
  <c r="BQ45" i="16"/>
  <c r="BQ43" i="16"/>
  <c r="BQ10" i="16"/>
  <c r="BQ18" i="16"/>
  <c r="BQ13" i="16"/>
  <c r="BQ22" i="16"/>
  <c r="BQ33" i="16"/>
  <c r="BQ23" i="16"/>
  <c r="BQ34" i="16"/>
  <c r="BD16" i="16"/>
  <c r="BD19" i="16"/>
  <c r="BD35" i="16"/>
  <c r="BD32" i="16"/>
  <c r="BD45" i="16"/>
  <c r="BD43" i="16"/>
  <c r="BD9" i="16"/>
  <c r="BD20" i="16"/>
  <c r="BD21" i="16"/>
  <c r="BD34" i="16"/>
  <c r="AV17" i="16"/>
  <c r="AV24" i="16"/>
  <c r="AV45" i="16"/>
  <c r="BI41" i="16"/>
  <c r="BI11" i="16"/>
  <c r="BI19" i="16"/>
  <c r="BI14" i="16"/>
  <c r="BI23" i="16"/>
  <c r="BI34" i="16"/>
  <c r="BI26" i="16"/>
  <c r="BI44" i="16"/>
  <c r="BI45" i="16"/>
  <c r="BI13" i="16"/>
  <c r="BI8" i="16"/>
  <c r="BI16" i="16"/>
  <c r="BI25" i="16"/>
  <c r="BI20" i="16"/>
  <c r="BI31" i="16"/>
  <c r="BI46" i="16"/>
  <c r="AS36" i="16"/>
  <c r="BE36" i="16"/>
  <c r="BI38" i="16"/>
  <c r="BX38" i="16"/>
  <c r="BD39" i="16"/>
  <c r="CC39" i="16"/>
  <c r="BA40" i="16"/>
  <c r="BK40" i="16"/>
  <c r="BX40" i="16"/>
  <c r="BD41" i="16"/>
  <c r="AW42" i="16"/>
  <c r="BI42" i="16"/>
  <c r="BH43" i="16"/>
  <c r="BK44" i="16"/>
  <c r="CF44" i="16"/>
  <c r="BU45" i="16"/>
  <c r="BR46" i="16"/>
  <c r="CF46" i="16"/>
  <c r="BI33" i="16"/>
  <c r="BI27" i="16"/>
  <c r="BI10" i="16"/>
  <c r="BI7" i="16"/>
  <c r="AV35" i="16"/>
  <c r="AZ9" i="16"/>
  <c r="BD27" i="16"/>
  <c r="BD13" i="16"/>
  <c r="BH31" i="16"/>
  <c r="BH7" i="16"/>
  <c r="BQ25" i="16"/>
  <c r="BQ24" i="16"/>
  <c r="BQ7" i="16"/>
  <c r="BU34" i="16"/>
  <c r="BU33" i="16"/>
  <c r="BU13" i="16"/>
  <c r="BU10" i="16"/>
  <c r="BD38" i="16"/>
  <c r="BA43" i="16"/>
  <c r="BX43" i="16"/>
  <c r="CB45" i="16"/>
  <c r="BQ46" i="16"/>
  <c r="AS31" i="16"/>
  <c r="AS25" i="16"/>
  <c r="AS8" i="16"/>
  <c r="AW20" i="16"/>
  <c r="AW13" i="16"/>
  <c r="BA26" i="16"/>
  <c r="BA23" i="16"/>
  <c r="BA19" i="16"/>
  <c r="BE24" i="16"/>
  <c r="BE21" i="16"/>
  <c r="BE17" i="16"/>
  <c r="BX35" i="16"/>
  <c r="BX32" i="16"/>
  <c r="BX14" i="16"/>
  <c r="BX9" i="16"/>
  <c r="CG42" i="13"/>
  <c r="CI42" i="13" s="1"/>
  <c r="CG39" i="13"/>
  <c r="CI39" i="13" s="1"/>
  <c r="X18" i="39"/>
  <c r="AB11" i="39"/>
  <c r="AB21" i="39"/>
  <c r="X15" i="39"/>
  <c r="X10" i="39"/>
  <c r="BF12" i="39"/>
  <c r="X12" i="39"/>
  <c r="Z8" i="39"/>
  <c r="Z21" i="39"/>
  <c r="X14" i="39"/>
  <c r="X11" i="39"/>
  <c r="AB10" i="39"/>
  <c r="X8" i="39"/>
  <c r="AB20" i="39"/>
  <c r="Z15" i="39"/>
  <c r="AB13" i="39"/>
  <c r="AB9" i="39"/>
  <c r="BF21" i="39"/>
  <c r="AK7" i="39"/>
  <c r="I38" i="18"/>
  <c r="I27" i="18"/>
  <c r="H23" i="18"/>
  <c r="I21" i="18"/>
  <c r="J24" i="15"/>
  <c r="J7" i="15"/>
  <c r="J36" i="15"/>
  <c r="K22" i="15"/>
  <c r="K38" i="15"/>
  <c r="J17" i="15"/>
  <c r="CD28" i="16"/>
  <c r="CD29" i="16"/>
  <c r="CD30" i="16"/>
  <c r="CD11" i="16"/>
  <c r="CD8" i="16"/>
  <c r="CD16" i="16"/>
  <c r="CD25" i="16"/>
  <c r="CD18" i="16"/>
  <c r="CD26" i="16"/>
  <c r="CD45" i="16"/>
  <c r="CD37" i="16"/>
  <c r="CD7" i="16"/>
  <c r="CD15" i="16"/>
  <c r="CD12" i="16"/>
  <c r="CD21" i="16"/>
  <c r="CD32" i="16"/>
  <c r="CD22" i="16"/>
  <c r="CD33" i="16"/>
  <c r="CD39" i="16"/>
  <c r="BF28" i="16"/>
  <c r="BF29" i="16"/>
  <c r="BF30" i="16"/>
  <c r="BF38" i="16"/>
  <c r="BF12" i="16"/>
  <c r="BF7" i="16"/>
  <c r="BF15" i="16"/>
  <c r="BF24" i="16"/>
  <c r="BF35" i="16"/>
  <c r="BF25" i="16"/>
  <c r="BB28" i="16"/>
  <c r="BB29" i="16"/>
  <c r="BB30" i="16"/>
  <c r="BB44" i="16"/>
  <c r="BB42" i="16"/>
  <c r="AX36" i="16"/>
  <c r="AX28" i="16"/>
  <c r="AX29" i="16"/>
  <c r="AX30" i="16"/>
  <c r="AX38" i="16"/>
  <c r="AT28" i="16"/>
  <c r="AT29" i="16"/>
  <c r="AT30" i="16"/>
  <c r="BF41" i="16"/>
  <c r="AX26" i="16"/>
  <c r="BB19" i="16"/>
  <c r="BB14" i="16"/>
  <c r="BF21" i="16"/>
  <c r="BF16" i="16"/>
  <c r="CD14" i="16"/>
  <c r="CD38" i="16"/>
  <c r="BB43" i="16"/>
  <c r="AT13" i="16"/>
  <c r="AX35" i="16"/>
  <c r="BB24" i="16"/>
  <c r="BF11" i="16"/>
  <c r="BK32" i="16"/>
  <c r="CD27" i="16"/>
  <c r="CD10" i="16"/>
  <c r="CF28" i="16"/>
  <c r="CF29" i="16"/>
  <c r="CF30" i="16"/>
  <c r="CF8" i="16"/>
  <c r="CF23" i="16"/>
  <c r="CF26" i="16"/>
  <c r="CF41" i="16"/>
  <c r="CF11" i="16"/>
  <c r="CF16" i="16"/>
  <c r="CF34" i="16"/>
  <c r="CF43" i="16"/>
  <c r="BH30" i="16"/>
  <c r="BH28" i="16"/>
  <c r="BH29" i="16"/>
  <c r="BH46" i="16"/>
  <c r="BH42" i="16"/>
  <c r="BH36" i="16"/>
  <c r="BH44" i="16"/>
  <c r="BH8" i="16"/>
  <c r="BH16" i="16"/>
  <c r="BH11" i="16"/>
  <c r="BH19" i="16"/>
  <c r="BH26" i="16"/>
  <c r="BH21" i="16"/>
  <c r="BH32" i="16"/>
  <c r="BD30" i="16"/>
  <c r="BD29" i="16"/>
  <c r="BD28" i="16"/>
  <c r="BD46" i="16"/>
  <c r="BD8" i="16"/>
  <c r="BD18" i="16"/>
  <c r="BD17" i="16"/>
  <c r="BD26" i="16"/>
  <c r="BD23" i="16"/>
  <c r="AZ30" i="16"/>
  <c r="AZ28" i="16"/>
  <c r="AZ29" i="16"/>
  <c r="AZ40" i="16"/>
  <c r="AV46" i="16"/>
  <c r="AV30" i="16"/>
  <c r="AV28" i="16"/>
  <c r="AV29" i="16"/>
  <c r="BJ28" i="16"/>
  <c r="BJ29" i="16"/>
  <c r="BJ30" i="16"/>
  <c r="BJ10" i="16"/>
  <c r="BJ18" i="16"/>
  <c r="BJ13" i="16"/>
  <c r="BJ22" i="16"/>
  <c r="BJ33" i="16"/>
  <c r="BJ23" i="16"/>
  <c r="BJ34" i="16"/>
  <c r="BJ14" i="16"/>
  <c r="BJ9" i="16"/>
  <c r="BJ17" i="16"/>
  <c r="BJ26" i="16"/>
  <c r="BJ19" i="16"/>
  <c r="BJ27" i="16"/>
  <c r="BJ40" i="16"/>
  <c r="BJ38" i="16"/>
  <c r="BB37" i="16"/>
  <c r="BB39" i="16"/>
  <c r="AX41" i="16"/>
  <c r="CD42" i="16"/>
  <c r="BF45" i="16"/>
  <c r="AT22" i="16"/>
  <c r="AX27" i="16"/>
  <c r="AX19" i="16"/>
  <c r="AX17" i="16"/>
  <c r="AX9" i="16"/>
  <c r="AX14" i="16"/>
  <c r="BB27" i="16"/>
  <c r="BB26" i="16"/>
  <c r="BB17" i="16"/>
  <c r="BB9" i="16"/>
  <c r="BF34" i="16"/>
  <c r="BF26" i="16"/>
  <c r="BF13" i="16"/>
  <c r="BF46" i="16"/>
  <c r="CD35" i="16"/>
  <c r="CD34" i="16"/>
  <c r="CD9" i="16"/>
  <c r="CC28" i="16"/>
  <c r="CC29" i="16"/>
  <c r="CC30" i="16"/>
  <c r="CC36" i="16"/>
  <c r="CC14" i="16"/>
  <c r="CC17" i="16"/>
  <c r="CC21" i="16"/>
  <c r="CC9" i="16"/>
  <c r="CC26" i="16"/>
  <c r="CC32" i="16"/>
  <c r="BY29" i="16"/>
  <c r="BY30" i="16"/>
  <c r="BY28" i="16"/>
  <c r="BY44" i="16"/>
  <c r="BY10" i="16"/>
  <c r="BY33" i="16"/>
  <c r="BY13" i="16"/>
  <c r="BY34" i="16"/>
  <c r="BR28" i="16"/>
  <c r="BR29" i="16"/>
  <c r="BR30" i="16"/>
  <c r="BR17" i="16"/>
  <c r="BR24" i="16"/>
  <c r="BR39" i="16"/>
  <c r="BK28" i="16"/>
  <c r="BK29" i="16"/>
  <c r="BK30" i="16"/>
  <c r="BK15" i="16"/>
  <c r="BK18" i="16"/>
  <c r="BK22" i="16"/>
  <c r="BK43" i="16"/>
  <c r="BK7" i="16"/>
  <c r="BK10" i="16"/>
  <c r="BK27" i="16"/>
  <c r="BK33" i="16"/>
  <c r="BR36" i="16"/>
  <c r="CD36" i="16"/>
  <c r="BY37" i="16"/>
  <c r="BR38" i="16"/>
  <c r="BR40" i="16"/>
  <c r="CC41" i="16"/>
  <c r="AX45" i="16"/>
  <c r="CC45" i="16"/>
  <c r="BK46" i="16"/>
  <c r="AT34" i="16"/>
  <c r="AX25" i="16"/>
  <c r="AX24" i="16"/>
  <c r="AX15" i="16"/>
  <c r="AX7" i="16"/>
  <c r="AX12" i="16"/>
  <c r="BB25" i="16"/>
  <c r="BB35" i="16"/>
  <c r="BB15" i="16"/>
  <c r="BB7" i="16"/>
  <c r="BB12" i="16"/>
  <c r="BF32" i="16"/>
  <c r="BF19" i="16"/>
  <c r="BF22" i="16"/>
  <c r="BF14" i="16"/>
  <c r="BY14" i="16"/>
  <c r="CC24" i="16"/>
  <c r="BK37" i="16"/>
  <c r="AX40" i="16"/>
  <c r="CD41" i="16"/>
  <c r="CD43" i="16"/>
  <c r="CD31" i="16"/>
  <c r="BF37" i="16"/>
  <c r="BF39" i="16"/>
  <c r="CD40" i="16"/>
  <c r="BB41" i="16"/>
  <c r="BK42" i="16"/>
  <c r="AT43" i="16"/>
  <c r="BY43" i="16"/>
  <c r="BR44" i="16"/>
  <c r="CD44" i="16"/>
  <c r="BB45" i="16"/>
  <c r="AT23" i="16"/>
  <c r="AT18" i="16"/>
  <c r="AX34" i="16"/>
  <c r="AX23" i="16"/>
  <c r="AX33" i="16"/>
  <c r="AX22" i="16"/>
  <c r="AX13" i="16"/>
  <c r="AX18" i="16"/>
  <c r="AX10" i="16"/>
  <c r="BB34" i="16"/>
  <c r="BB23" i="16"/>
  <c r="BB33" i="16"/>
  <c r="BB22" i="16"/>
  <c r="BB13" i="16"/>
  <c r="BB18" i="16"/>
  <c r="BB10" i="16"/>
  <c r="BF27" i="16"/>
  <c r="BF33" i="16"/>
  <c r="BF20" i="16"/>
  <c r="BF9" i="16"/>
  <c r="BF10" i="16"/>
  <c r="CC15" i="16"/>
  <c r="BH40" i="16"/>
  <c r="CC40" i="16"/>
  <c r="AX42" i="16"/>
  <c r="AX44" i="16"/>
  <c r="BK21" i="16"/>
  <c r="CD24" i="16"/>
  <c r="CD23" i="16"/>
  <c r="CD17" i="16"/>
  <c r="CF20" i="16"/>
  <c r="CF13" i="16"/>
  <c r="CA35" i="16"/>
  <c r="CA28" i="16"/>
  <c r="CA29" i="16"/>
  <c r="CA30" i="16"/>
  <c r="CA10" i="16"/>
  <c r="CA18" i="16"/>
  <c r="CA13" i="16"/>
  <c r="CA22" i="16"/>
  <c r="CA33" i="16"/>
  <c r="CA25" i="16"/>
  <c r="CA46" i="16"/>
  <c r="CA42" i="16"/>
  <c r="CA40" i="16"/>
  <c r="CA38" i="16"/>
  <c r="CA36" i="16"/>
  <c r="CA14" i="16"/>
  <c r="CA9" i="16"/>
  <c r="CA17" i="16"/>
  <c r="CA26" i="16"/>
  <c r="CA21" i="16"/>
  <c r="CA32" i="16"/>
  <c r="BW36" i="16"/>
  <c r="BW28" i="16"/>
  <c r="BW29" i="16"/>
  <c r="BW30" i="16"/>
  <c r="BW10" i="16"/>
  <c r="BW18" i="16"/>
  <c r="BW13" i="16"/>
  <c r="BW22" i="16"/>
  <c r="BW33" i="16"/>
  <c r="BW14" i="16"/>
  <c r="BW9" i="16"/>
  <c r="BW17" i="16"/>
  <c r="BW26" i="16"/>
  <c r="BW19" i="16"/>
  <c r="BW27" i="16"/>
  <c r="BT13" i="16"/>
  <c r="BT28" i="16"/>
  <c r="BT29" i="16"/>
  <c r="BT30" i="16"/>
  <c r="BT14" i="16"/>
  <c r="BT20" i="16"/>
  <c r="BT15" i="16"/>
  <c r="BT25" i="16"/>
  <c r="BT31" i="16"/>
  <c r="BT43" i="16"/>
  <c r="BM29" i="16"/>
  <c r="BM30" i="16"/>
  <c r="BM28" i="16"/>
  <c r="BM7" i="16"/>
  <c r="BM15" i="16"/>
  <c r="BM10" i="16"/>
  <c r="BM18" i="16"/>
  <c r="BM27" i="16"/>
  <c r="BM22" i="16"/>
  <c r="BM33" i="16"/>
  <c r="BM45" i="16"/>
  <c r="BM37" i="16"/>
  <c r="BM11" i="16"/>
  <c r="BM19" i="16"/>
  <c r="BM14" i="16"/>
  <c r="BM23" i="16"/>
  <c r="BM34" i="16"/>
  <c r="BM26" i="16"/>
  <c r="BM41" i="16"/>
  <c r="CE28" i="16"/>
  <c r="CE29" i="16"/>
  <c r="CE30" i="16"/>
  <c r="CB28" i="16"/>
  <c r="CB29" i="16"/>
  <c r="CB30" i="16"/>
  <c r="BX28" i="16"/>
  <c r="BX29" i="16"/>
  <c r="BX30" i="16"/>
  <c r="BU28" i="16"/>
  <c r="BU29" i="16"/>
  <c r="BU30" i="16"/>
  <c r="BQ36" i="16"/>
  <c r="BQ28" i="16"/>
  <c r="BQ29" i="16"/>
  <c r="BQ30" i="16"/>
  <c r="BE29" i="16"/>
  <c r="BE30" i="16"/>
  <c r="BE28" i="16"/>
  <c r="BA29" i="16"/>
  <c r="BA30" i="16"/>
  <c r="BA28" i="16"/>
  <c r="AW29" i="16"/>
  <c r="AW30" i="16"/>
  <c r="AW28" i="16"/>
  <c r="AS29" i="16"/>
  <c r="AS30" i="16"/>
  <c r="AS28" i="16"/>
  <c r="BI29" i="16"/>
  <c r="BI30" i="16"/>
  <c r="BI28" i="16"/>
  <c r="BZ21" i="16"/>
  <c r="BZ28" i="16"/>
  <c r="BZ29" i="16"/>
  <c r="BZ30" i="16"/>
  <c r="BV28" i="16"/>
  <c r="BV29" i="16"/>
  <c r="BV30" i="16"/>
  <c r="BS28" i="16"/>
  <c r="BS29" i="16"/>
  <c r="BS30" i="16"/>
  <c r="BL42" i="16"/>
  <c r="BL30" i="16"/>
  <c r="BL28" i="16"/>
  <c r="BL29" i="16"/>
  <c r="BG28" i="16"/>
  <c r="BG30" i="16"/>
  <c r="BG29" i="16"/>
  <c r="BC19" i="16"/>
  <c r="BC28" i="16"/>
  <c r="BC29" i="16"/>
  <c r="BC30" i="16"/>
  <c r="AY28" i="16"/>
  <c r="AY29" i="16"/>
  <c r="AY30" i="16"/>
  <c r="AU8" i="16"/>
  <c r="AU28" i="16"/>
  <c r="AU29" i="16"/>
  <c r="AU30" i="16"/>
  <c r="W10" i="39"/>
  <c r="W16" i="39"/>
  <c r="W17" i="39"/>
  <c r="BI11" i="39"/>
  <c r="AA16" i="39"/>
  <c r="AA17" i="39"/>
  <c r="AI9" i="39"/>
  <c r="AI11" i="39"/>
  <c r="AI13" i="39"/>
  <c r="AI15" i="39"/>
  <c r="AI17" i="39"/>
  <c r="AI19" i="39"/>
  <c r="AI21" i="39"/>
  <c r="AI10" i="39"/>
  <c r="AI14" i="39"/>
  <c r="AI18" i="39"/>
  <c r="AI8" i="39"/>
  <c r="AI12" i="39"/>
  <c r="AI16" i="39"/>
  <c r="AI20" i="39"/>
  <c r="AA21" i="39"/>
  <c r="W14" i="39"/>
  <c r="W12" i="39"/>
  <c r="W8" i="39"/>
  <c r="BF11" i="39"/>
  <c r="X17" i="39"/>
  <c r="X16" i="39"/>
  <c r="AB17" i="39"/>
  <c r="AB16" i="39"/>
  <c r="AJ9" i="39"/>
  <c r="AJ11" i="39"/>
  <c r="AJ13" i="39"/>
  <c r="AJ15" i="39"/>
  <c r="AJ17" i="39"/>
  <c r="AJ19" i="39"/>
  <c r="AJ21" i="39"/>
  <c r="AJ8" i="39"/>
  <c r="AJ12" i="39"/>
  <c r="AJ16" i="39"/>
  <c r="AJ20" i="39"/>
  <c r="AJ10" i="39"/>
  <c r="AJ14" i="39"/>
  <c r="AJ18" i="39"/>
  <c r="X20" i="39"/>
  <c r="X19" i="39"/>
  <c r="W18" i="39"/>
  <c r="AB15" i="39"/>
  <c r="AB14" i="39"/>
  <c r="AA13" i="39"/>
  <c r="AB12" i="39"/>
  <c r="AA11" i="39"/>
  <c r="AA10" i="39"/>
  <c r="AA9" i="39"/>
  <c r="AB8" i="39"/>
  <c r="X7" i="39"/>
  <c r="BI7" i="39"/>
  <c r="BF8" i="39"/>
  <c r="Y17" i="39"/>
  <c r="Y16" i="39"/>
  <c r="AC17" i="39"/>
  <c r="AC16" i="39"/>
  <c r="AK8" i="39"/>
  <c r="AK10" i="39"/>
  <c r="AK12" i="39"/>
  <c r="AK14" i="39"/>
  <c r="AK16" i="39"/>
  <c r="AK18" i="39"/>
  <c r="AK20" i="39"/>
  <c r="AK11" i="39"/>
  <c r="AK15" i="39"/>
  <c r="AK19" i="39"/>
  <c r="AK9" i="39"/>
  <c r="AK13" i="39"/>
  <c r="AK17" i="39"/>
  <c r="AK21" i="39"/>
  <c r="X21" i="39"/>
  <c r="W20" i="39"/>
  <c r="AB19" i="39"/>
  <c r="AB18" i="39"/>
  <c r="AA15" i="39"/>
  <c r="X13" i="39"/>
  <c r="Y12" i="39"/>
  <c r="AA12" i="39"/>
  <c r="X9" i="39"/>
  <c r="AA8" i="39"/>
  <c r="W7" i="39"/>
  <c r="BI12" i="39"/>
  <c r="BF7" i="39"/>
  <c r="Z12" i="39"/>
  <c r="Z17" i="39"/>
  <c r="Z16" i="39"/>
  <c r="AD9" i="39"/>
  <c r="AD11" i="39"/>
  <c r="AD13" i="39"/>
  <c r="AD15" i="39"/>
  <c r="AD17" i="39"/>
  <c r="AD19" i="39"/>
  <c r="AD21" i="39"/>
  <c r="AD8" i="39"/>
  <c r="AD12" i="39"/>
  <c r="AD16" i="39"/>
  <c r="AD20" i="39"/>
  <c r="AD7" i="39"/>
  <c r="AD10" i="39"/>
  <c r="AD14" i="39"/>
  <c r="AD18" i="39"/>
  <c r="CG37" i="13"/>
  <c r="CI37" i="13" s="1"/>
  <c r="BS48" i="13"/>
  <c r="BQ48" i="13"/>
  <c r="CG28" i="13"/>
  <c r="CI28" i="13" s="1"/>
  <c r="EP48" i="13"/>
  <c r="J10" i="15"/>
  <c r="K46" i="15"/>
  <c r="J15" i="15"/>
  <c r="K35" i="15"/>
  <c r="K12" i="15"/>
  <c r="J39" i="15"/>
  <c r="J12" i="15"/>
  <c r="J46" i="15"/>
  <c r="K44" i="15"/>
  <c r="J9" i="15"/>
  <c r="K34" i="15"/>
  <c r="J19" i="15"/>
  <c r="J40" i="15"/>
  <c r="J22" i="15"/>
  <c r="K24" i="15"/>
  <c r="J34" i="15"/>
  <c r="J27" i="15"/>
  <c r="K42" i="15"/>
  <c r="K21" i="15"/>
  <c r="E47" i="18"/>
  <c r="K7" i="44" s="1"/>
  <c r="I34" i="18"/>
  <c r="I13" i="18"/>
  <c r="I23" i="18"/>
  <c r="I44" i="18"/>
  <c r="I36" i="18"/>
  <c r="I25" i="18"/>
  <c r="I15" i="18"/>
  <c r="I7" i="18"/>
  <c r="I40" i="18"/>
  <c r="I32" i="18"/>
  <c r="I19" i="18"/>
  <c r="I11" i="18"/>
  <c r="I43" i="18"/>
  <c r="I31" i="18"/>
  <c r="I14" i="18"/>
  <c r="I24" i="18"/>
  <c r="I39" i="18"/>
  <c r="I35" i="18"/>
  <c r="I22" i="18"/>
  <c r="I18" i="18"/>
  <c r="I10" i="18"/>
  <c r="I45" i="18"/>
  <c r="I41" i="18"/>
  <c r="I37" i="18"/>
  <c r="I33" i="18"/>
  <c r="I26" i="18"/>
  <c r="I20" i="18"/>
  <c r="I16" i="18"/>
  <c r="I12" i="18"/>
  <c r="I8" i="18"/>
  <c r="J16" i="15"/>
  <c r="K40" i="15"/>
  <c r="K8" i="15"/>
  <c r="J23" i="15"/>
  <c r="J43" i="15"/>
  <c r="J13" i="15"/>
  <c r="J11" i="15"/>
  <c r="J8" i="15"/>
  <c r="J26" i="15"/>
  <c r="K26" i="15"/>
  <c r="K16" i="15"/>
  <c r="J32" i="15"/>
  <c r="AZ36" i="16"/>
  <c r="AZ44" i="16"/>
  <c r="AZ46" i="16"/>
  <c r="AZ38" i="16"/>
  <c r="AV37" i="16"/>
  <c r="AV36" i="16"/>
  <c r="AV25" i="16"/>
  <c r="AV33" i="16"/>
  <c r="AV22" i="16"/>
  <c r="AV15" i="16"/>
  <c r="AV7" i="16"/>
  <c r="AV12" i="16"/>
  <c r="AZ33" i="16"/>
  <c r="AZ15" i="16"/>
  <c r="AZ12" i="16"/>
  <c r="BV7" i="16"/>
  <c r="BV15" i="16"/>
  <c r="BV12" i="16"/>
  <c r="BV19" i="16"/>
  <c r="BV27" i="16"/>
  <c r="BV22" i="16"/>
  <c r="BV33" i="16"/>
  <c r="BV9" i="16"/>
  <c r="BV17" i="16"/>
  <c r="BV14" i="16"/>
  <c r="BV21" i="16"/>
  <c r="BV32" i="16"/>
  <c r="BV24" i="16"/>
  <c r="BV35" i="16"/>
  <c r="BV45" i="16"/>
  <c r="BV39" i="16"/>
  <c r="BS36" i="16"/>
  <c r="BS40" i="16"/>
  <c r="BS10" i="16"/>
  <c r="BS18" i="16"/>
  <c r="BS13" i="16"/>
  <c r="BS20" i="16"/>
  <c r="BS46" i="16"/>
  <c r="BS38" i="16"/>
  <c r="BS12" i="16"/>
  <c r="BS7" i="16"/>
  <c r="BS15" i="16"/>
  <c r="BG13" i="16"/>
  <c r="BG25" i="16"/>
  <c r="BG31" i="16"/>
  <c r="BG43" i="16"/>
  <c r="BG8" i="16"/>
  <c r="BG32" i="16"/>
  <c r="BG35" i="16"/>
  <c r="AY7" i="16"/>
  <c r="AY15" i="16"/>
  <c r="AY10" i="16"/>
  <c r="AY18" i="16"/>
  <c r="AY27" i="16"/>
  <c r="AY22" i="16"/>
  <c r="AY33" i="16"/>
  <c r="AY43" i="16"/>
  <c r="AY9" i="16"/>
  <c r="AY17" i="16"/>
  <c r="AY12" i="16"/>
  <c r="AY21" i="16"/>
  <c r="AY32" i="16"/>
  <c r="AY24" i="16"/>
  <c r="AY35" i="16"/>
  <c r="AY45" i="16"/>
  <c r="AY36" i="16"/>
  <c r="BG36" i="16"/>
  <c r="BZ36" i="16"/>
  <c r="AU38" i="16"/>
  <c r="BC38" i="16"/>
  <c r="BV38" i="16"/>
  <c r="AY40" i="16"/>
  <c r="BG40" i="16"/>
  <c r="BZ40" i="16"/>
  <c r="AV41" i="16"/>
  <c r="BL41" i="16"/>
  <c r="AY42" i="16"/>
  <c r="BG42" i="16"/>
  <c r="BZ42" i="16"/>
  <c r="AV43" i="16"/>
  <c r="BL43" i="16"/>
  <c r="AZ45" i="16"/>
  <c r="BS45" i="16"/>
  <c r="AV34" i="16"/>
  <c r="AV23" i="16"/>
  <c r="AV31" i="16"/>
  <c r="AV20" i="16"/>
  <c r="AV13" i="16"/>
  <c r="AV18" i="16"/>
  <c r="AV10" i="16"/>
  <c r="AZ34" i="16"/>
  <c r="AZ23" i="16"/>
  <c r="AZ31" i="16"/>
  <c r="AZ20" i="16"/>
  <c r="AZ13" i="16"/>
  <c r="AZ18" i="16"/>
  <c r="AZ10" i="16"/>
  <c r="BL23" i="16"/>
  <c r="BL24" i="16"/>
  <c r="BL13" i="16"/>
  <c r="BL10" i="16"/>
  <c r="BS32" i="16"/>
  <c r="BS21" i="16"/>
  <c r="BS26" i="16"/>
  <c r="BS17" i="16"/>
  <c r="BS14" i="16"/>
  <c r="AY37" i="16"/>
  <c r="BL38" i="16"/>
  <c r="AY41" i="16"/>
  <c r="AU45" i="16"/>
  <c r="AU31" i="16"/>
  <c r="AU25" i="16"/>
  <c r="AY34" i="16"/>
  <c r="AY14" i="16"/>
  <c r="AY11" i="16"/>
  <c r="BC26" i="16"/>
  <c r="BC23" i="16"/>
  <c r="BG16" i="16"/>
  <c r="BV31" i="16"/>
  <c r="BV25" i="16"/>
  <c r="BV10" i="16"/>
  <c r="CF7" i="16"/>
  <c r="CF15" i="16"/>
  <c r="CF12" i="16"/>
  <c r="CF19" i="16"/>
  <c r="CF27" i="16"/>
  <c r="CF22" i="16"/>
  <c r="CF33" i="16"/>
  <c r="CF45" i="16"/>
  <c r="CF9" i="16"/>
  <c r="CF17" i="16"/>
  <c r="CF14" i="16"/>
  <c r="CF21" i="16"/>
  <c r="CF32" i="16"/>
  <c r="CF24" i="16"/>
  <c r="CF35" i="16"/>
  <c r="CF39" i="16"/>
  <c r="CC8" i="16"/>
  <c r="CC16" i="16"/>
  <c r="CC11" i="16"/>
  <c r="CC20" i="16"/>
  <c r="CC31" i="16"/>
  <c r="CC23" i="16"/>
  <c r="CC34" i="16"/>
  <c r="CC46" i="16"/>
  <c r="CC44" i="16"/>
  <c r="CC38" i="16"/>
  <c r="CC10" i="16"/>
  <c r="CC18" i="16"/>
  <c r="CC13" i="16"/>
  <c r="CC22" i="16"/>
  <c r="CC33" i="16"/>
  <c r="CC25" i="16"/>
  <c r="BY18" i="16"/>
  <c r="BY22" i="16"/>
  <c r="BY23" i="16"/>
  <c r="BY40" i="16"/>
  <c r="BY9" i="16"/>
  <c r="BY26" i="16"/>
  <c r="BY27" i="16"/>
  <c r="BR21" i="16"/>
  <c r="BR9" i="16"/>
  <c r="BR32" i="16"/>
  <c r="BR43" i="16"/>
  <c r="BK11" i="16"/>
  <c r="BK19" i="16"/>
  <c r="BK14" i="16"/>
  <c r="BK23" i="16"/>
  <c r="BK34" i="16"/>
  <c r="BK26" i="16"/>
  <c r="BK45" i="16"/>
  <c r="BK13" i="16"/>
  <c r="BK8" i="16"/>
  <c r="BK16" i="16"/>
  <c r="BK25" i="16"/>
  <c r="BK20" i="16"/>
  <c r="BK31" i="16"/>
  <c r="BK39" i="16"/>
  <c r="BF36" i="16"/>
  <c r="BF42" i="16"/>
  <c r="BF40" i="16"/>
  <c r="BB36" i="16"/>
  <c r="BB46" i="16"/>
  <c r="BB38" i="16"/>
  <c r="BB40" i="16"/>
  <c r="AV38" i="16"/>
  <c r="AV40" i="16"/>
  <c r="AV42" i="16"/>
  <c r="AZ39" i="16"/>
  <c r="AZ25" i="16"/>
  <c r="AZ22" i="16"/>
  <c r="AZ7" i="16"/>
  <c r="AV44" i="16"/>
  <c r="BZ7" i="16"/>
  <c r="BZ10" i="16"/>
  <c r="BZ25" i="16"/>
  <c r="BZ31" i="16"/>
  <c r="BZ9" i="16"/>
  <c r="BZ14" i="16"/>
  <c r="BZ32" i="16"/>
  <c r="BZ35" i="16"/>
  <c r="BZ43" i="16"/>
  <c r="BZ41" i="16"/>
  <c r="BZ37" i="16"/>
  <c r="BC7" i="16"/>
  <c r="BC15" i="16"/>
  <c r="BC10" i="16"/>
  <c r="BC18" i="16"/>
  <c r="BC27" i="16"/>
  <c r="BC22" i="16"/>
  <c r="BC33" i="16"/>
  <c r="BC39" i="16"/>
  <c r="BC9" i="16"/>
  <c r="BC17" i="16"/>
  <c r="BC12" i="16"/>
  <c r="BC21" i="16"/>
  <c r="BC32" i="16"/>
  <c r="BC24" i="16"/>
  <c r="BC35" i="16"/>
  <c r="BC41" i="16"/>
  <c r="BC37" i="16"/>
  <c r="AU9" i="16"/>
  <c r="AU17" i="16"/>
  <c r="AU12" i="16"/>
  <c r="AU21" i="16"/>
  <c r="AU32" i="16"/>
  <c r="AU24" i="16"/>
  <c r="AU35" i="16"/>
  <c r="AU37" i="16"/>
  <c r="AU36" i="16"/>
  <c r="AU11" i="16"/>
  <c r="AU19" i="16"/>
  <c r="AU14" i="16"/>
  <c r="AU23" i="16"/>
  <c r="AU34" i="16"/>
  <c r="AU26" i="16"/>
  <c r="AU43" i="16"/>
  <c r="AU41" i="16"/>
  <c r="AZ37" i="16"/>
  <c r="BS37" i="16"/>
  <c r="AV39" i="16"/>
  <c r="BL39" i="16"/>
  <c r="AU44" i="16"/>
  <c r="BC44" i="16"/>
  <c r="BV44" i="16"/>
  <c r="AY46" i="16"/>
  <c r="BG46" i="16"/>
  <c r="BZ46" i="16"/>
  <c r="AV32" i="16"/>
  <c r="AV21" i="16"/>
  <c r="AV26" i="16"/>
  <c r="AV19" i="16"/>
  <c r="AV11" i="16"/>
  <c r="AV16" i="16"/>
  <c r="AV8" i="16"/>
  <c r="AZ32" i="16"/>
  <c r="AZ21" i="16"/>
  <c r="AZ26" i="16"/>
  <c r="AZ19" i="16"/>
  <c r="AZ11" i="16"/>
  <c r="AZ16" i="16"/>
  <c r="AZ8" i="16"/>
  <c r="BL34" i="16"/>
  <c r="BL35" i="16"/>
  <c r="BL22" i="16"/>
  <c r="BL9" i="16"/>
  <c r="BS27" i="16"/>
  <c r="BS35" i="16"/>
  <c r="BS24" i="16"/>
  <c r="BS11" i="16"/>
  <c r="BS8" i="16"/>
  <c r="AZ42" i="16"/>
  <c r="BZ45" i="16"/>
  <c r="AU22" i="16"/>
  <c r="AU18" i="16"/>
  <c r="AU15" i="16"/>
  <c r="AY31" i="16"/>
  <c r="AY25" i="16"/>
  <c r="AY8" i="16"/>
  <c r="BC20" i="16"/>
  <c r="BC16" i="16"/>
  <c r="BC13" i="16"/>
  <c r="BG24" i="16"/>
  <c r="BV26" i="16"/>
  <c r="BV23" i="16"/>
  <c r="BV8" i="16"/>
  <c r="BZ18" i="16"/>
  <c r="BF25" i="9"/>
  <c r="BF17" i="9"/>
  <c r="BF21" i="9"/>
  <c r="BF38" i="9"/>
  <c r="BF40" i="9"/>
  <c r="BF8" i="9"/>
  <c r="BF10" i="9"/>
  <c r="BF18" i="9"/>
  <c r="BF19" i="9"/>
  <c r="BF23" i="9"/>
  <c r="BF26" i="9"/>
  <c r="BF28" i="9"/>
  <c r="BF45" i="9"/>
  <c r="BB13" i="9"/>
  <c r="BB20" i="9"/>
  <c r="BB22" i="9"/>
  <c r="BB34" i="9"/>
  <c r="EG13" i="9"/>
  <c r="BF47" i="9"/>
  <c r="BF43" i="9"/>
  <c r="BF32" i="9"/>
  <c r="BB26" i="9"/>
  <c r="BF22" i="9"/>
  <c r="BF20" i="9"/>
  <c r="BI12" i="9"/>
  <c r="BI15" i="9"/>
  <c r="BI16" i="9"/>
  <c r="BI33" i="9"/>
  <c r="BI37" i="9"/>
  <c r="BI42" i="9"/>
  <c r="BI43" i="9"/>
  <c r="BI11" i="9"/>
  <c r="BI20" i="9"/>
  <c r="BI32" i="9"/>
  <c r="BI36" i="9"/>
  <c r="BI41" i="9"/>
  <c r="BI46" i="9"/>
  <c r="AX9" i="9"/>
  <c r="AX13" i="9"/>
  <c r="AX22" i="9"/>
  <c r="AX23" i="9"/>
  <c r="AX27" i="9"/>
  <c r="AX34" i="9"/>
  <c r="AX39" i="9"/>
  <c r="ED9" i="9"/>
  <c r="AX12" i="9"/>
  <c r="AX14" i="9"/>
  <c r="AX15" i="9"/>
  <c r="AX16" i="9"/>
  <c r="AX17" i="9"/>
  <c r="AX19" i="9"/>
  <c r="AX33" i="9"/>
  <c r="AX35" i="9"/>
  <c r="AX36" i="9"/>
  <c r="AX37" i="9"/>
  <c r="AX38" i="9"/>
  <c r="AX42" i="9"/>
  <c r="AX43" i="9"/>
  <c r="AX46" i="9"/>
  <c r="BA38" i="9"/>
  <c r="BA27" i="9"/>
  <c r="BA17" i="9"/>
  <c r="BA9" i="9"/>
  <c r="BE34" i="9"/>
  <c r="BE21" i="9"/>
  <c r="BE13" i="9"/>
  <c r="ED16" i="9"/>
  <c r="BI38" i="9"/>
  <c r="BI27" i="9"/>
  <c r="BI17" i="9"/>
  <c r="BI9" i="9"/>
  <c r="BO39" i="9"/>
  <c r="BO18" i="9"/>
  <c r="EG26" i="9"/>
  <c r="BM40" i="9"/>
  <c r="BM32" i="9"/>
  <c r="BM21" i="9"/>
  <c r="BM13" i="9"/>
  <c r="BM47" i="9"/>
  <c r="BM39" i="9"/>
  <c r="BM28" i="9"/>
  <c r="BM20" i="9"/>
  <c r="BM12" i="9"/>
  <c r="BI45" i="9"/>
  <c r="BA45" i="9"/>
  <c r="BF36" i="9"/>
  <c r="BA36" i="9"/>
  <c r="BF35" i="9"/>
  <c r="BF33" i="9"/>
  <c r="BF27" i="9"/>
  <c r="BI26" i="9"/>
  <c r="BA26" i="9"/>
  <c r="BI23" i="9"/>
  <c r="BF16" i="9"/>
  <c r="BO15" i="9"/>
  <c r="BF15" i="9"/>
  <c r="BF13" i="9"/>
  <c r="CC13" i="9"/>
  <c r="CC22" i="9"/>
  <c r="CC34" i="9"/>
  <c r="CC39" i="9"/>
  <c r="CC14" i="9"/>
  <c r="CC17" i="9"/>
  <c r="CC35" i="9"/>
  <c r="CC43" i="9"/>
  <c r="BZ25" i="9"/>
  <c r="BZ9" i="9"/>
  <c r="BZ15" i="9"/>
  <c r="BZ20" i="9"/>
  <c r="BZ21" i="9"/>
  <c r="BZ27" i="9"/>
  <c r="BZ40" i="9"/>
  <c r="BZ8" i="9"/>
  <c r="BZ10" i="9"/>
  <c r="BZ12" i="9"/>
  <c r="BZ18" i="9"/>
  <c r="BZ19" i="9"/>
  <c r="BZ23" i="9"/>
  <c r="BZ26" i="9"/>
  <c r="BZ28" i="9"/>
  <c r="BZ33" i="9"/>
  <c r="BZ38" i="9"/>
  <c r="BZ42" i="9"/>
  <c r="BZ44" i="9"/>
  <c r="BL25" i="9"/>
  <c r="BL13" i="9"/>
  <c r="BL22" i="9"/>
  <c r="BL34" i="9"/>
  <c r="BL39" i="9"/>
  <c r="BL40" i="9"/>
  <c r="ED23" i="9"/>
  <c r="M22" i="57" s="1"/>
  <c r="BL9" i="9"/>
  <c r="BL12" i="9"/>
  <c r="BL14" i="9"/>
  <c r="BL17" i="9"/>
  <c r="BL19" i="9"/>
  <c r="BL23" i="9"/>
  <c r="BL26" i="9"/>
  <c r="BL27" i="9"/>
  <c r="BL33" i="9"/>
  <c r="BL35" i="9"/>
  <c r="BL42" i="9"/>
  <c r="BB23" i="9"/>
  <c r="BB17" i="9"/>
  <c r="BF14" i="9"/>
  <c r="BF12" i="9"/>
  <c r="BF9" i="9"/>
  <c r="BA11" i="9"/>
  <c r="BA20" i="9"/>
  <c r="BA32" i="9"/>
  <c r="BA37" i="9"/>
  <c r="BA41" i="9"/>
  <c r="BA40" i="9"/>
  <c r="BA35" i="9"/>
  <c r="BA22" i="9"/>
  <c r="BA14" i="9"/>
  <c r="BA8" i="9"/>
  <c r="BE39" i="9"/>
  <c r="BE28" i="9"/>
  <c r="BE18" i="9"/>
  <c r="BE10" i="9"/>
  <c r="EG16" i="9"/>
  <c r="BI35" i="9"/>
  <c r="BI22" i="9"/>
  <c r="BI14" i="9"/>
  <c r="BI8" i="9"/>
  <c r="BO35" i="9"/>
  <c r="BM38" i="9"/>
  <c r="BM27" i="9"/>
  <c r="BM19" i="9"/>
  <c r="BM11" i="9"/>
  <c r="AX24" i="9"/>
  <c r="EG17" i="9"/>
  <c r="BM45" i="9"/>
  <c r="BM37" i="9"/>
  <c r="BM26" i="9"/>
  <c r="BM18" i="9"/>
  <c r="BM10" i="9"/>
  <c r="BI24" i="9"/>
  <c r="BI47" i="9"/>
  <c r="BA47" i="9"/>
  <c r="BA46" i="9"/>
  <c r="BF44" i="9"/>
  <c r="AX44" i="9"/>
  <c r="BA42" i="9"/>
  <c r="BF41" i="9"/>
  <c r="AX41" i="9"/>
  <c r="BF39" i="9"/>
  <c r="BE36" i="9"/>
  <c r="BF34" i="9"/>
  <c r="BA19" i="9"/>
  <c r="ED17" i="9"/>
  <c r="CJ19" i="9"/>
  <c r="CJ22" i="9"/>
  <c r="CJ39" i="9"/>
  <c r="CJ40" i="9"/>
  <c r="CJ43" i="9"/>
  <c r="CJ8" i="9"/>
  <c r="CJ9" i="9"/>
  <c r="CJ12" i="9"/>
  <c r="CJ14" i="9"/>
  <c r="CJ17" i="9"/>
  <c r="CJ23" i="9"/>
  <c r="CJ26" i="9"/>
  <c r="CJ27" i="9"/>
  <c r="CJ33" i="9"/>
  <c r="CJ35" i="9"/>
  <c r="CF21" i="9"/>
  <c r="CF37" i="9"/>
  <c r="CF41" i="9"/>
  <c r="ED43" i="9"/>
  <c r="CF10" i="9"/>
  <c r="CF11" i="9"/>
  <c r="CF28" i="9"/>
  <c r="CF32" i="9"/>
  <c r="CF36" i="9"/>
  <c r="CF42" i="9"/>
  <c r="BQ16" i="9"/>
  <c r="BQ37" i="9"/>
  <c r="BQ41" i="9"/>
  <c r="BQ43" i="9"/>
  <c r="BQ11" i="9"/>
  <c r="BQ15" i="9"/>
  <c r="BQ20" i="9"/>
  <c r="BQ32" i="9"/>
  <c r="BQ36" i="9"/>
  <c r="CG10" i="9"/>
  <c r="CG14" i="9"/>
  <c r="CG41" i="9"/>
  <c r="CG17" i="9"/>
  <c r="CG21" i="9"/>
  <c r="CG28" i="9"/>
  <c r="CG35" i="9"/>
  <c r="CG39" i="9"/>
  <c r="CG42" i="9"/>
  <c r="BV9" i="9"/>
  <c r="BV26" i="9"/>
  <c r="BV37" i="9"/>
  <c r="BV27" i="9"/>
  <c r="BV38" i="9"/>
  <c r="BV46" i="9"/>
  <c r="BO24" i="9"/>
  <c r="BO25" i="9"/>
  <c r="BO23" i="9"/>
  <c r="BO36" i="9"/>
  <c r="BB25" i="9"/>
  <c r="BB10" i="9"/>
  <c r="BB11" i="9"/>
  <c r="BB14" i="9"/>
  <c r="BB27" i="9"/>
  <c r="BB33" i="9"/>
  <c r="BB36" i="9"/>
  <c r="BB38" i="9"/>
  <c r="BB41" i="9"/>
  <c r="BB42" i="9"/>
  <c r="ED13" i="9"/>
  <c r="BB8" i="9"/>
  <c r="BB9" i="9"/>
  <c r="BB12" i="9"/>
  <c r="BB15" i="9"/>
  <c r="BB16" i="9"/>
  <c r="BB21" i="9"/>
  <c r="BB28" i="9"/>
  <c r="BB32" i="9"/>
  <c r="BB35" i="9"/>
  <c r="BB39" i="9"/>
  <c r="BB40" i="9"/>
  <c r="BB43" i="9"/>
  <c r="BB45" i="9"/>
  <c r="BB46" i="9"/>
  <c r="BK35" i="9"/>
  <c r="BK22" i="9"/>
  <c r="BK14" i="9"/>
  <c r="BK8" i="9"/>
  <c r="BO38" i="9"/>
  <c r="BO27" i="9"/>
  <c r="BO17" i="9"/>
  <c r="BO9" i="9"/>
  <c r="CG40" i="9"/>
  <c r="CG32" i="9"/>
  <c r="CG19" i="9"/>
  <c r="CG11" i="9"/>
  <c r="CI37" i="9"/>
  <c r="CI26" i="9"/>
  <c r="CI16" i="9"/>
  <c r="CI8" i="9"/>
  <c r="BN41" i="9"/>
  <c r="BN33" i="9"/>
  <c r="BN22" i="9"/>
  <c r="BN14" i="9"/>
  <c r="CI24" i="9"/>
  <c r="BN44" i="9"/>
  <c r="BN27" i="9"/>
  <c r="BB47" i="9"/>
  <c r="CG46" i="9"/>
  <c r="BK45" i="9"/>
  <c r="CG44" i="9"/>
  <c r="BB44" i="9"/>
  <c r="CG38" i="9"/>
  <c r="BK33" i="9"/>
  <c r="BB18" i="9"/>
  <c r="CF20" i="9"/>
  <c r="CF27" i="9"/>
  <c r="CF34" i="9"/>
  <c r="CF38" i="9"/>
  <c r="CF43" i="9"/>
  <c r="CF45" i="9"/>
  <c r="CF47" i="9"/>
  <c r="CF25" i="9"/>
  <c r="CF9" i="9"/>
  <c r="CF13" i="9"/>
  <c r="CF15" i="9"/>
  <c r="CF16" i="9"/>
  <c r="CF18" i="9"/>
  <c r="CF19" i="9"/>
  <c r="CF22" i="9"/>
  <c r="CF44" i="9"/>
  <c r="CF46" i="9"/>
  <c r="BY15" i="9"/>
  <c r="BY23" i="9"/>
  <c r="BY36" i="9"/>
  <c r="BY44" i="9"/>
  <c r="BY14" i="9"/>
  <c r="BY22" i="9"/>
  <c r="BY35" i="9"/>
  <c r="BY43" i="9"/>
  <c r="BY11" i="9"/>
  <c r="BY19" i="9"/>
  <c r="BY32" i="9"/>
  <c r="BY40" i="9"/>
  <c r="BY10" i="9"/>
  <c r="BY18" i="9"/>
  <c r="BY28" i="9"/>
  <c r="BY39" i="9"/>
  <c r="BY47" i="9"/>
  <c r="CG24" i="9"/>
  <c r="CG47" i="9"/>
  <c r="BO44" i="9"/>
  <c r="BV43" i="9"/>
  <c r="BB37" i="9"/>
  <c r="CG34" i="9"/>
  <c r="CG22" i="9"/>
  <c r="BV16" i="9"/>
  <c r="CG13" i="9"/>
  <c r="CI35" i="9"/>
  <c r="CI14" i="9"/>
  <c r="BX25" i="9"/>
  <c r="ED35" i="9"/>
  <c r="BX8" i="9"/>
  <c r="BX11" i="9"/>
  <c r="BX17" i="9"/>
  <c r="BX21" i="9"/>
  <c r="BX28" i="9"/>
  <c r="BX33" i="9"/>
  <c r="BX35" i="9"/>
  <c r="BX39" i="9"/>
  <c r="BX41" i="9"/>
  <c r="BX42" i="9"/>
  <c r="BX46" i="9"/>
  <c r="BX10" i="9"/>
  <c r="BX12" i="9"/>
  <c r="BX14" i="9"/>
  <c r="BX23" i="9"/>
  <c r="BX26" i="9"/>
  <c r="BX32" i="9"/>
  <c r="BX36" i="9"/>
  <c r="BX37" i="9"/>
  <c r="BX40" i="9"/>
  <c r="BX45" i="9"/>
  <c r="BK20" i="9"/>
  <c r="BK23" i="9"/>
  <c r="BK26" i="9"/>
  <c r="BK36" i="9"/>
  <c r="BK37" i="9"/>
  <c r="BK19" i="9"/>
  <c r="BK46" i="9"/>
  <c r="BK47" i="9"/>
  <c r="BK25" i="9"/>
  <c r="AZ16" i="9"/>
  <c r="AZ17" i="9"/>
  <c r="AZ43" i="9"/>
  <c r="AZ46" i="9"/>
  <c r="BN13" i="9"/>
  <c r="BN21" i="9"/>
  <c r="BN32" i="9"/>
  <c r="BN40" i="9"/>
  <c r="BN9" i="9"/>
  <c r="BN17" i="9"/>
  <c r="BN25" i="9"/>
  <c r="BN36" i="9"/>
  <c r="BK39" i="9"/>
  <c r="BK28" i="9"/>
  <c r="BK18" i="9"/>
  <c r="BK10" i="9"/>
  <c r="EG22" i="9"/>
  <c r="BO34" i="9"/>
  <c r="BO21" i="9"/>
  <c r="BO13" i="9"/>
  <c r="ED26" i="9"/>
  <c r="CG36" i="9"/>
  <c r="CG23" i="9"/>
  <c r="CG15" i="9"/>
  <c r="EG44" i="9"/>
  <c r="CI33" i="9"/>
  <c r="CI20" i="9"/>
  <c r="CI12" i="9"/>
  <c r="EG46" i="9"/>
  <c r="EG25" i="9"/>
  <c r="N24" i="57" s="1"/>
  <c r="BX24" i="9"/>
  <c r="BN45" i="9"/>
  <c r="BN37" i="9"/>
  <c r="BN26" i="9"/>
  <c r="BN18" i="9"/>
  <c r="BN10" i="9"/>
  <c r="BB24" i="9"/>
  <c r="EG11" i="9"/>
  <c r="EG35" i="9"/>
  <c r="CG25" i="9"/>
  <c r="BN38" i="9"/>
  <c r="BN19" i="9"/>
  <c r="BK24" i="9"/>
  <c r="BX47" i="9"/>
  <c r="CI46" i="9"/>
  <c r="CG43" i="9"/>
  <c r="BK42" i="9"/>
  <c r="BK41" i="9"/>
  <c r="BX34" i="9"/>
  <c r="CG27" i="9"/>
  <c r="BX22" i="9"/>
  <c r="BB19" i="9"/>
  <c r="CG18" i="9"/>
  <c r="BV17" i="9"/>
  <c r="BX13" i="9"/>
  <c r="CG9" i="9"/>
  <c r="BJ12" i="9"/>
  <c r="BJ15" i="9"/>
  <c r="BJ16" i="9"/>
  <c r="BJ17" i="9"/>
  <c r="BJ32" i="9"/>
  <c r="BJ34" i="9"/>
  <c r="BJ40" i="9"/>
  <c r="BJ43" i="9"/>
  <c r="BJ45" i="9"/>
  <c r="BJ25" i="9"/>
  <c r="BJ11" i="9"/>
  <c r="BJ13" i="9"/>
  <c r="BJ18" i="9"/>
  <c r="BJ22" i="9"/>
  <c r="BJ33" i="9"/>
  <c r="BJ41" i="9"/>
  <c r="BJ42" i="9"/>
  <c r="BJ44" i="9"/>
  <c r="BC19" i="9"/>
  <c r="BC44" i="9"/>
  <c r="BC47" i="9"/>
  <c r="BC24" i="9"/>
  <c r="BC20" i="9"/>
  <c r="BC23" i="9"/>
  <c r="BC26" i="9"/>
  <c r="BC37" i="9"/>
  <c r="BF9" i="39"/>
  <c r="BI9" i="39"/>
  <c r="Y7" i="39"/>
  <c r="Y14" i="39"/>
  <c r="Y18" i="39"/>
  <c r="Y20" i="39"/>
  <c r="Y8" i="39"/>
  <c r="Y9" i="39"/>
  <c r="Y10" i="39"/>
  <c r="Y11" i="39"/>
  <c r="Y15" i="39"/>
  <c r="Y19" i="39"/>
  <c r="Y21" i="39"/>
  <c r="AC10" i="39"/>
  <c r="AC13" i="39"/>
  <c r="AC15" i="39"/>
  <c r="AC19" i="39"/>
  <c r="AC21" i="39"/>
  <c r="AC7" i="39"/>
  <c r="AC12" i="39"/>
  <c r="BI13" i="39"/>
  <c r="AC9" i="39"/>
  <c r="AC14" i="39"/>
  <c r="AC18" i="39"/>
  <c r="AC20" i="39"/>
  <c r="BI19" i="39"/>
  <c r="AI7" i="39"/>
  <c r="BF19" i="39"/>
  <c r="AC8" i="39"/>
  <c r="BF13" i="39"/>
  <c r="AC11" i="39"/>
  <c r="Y13" i="39"/>
  <c r="Z20" i="39"/>
  <c r="Z18" i="39"/>
  <c r="Z14" i="39"/>
  <c r="BI10" i="39"/>
  <c r="G22" i="39"/>
  <c r="W21" i="39"/>
  <c r="AA20" i="39"/>
  <c r="W19" i="39"/>
  <c r="AA18" i="39"/>
  <c r="W15" i="39"/>
  <c r="AA14" i="39"/>
  <c r="W11" i="39"/>
  <c r="AA7" i="39"/>
  <c r="BG48" i="13"/>
  <c r="AY48" i="13"/>
  <c r="CG20" i="13"/>
  <c r="CI20" i="13" s="1"/>
  <c r="CA48" i="13"/>
  <c r="CB48" i="13"/>
  <c r="BF48" i="13"/>
  <c r="CG21" i="13"/>
  <c r="CI21" i="13" s="1"/>
  <c r="CG25" i="13"/>
  <c r="CI25" i="13" s="1"/>
  <c r="CG35" i="13"/>
  <c r="CI35" i="13" s="1"/>
  <c r="BR22" i="36"/>
  <c r="C37" i="36" s="1"/>
  <c r="CG46" i="13"/>
  <c r="CI46" i="13" s="1"/>
  <c r="CG38" i="13"/>
  <c r="CI38" i="13" s="1"/>
  <c r="CG34" i="13"/>
  <c r="CI34" i="13" s="1"/>
  <c r="CG27" i="13"/>
  <c r="CI27" i="13" s="1"/>
  <c r="CG17" i="13"/>
  <c r="CI17" i="13" s="1"/>
  <c r="CG13" i="13"/>
  <c r="CI13" i="13" s="1"/>
  <c r="CF48" i="13"/>
  <c r="BX48" i="13"/>
  <c r="BT48" i="13"/>
  <c r="BL48" i="13"/>
  <c r="BB48" i="13"/>
  <c r="BI48" i="13"/>
  <c r="CG44" i="13"/>
  <c r="CI44" i="13" s="1"/>
  <c r="CG40" i="13"/>
  <c r="CI40" i="13" s="1"/>
  <c r="CG36" i="13"/>
  <c r="CI36" i="13" s="1"/>
  <c r="CG32" i="13"/>
  <c r="CI32" i="13" s="1"/>
  <c r="CG23" i="13"/>
  <c r="CI23" i="13" s="1"/>
  <c r="CG19" i="13"/>
  <c r="CI19" i="13" s="1"/>
  <c r="CG15" i="13"/>
  <c r="CI15" i="13" s="1"/>
  <c r="CG11" i="13"/>
  <c r="CI11" i="13" s="1"/>
  <c r="ET48" i="13"/>
  <c r="C28" i="36"/>
  <c r="AJ7" i="36"/>
  <c r="AH19" i="36"/>
  <c r="AJ19" i="36" s="1"/>
  <c r="AH15" i="36"/>
  <c r="AJ15" i="36" s="1"/>
  <c r="AH12" i="36"/>
  <c r="AH11" i="36"/>
  <c r="AJ11" i="36" s="1"/>
  <c r="AH8" i="36"/>
  <c r="AJ8" i="36" s="1"/>
  <c r="X22" i="36"/>
  <c r="AH10" i="36"/>
  <c r="AJ10" i="36" s="1"/>
  <c r="AG22" i="36"/>
  <c r="AA22" i="36"/>
  <c r="AH14" i="36"/>
  <c r="AJ14" i="36" s="1"/>
  <c r="CE35" i="16"/>
  <c r="CE44" i="16"/>
  <c r="CE14" i="16"/>
  <c r="CE9" i="16"/>
  <c r="CE17" i="16"/>
  <c r="CE26" i="16"/>
  <c r="CE21" i="16"/>
  <c r="CE32" i="16"/>
  <c r="CE40" i="16"/>
  <c r="CE10" i="16"/>
  <c r="CE18" i="16"/>
  <c r="CE13" i="16"/>
  <c r="CE22" i="16"/>
  <c r="CE33" i="16"/>
  <c r="CE25" i="16"/>
  <c r="CB9" i="16"/>
  <c r="CB17" i="16"/>
  <c r="CB14" i="16"/>
  <c r="CB21" i="16"/>
  <c r="CB32" i="16"/>
  <c r="CB24" i="16"/>
  <c r="CB35" i="16"/>
  <c r="CB11" i="16"/>
  <c r="CB8" i="16"/>
  <c r="CB16" i="16"/>
  <c r="CB23" i="16"/>
  <c r="CB34" i="16"/>
  <c r="CB26" i="16"/>
  <c r="CB43" i="16"/>
  <c r="CB7" i="16"/>
  <c r="CB15" i="16"/>
  <c r="CB12" i="16"/>
  <c r="CB19" i="16"/>
  <c r="CB27" i="16"/>
  <c r="CB22" i="16"/>
  <c r="CB33" i="16"/>
  <c r="CB39" i="16"/>
  <c r="AT38" i="16"/>
  <c r="AT46" i="16"/>
  <c r="AT42" i="16"/>
  <c r="AT37" i="16"/>
  <c r="CB42" i="16"/>
  <c r="CE43" i="16"/>
  <c r="AT45" i="16"/>
  <c r="AT32" i="16"/>
  <c r="AT21" i="16"/>
  <c r="AT31" i="16"/>
  <c r="AT20" i="16"/>
  <c r="AT11" i="16"/>
  <c r="AT16" i="16"/>
  <c r="CE23" i="16"/>
  <c r="CE20" i="16"/>
  <c r="CE16" i="16"/>
  <c r="CB37" i="16"/>
  <c r="CB18" i="16"/>
  <c r="BD44" i="16"/>
  <c r="BD36" i="16"/>
  <c r="BD40" i="16"/>
  <c r="BD12" i="16"/>
  <c r="BD7" i="16"/>
  <c r="BD15" i="16"/>
  <c r="BD22" i="16"/>
  <c r="BD33" i="16"/>
  <c r="AW7" i="16"/>
  <c r="AW15" i="16"/>
  <c r="AW10" i="16"/>
  <c r="AW18" i="16"/>
  <c r="AW27" i="16"/>
  <c r="AW22" i="16"/>
  <c r="AW33" i="16"/>
  <c r="AW39" i="16"/>
  <c r="AW11" i="16"/>
  <c r="AW19" i="16"/>
  <c r="AW14" i="16"/>
  <c r="AW23" i="16"/>
  <c r="AW34" i="16"/>
  <c r="AW26" i="16"/>
  <c r="AW43" i="16"/>
  <c r="AW37" i="16"/>
  <c r="CE37" i="16"/>
  <c r="AT39" i="16"/>
  <c r="CB44" i="16"/>
  <c r="CE45" i="16"/>
  <c r="AT27" i="16"/>
  <c r="AT19" i="16"/>
  <c r="AT26" i="16"/>
  <c r="AT17" i="16"/>
  <c r="AT9" i="16"/>
  <c r="AT14" i="16"/>
  <c r="CE19" i="16"/>
  <c r="CE15" i="16"/>
  <c r="CE12" i="16"/>
  <c r="CE38" i="16"/>
  <c r="CE42" i="16"/>
  <c r="CE46" i="16"/>
  <c r="CB31" i="16"/>
  <c r="CB10" i="16"/>
  <c r="BL36" i="16"/>
  <c r="BL44" i="16"/>
  <c r="BL12" i="16"/>
  <c r="BL7" i="16"/>
  <c r="BL15" i="16"/>
  <c r="BL40" i="16"/>
  <c r="BL8" i="16"/>
  <c r="BL16" i="16"/>
  <c r="BL11" i="16"/>
  <c r="BL19" i="16"/>
  <c r="BL26" i="16"/>
  <c r="BL21" i="16"/>
  <c r="BL32" i="16"/>
  <c r="BG9" i="16"/>
  <c r="BG17" i="16"/>
  <c r="BG12" i="16"/>
  <c r="BG11" i="16"/>
  <c r="BG19" i="16"/>
  <c r="BG14" i="16"/>
  <c r="BG23" i="16"/>
  <c r="BG34" i="16"/>
  <c r="BG26" i="16"/>
  <c r="BG45" i="16"/>
  <c r="BG7" i="16"/>
  <c r="BG15" i="16"/>
  <c r="BG10" i="16"/>
  <c r="BG18" i="16"/>
  <c r="BG27" i="16"/>
  <c r="BG22" i="16"/>
  <c r="BG33" i="16"/>
  <c r="BG41" i="16"/>
  <c r="CB36" i="16"/>
  <c r="CB38" i="16"/>
  <c r="CE39" i="16"/>
  <c r="AT41" i="16"/>
  <c r="CB46" i="16"/>
  <c r="AT36" i="16"/>
  <c r="AT25" i="16"/>
  <c r="AT35" i="16"/>
  <c r="AT24" i="16"/>
  <c r="AT15" i="16"/>
  <c r="AT7" i="16"/>
  <c r="AT12" i="16"/>
  <c r="CE34" i="16"/>
  <c r="CE31" i="16"/>
  <c r="CE11" i="16"/>
  <c r="CE8" i="16"/>
  <c r="CE36" i="16"/>
  <c r="AT40" i="16"/>
  <c r="AT44" i="16"/>
  <c r="CB20" i="16"/>
  <c r="CB13" i="16"/>
  <c r="BY42" i="16"/>
  <c r="BY8" i="16"/>
  <c r="BY16" i="16"/>
  <c r="BY11" i="16"/>
  <c r="BY20" i="16"/>
  <c r="BY31" i="16"/>
  <c r="BY21" i="16"/>
  <c r="BY32" i="16"/>
  <c r="BY36" i="16"/>
  <c r="BY46" i="16"/>
  <c r="BY38" i="16"/>
  <c r="BY12" i="16"/>
  <c r="BY7" i="16"/>
  <c r="BY15" i="16"/>
  <c r="BY24" i="16"/>
  <c r="BY35" i="16"/>
  <c r="BY25" i="16"/>
  <c r="BR13" i="16"/>
  <c r="BR8" i="16"/>
  <c r="BR16" i="16"/>
  <c r="BR25" i="16"/>
  <c r="BR20" i="16"/>
  <c r="BR31" i="16"/>
  <c r="BR7" i="16"/>
  <c r="BR15" i="16"/>
  <c r="BR10" i="16"/>
  <c r="BR18" i="16"/>
  <c r="BR27" i="16"/>
  <c r="BR22" i="16"/>
  <c r="BR33" i="16"/>
  <c r="BR45" i="16"/>
  <c r="BR11" i="16"/>
  <c r="BR19" i="16"/>
  <c r="BR14" i="16"/>
  <c r="BR23" i="16"/>
  <c r="BR34" i="16"/>
  <c r="BR26" i="16"/>
  <c r="BR41" i="16"/>
  <c r="BR37" i="16"/>
  <c r="BI43" i="16"/>
  <c r="BI37" i="16"/>
  <c r="BI39" i="16"/>
  <c r="BT33" i="16"/>
  <c r="BT22" i="16"/>
  <c r="BT27" i="16"/>
  <c r="BT16" i="16"/>
  <c r="BT19" i="16"/>
  <c r="BT7" i="16"/>
  <c r="BZ26" i="16"/>
  <c r="BZ34" i="16"/>
  <c r="BZ23" i="16"/>
  <c r="BZ16" i="16"/>
  <c r="BZ8" i="16"/>
  <c r="BZ11" i="16"/>
  <c r="BT26" i="16"/>
  <c r="BT34" i="16"/>
  <c r="BT23" i="16"/>
  <c r="BT10" i="16"/>
  <c r="BZ33" i="16"/>
  <c r="BZ22" i="16"/>
  <c r="BZ27" i="16"/>
  <c r="BZ19" i="16"/>
  <c r="BZ12" i="16"/>
  <c r="BZ15" i="16"/>
  <c r="J41" i="15"/>
  <c r="K41" i="15"/>
  <c r="J18" i="15"/>
  <c r="K10" i="15"/>
  <c r="G47" i="15"/>
  <c r="J31" i="15"/>
  <c r="CG8" i="13"/>
  <c r="AX48" i="13"/>
  <c r="J45" i="15"/>
  <c r="J20" i="15"/>
  <c r="CD25" i="9"/>
  <c r="ED41" i="9"/>
  <c r="CD8" i="9"/>
  <c r="CD10" i="9"/>
  <c r="CD16" i="9"/>
  <c r="CD18" i="9"/>
  <c r="CD26" i="9"/>
  <c r="CD28" i="9"/>
  <c r="CD37" i="9"/>
  <c r="CD39" i="9"/>
  <c r="CD42" i="9"/>
  <c r="CD47" i="9"/>
  <c r="CD9" i="9"/>
  <c r="CD11" i="9"/>
  <c r="CD17" i="9"/>
  <c r="CD19" i="9"/>
  <c r="CD27" i="9"/>
  <c r="CD32" i="9"/>
  <c r="CD38" i="9"/>
  <c r="CD40" i="9"/>
  <c r="CD44" i="9"/>
  <c r="CD12" i="9"/>
  <c r="CD14" i="9"/>
  <c r="CD20" i="9"/>
  <c r="CD22" i="9"/>
  <c r="CD33" i="9"/>
  <c r="CD35" i="9"/>
  <c r="CD41" i="9"/>
  <c r="CD43" i="9"/>
  <c r="CD46" i="9"/>
  <c r="CD34" i="9"/>
  <c r="CD36" i="9"/>
  <c r="CD13" i="9"/>
  <c r="EG41" i="9"/>
  <c r="CD23" i="9"/>
  <c r="CD15" i="9"/>
  <c r="CD21" i="9"/>
  <c r="CA13" i="9"/>
  <c r="CA21" i="9"/>
  <c r="CA34" i="9"/>
  <c r="CA45" i="9"/>
  <c r="CA10" i="9"/>
  <c r="CA18" i="9"/>
  <c r="CA28" i="9"/>
  <c r="CA39" i="9"/>
  <c r="CA42" i="9"/>
  <c r="CA47" i="9"/>
  <c r="CA9" i="9"/>
  <c r="CA17" i="9"/>
  <c r="CA27" i="9"/>
  <c r="CA38" i="9"/>
  <c r="CA44" i="9"/>
  <c r="CA35" i="9"/>
  <c r="CA43" i="9"/>
  <c r="CA14" i="9"/>
  <c r="CA24" i="9"/>
  <c r="CA22" i="9"/>
  <c r="CA25" i="9"/>
  <c r="BH25" i="9"/>
  <c r="ED19" i="9"/>
  <c r="BH8" i="9"/>
  <c r="BH11" i="9"/>
  <c r="BH14" i="9"/>
  <c r="BH19" i="9"/>
  <c r="BH22" i="9"/>
  <c r="BH32" i="9"/>
  <c r="BH35" i="9"/>
  <c r="BH40" i="9"/>
  <c r="BH45" i="9"/>
  <c r="BH12" i="9"/>
  <c r="BH13" i="9"/>
  <c r="BH20" i="9"/>
  <c r="BH21" i="9"/>
  <c r="BH33" i="9"/>
  <c r="BH34" i="9"/>
  <c r="BH41" i="9"/>
  <c r="BH42" i="9"/>
  <c r="BH47" i="9"/>
  <c r="BH10" i="9"/>
  <c r="BH15" i="9"/>
  <c r="BH18" i="9"/>
  <c r="BH23" i="9"/>
  <c r="BH28" i="9"/>
  <c r="BH36" i="9"/>
  <c r="BH39" i="9"/>
  <c r="BH44" i="9"/>
  <c r="BH16" i="9"/>
  <c r="BH38" i="9"/>
  <c r="BH9" i="9"/>
  <c r="BH26" i="9"/>
  <c r="BH43" i="9"/>
  <c r="EG19" i="9"/>
  <c r="BH27" i="9"/>
  <c r="BH37" i="9"/>
  <c r="BH17" i="9"/>
  <c r="BE16" i="9"/>
  <c r="BE26" i="9"/>
  <c r="BE37" i="9"/>
  <c r="BE43" i="9"/>
  <c r="BE46" i="9"/>
  <c r="BE11" i="9"/>
  <c r="BE19" i="9"/>
  <c r="BE32" i="9"/>
  <c r="BE40" i="9"/>
  <c r="BE45" i="9"/>
  <c r="BE12" i="9"/>
  <c r="BE20" i="9"/>
  <c r="BE33" i="9"/>
  <c r="BE41" i="9"/>
  <c r="BE42" i="9"/>
  <c r="BE47" i="9"/>
  <c r="BE15" i="9"/>
  <c r="BE23" i="9"/>
  <c r="BE24" i="9"/>
  <c r="BE25" i="9"/>
  <c r="AS48" i="13"/>
  <c r="CG9" i="13"/>
  <c r="CI9" i="13" s="1"/>
  <c r="CG24" i="13"/>
  <c r="CI24" i="13" s="1"/>
  <c r="AT48" i="13"/>
  <c r="K45" i="15"/>
  <c r="BB22" i="36"/>
  <c r="DZ48" i="13"/>
  <c r="BV22" i="36"/>
  <c r="AH21" i="36"/>
  <c r="AJ21" i="36" s="1"/>
  <c r="Y22" i="36"/>
  <c r="T22" i="36"/>
  <c r="AF22" i="36"/>
  <c r="Z22" i="36"/>
  <c r="W22" i="36"/>
  <c r="S22" i="36"/>
  <c r="CG47" i="13"/>
  <c r="CI47" i="13" s="1"/>
  <c r="CG43" i="13"/>
  <c r="CI43" i="13" s="1"/>
  <c r="CG22" i="13"/>
  <c r="CI22" i="13" s="1"/>
  <c r="CG18" i="13"/>
  <c r="CI18" i="13" s="1"/>
  <c r="CG14" i="13"/>
  <c r="CI14" i="13" s="1"/>
  <c r="CG10" i="13"/>
  <c r="CI10" i="13" s="1"/>
  <c r="CD48" i="13"/>
  <c r="BZ48" i="13"/>
  <c r="BV48" i="13"/>
  <c r="BR48" i="13"/>
  <c r="BH48" i="13"/>
  <c r="BD48" i="13"/>
  <c r="AZ48" i="13"/>
  <c r="AV48" i="13"/>
  <c r="AH9" i="36"/>
  <c r="AE22" i="36"/>
  <c r="U22" i="36"/>
  <c r="V22" i="36"/>
  <c r="BE22" i="36"/>
  <c r="CG45" i="13"/>
  <c r="CI45" i="13" s="1"/>
  <c r="CG41" i="13"/>
  <c r="CI41" i="13" s="1"/>
  <c r="CG33" i="13"/>
  <c r="CI33" i="13" s="1"/>
  <c r="CG26" i="13"/>
  <c r="CI26" i="13" s="1"/>
  <c r="CG16" i="13"/>
  <c r="CI16" i="13" s="1"/>
  <c r="CG12" i="13"/>
  <c r="CI12" i="13" s="1"/>
  <c r="CE48" i="13"/>
  <c r="BW48" i="13"/>
  <c r="BK48" i="13"/>
  <c r="BE48" i="13"/>
  <c r="BA48" i="13"/>
  <c r="AW48" i="13"/>
  <c r="BM48" i="13"/>
  <c r="BC48" i="13"/>
  <c r="AU48" i="13"/>
  <c r="AH20" i="36"/>
  <c r="AJ20" i="36" s="1"/>
  <c r="EC48" i="13"/>
  <c r="BT9" i="16"/>
  <c r="BT17" i="16"/>
  <c r="BT12" i="16"/>
  <c r="BT21" i="16"/>
  <c r="AH16" i="36"/>
  <c r="AJ16" i="36" s="1"/>
  <c r="AH13" i="36"/>
  <c r="AJ13" i="36" s="1"/>
  <c r="CC48" i="13"/>
  <c r="BY48" i="13"/>
  <c r="BU48" i="13"/>
  <c r="CI13" i="9"/>
  <c r="CI21" i="9"/>
  <c r="CI34" i="9"/>
  <c r="CI45" i="9"/>
  <c r="CI10" i="9"/>
  <c r="CI18" i="9"/>
  <c r="CI28" i="9"/>
  <c r="CI39" i="9"/>
  <c r="CI42" i="9"/>
  <c r="CI47" i="9"/>
  <c r="CI9" i="9"/>
  <c r="CI17" i="9"/>
  <c r="CI27" i="9"/>
  <c r="CI38" i="9"/>
  <c r="CI41" i="9"/>
  <c r="CI44" i="9"/>
  <c r="BV25" i="9"/>
  <c r="ED33" i="9"/>
  <c r="BV8" i="9"/>
  <c r="BV11" i="9"/>
  <c r="BV14" i="9"/>
  <c r="BV19" i="9"/>
  <c r="BV22" i="9"/>
  <c r="BV32" i="9"/>
  <c r="BV35" i="9"/>
  <c r="BV40" i="9"/>
  <c r="BV45" i="9"/>
  <c r="BV12" i="9"/>
  <c r="BV13" i="9"/>
  <c r="BV20" i="9"/>
  <c r="BV21" i="9"/>
  <c r="BV33" i="9"/>
  <c r="BV34" i="9"/>
  <c r="BV41" i="9"/>
  <c r="BV42" i="9"/>
  <c r="BV47" i="9"/>
  <c r="BV10" i="9"/>
  <c r="BV15" i="9"/>
  <c r="BV18" i="9"/>
  <c r="BV23" i="9"/>
  <c r="BV28" i="9"/>
  <c r="BV36" i="9"/>
  <c r="BV39" i="9"/>
  <c r="BV44" i="9"/>
  <c r="BO16" i="9"/>
  <c r="BO26" i="9"/>
  <c r="BO37" i="9"/>
  <c r="BO43" i="9"/>
  <c r="BO46" i="9"/>
  <c r="BO11" i="9"/>
  <c r="BO19" i="9"/>
  <c r="BO32" i="9"/>
  <c r="BO40" i="9"/>
  <c r="BO45" i="9"/>
  <c r="BO12" i="9"/>
  <c r="BO20" i="9"/>
  <c r="BO33" i="9"/>
  <c r="BO41" i="9"/>
  <c r="BO42" i="9"/>
  <c r="BO47" i="9"/>
  <c r="AZ25" i="9"/>
  <c r="ED11" i="9"/>
  <c r="AZ8" i="9"/>
  <c r="AZ11" i="9"/>
  <c r="AZ14" i="9"/>
  <c r="AZ19" i="9"/>
  <c r="AZ22" i="9"/>
  <c r="AZ32" i="9"/>
  <c r="AZ35" i="9"/>
  <c r="AZ40" i="9"/>
  <c r="AZ45" i="9"/>
  <c r="AZ12" i="9"/>
  <c r="AZ13" i="9"/>
  <c r="AZ20" i="9"/>
  <c r="AZ21" i="9"/>
  <c r="AZ33" i="9"/>
  <c r="AZ34" i="9"/>
  <c r="AZ41" i="9"/>
  <c r="AZ42" i="9"/>
  <c r="AZ47" i="9"/>
  <c r="AZ10" i="9"/>
  <c r="AZ15" i="9"/>
  <c r="AZ18" i="9"/>
  <c r="AZ23" i="9"/>
  <c r="AZ28" i="9"/>
  <c r="AZ36" i="9"/>
  <c r="AZ39" i="9"/>
  <c r="AZ44" i="9"/>
  <c r="AW16" i="9"/>
  <c r="AW26" i="9"/>
  <c r="AW37" i="9"/>
  <c r="AW43" i="9"/>
  <c r="AW46" i="9"/>
  <c r="H48" i="9"/>
  <c r="AW11" i="9"/>
  <c r="AW19" i="9"/>
  <c r="AW32" i="9"/>
  <c r="AW40" i="9"/>
  <c r="AW45" i="9"/>
  <c r="AW12" i="9"/>
  <c r="AW20" i="9"/>
  <c r="AW33" i="9"/>
  <c r="AW41" i="9"/>
  <c r="AW42" i="9"/>
  <c r="AW47" i="9"/>
  <c r="Z7" i="39"/>
  <c r="Z9" i="39"/>
  <c r="Z11" i="39"/>
  <c r="Z13" i="39"/>
  <c r="BF10" i="39"/>
  <c r="BI14" i="39"/>
  <c r="BF14" i="39"/>
  <c r="BI20" i="39"/>
  <c r="BF20" i="39"/>
  <c r="D64" i="13" l="1"/>
  <c r="D63" i="13"/>
  <c r="AU47" i="16"/>
  <c r="CA47" i="16"/>
  <c r="BU47" i="16"/>
  <c r="CE47" i="16"/>
  <c r="BW47" i="16"/>
  <c r="BJ47" i="16"/>
  <c r="BX47" i="16"/>
  <c r="AT47" i="16"/>
  <c r="AZ47" i="16"/>
  <c r="BV47" i="16"/>
  <c r="BI47" i="16"/>
  <c r="BE47" i="16"/>
  <c r="AS47" i="16"/>
  <c r="BY47" i="16"/>
  <c r="CB47" i="16"/>
  <c r="AV47" i="16"/>
  <c r="BM47" i="16"/>
  <c r="BB47" i="16"/>
  <c r="BT47" i="16"/>
  <c r="BR47" i="16"/>
  <c r="BG47" i="16"/>
  <c r="BL47" i="16"/>
  <c r="BZ47" i="16"/>
  <c r="CF47" i="16"/>
  <c r="AY47" i="16"/>
  <c r="AX47" i="16"/>
  <c r="BF47" i="16"/>
  <c r="BH47" i="16"/>
  <c r="BA47" i="16"/>
  <c r="CC47" i="16"/>
  <c r="AW47" i="16"/>
  <c r="BD47" i="16"/>
  <c r="BC47" i="16"/>
  <c r="BS47" i="16"/>
  <c r="BK47" i="16"/>
  <c r="CD47" i="16"/>
  <c r="BQ47" i="16"/>
  <c r="CK8" i="9"/>
  <c r="CM8" i="9" s="1"/>
  <c r="H47" i="18"/>
  <c r="D54" i="18" s="1"/>
  <c r="CG7" i="16" a="1"/>
  <c r="CG16" i="16" s="1"/>
  <c r="CB22" i="39"/>
  <c r="C38" i="39" s="1"/>
  <c r="AL21" i="39"/>
  <c r="AN21" i="39" s="1"/>
  <c r="AL8" i="39"/>
  <c r="AN8" i="39" s="1"/>
  <c r="AL14" i="39"/>
  <c r="AN14" i="39" s="1"/>
  <c r="AL7" i="39"/>
  <c r="AN7" i="39" s="1"/>
  <c r="AL17" i="39"/>
  <c r="AN17" i="39" s="1"/>
  <c r="AL11" i="39"/>
  <c r="AN11" i="39" s="1"/>
  <c r="AL16" i="39"/>
  <c r="AN16" i="39" s="1"/>
  <c r="D53" i="18"/>
  <c r="V47" i="18"/>
  <c r="D63" i="18" s="1"/>
  <c r="I47" i="18"/>
  <c r="D55" i="18" s="1"/>
  <c r="S47" i="18"/>
  <c r="D62" i="18" s="1"/>
  <c r="U47" i="15"/>
  <c r="D62" i="15" s="1"/>
  <c r="J47" i="15"/>
  <c r="D54" i="15" s="1"/>
  <c r="K47" i="15"/>
  <c r="D55" i="15" s="1"/>
  <c r="CK39" i="9"/>
  <c r="CM39" i="9" s="1"/>
  <c r="CK12" i="9"/>
  <c r="CM12" i="9" s="1"/>
  <c r="CK46" i="9"/>
  <c r="CM46" i="9" s="1"/>
  <c r="CK16" i="9"/>
  <c r="CM16" i="9" s="1"/>
  <c r="CK15" i="9"/>
  <c r="CM15" i="9" s="1"/>
  <c r="CK10" i="9"/>
  <c r="CM10" i="9" s="1"/>
  <c r="CK27" i="9"/>
  <c r="CM27" i="9" s="1"/>
  <c r="CK9" i="9"/>
  <c r="CM9" i="9" s="1"/>
  <c r="CK42" i="9"/>
  <c r="CM42" i="9" s="1"/>
  <c r="CK32" i="9"/>
  <c r="CM32" i="9" s="1"/>
  <c r="CK36" i="9"/>
  <c r="CM36" i="9" s="1"/>
  <c r="CK22" i="9"/>
  <c r="CM22" i="9" s="1"/>
  <c r="CK28" i="9"/>
  <c r="CM28" i="9" s="1"/>
  <c r="CK13" i="9"/>
  <c r="CM13" i="9" s="1"/>
  <c r="CK33" i="9"/>
  <c r="CM33" i="9" s="1"/>
  <c r="CK37" i="9"/>
  <c r="CM37" i="9" s="1"/>
  <c r="CK44" i="9"/>
  <c r="CM44" i="9" s="1"/>
  <c r="CK23" i="9"/>
  <c r="CM23" i="9" s="1"/>
  <c r="CK35" i="9"/>
  <c r="CM35" i="9" s="1"/>
  <c r="CK14" i="9"/>
  <c r="CM14" i="9" s="1"/>
  <c r="CK24" i="9"/>
  <c r="CM24" i="9" s="1"/>
  <c r="EG48" i="9"/>
  <c r="CK38" i="9"/>
  <c r="CM38" i="9" s="1"/>
  <c r="CK18" i="9"/>
  <c r="CM18" i="9" s="1"/>
  <c r="AL15" i="39"/>
  <c r="AN15" i="39" s="1"/>
  <c r="BX22" i="39"/>
  <c r="C37" i="39" s="1"/>
  <c r="AL20" i="39"/>
  <c r="AN20" i="39" s="1"/>
  <c r="AL18" i="39"/>
  <c r="AN18" i="39" s="1"/>
  <c r="L7" i="40"/>
  <c r="C28" i="39"/>
  <c r="AL9" i="39"/>
  <c r="AN9" i="39" s="1"/>
  <c r="AL12" i="39"/>
  <c r="AN12" i="39" s="1"/>
  <c r="BF22" i="39"/>
  <c r="C29" i="39" s="1"/>
  <c r="AL13" i="39"/>
  <c r="AN13" i="39" s="1"/>
  <c r="AL19" i="39"/>
  <c r="AN19" i="39" s="1"/>
  <c r="C38" i="36"/>
  <c r="AJ12" i="36"/>
  <c r="AH22" i="36"/>
  <c r="H8" i="37" s="1"/>
  <c r="T7" i="37"/>
  <c r="C30" i="36"/>
  <c r="AJ9" i="36"/>
  <c r="CI8" i="13"/>
  <c r="DX8" i="13" s="1" a="1"/>
  <c r="CG48" i="13"/>
  <c r="H8" i="38" s="1"/>
  <c r="BI22" i="39"/>
  <c r="CK41" i="9"/>
  <c r="CM41" i="9" s="1"/>
  <c r="EZ48" i="9"/>
  <c r="Q62" i="57" s="1"/>
  <c r="CK19" i="9"/>
  <c r="CM19" i="9" s="1"/>
  <c r="CK43" i="9"/>
  <c r="CM43" i="9" s="1"/>
  <c r="EV48" i="9"/>
  <c r="P62" i="57" s="1"/>
  <c r="CK34" i="9"/>
  <c r="CM34" i="9" s="1"/>
  <c r="ED48" i="9"/>
  <c r="D56" i="13"/>
  <c r="T7" i="38"/>
  <c r="R8" i="37"/>
  <c r="C29" i="36"/>
  <c r="CK17" i="9"/>
  <c r="CM17" i="9" s="1"/>
  <c r="X47" i="15"/>
  <c r="D63" i="15" s="1"/>
  <c r="D55" i="13"/>
  <c r="R8" i="38"/>
  <c r="CK25" i="9"/>
  <c r="CM25" i="9" s="1"/>
  <c r="CK45" i="9"/>
  <c r="CM45" i="9" s="1"/>
  <c r="CK11" i="9"/>
  <c r="CM11" i="9" s="1"/>
  <c r="AL10" i="39"/>
  <c r="AN10" i="39" s="1"/>
  <c r="CK47" i="9"/>
  <c r="CM47" i="9" s="1"/>
  <c r="CK20" i="9"/>
  <c r="CM20" i="9" s="1"/>
  <c r="CK40" i="9"/>
  <c r="CM40" i="9" s="1"/>
  <c r="L7" i="41"/>
  <c r="D54" i="9"/>
  <c r="CK26" i="9"/>
  <c r="CM26" i="9" s="1"/>
  <c r="CK21" i="9"/>
  <c r="CM21" i="9" s="1"/>
  <c r="K14" i="43"/>
  <c r="D53" i="15"/>
  <c r="N62" i="57" l="1"/>
  <c r="M47" i="57"/>
  <c r="M53" i="57" s="1"/>
  <c r="M62" i="57"/>
  <c r="O62" i="57" s="1"/>
  <c r="D63" i="9"/>
  <c r="O47" i="57"/>
  <c r="P53" i="57" s="1"/>
  <c r="T11" i="41"/>
  <c r="N47" i="57"/>
  <c r="N53" i="57" s="1"/>
  <c r="D64" i="9"/>
  <c r="P47" i="57"/>
  <c r="Q53" i="57" s="1"/>
  <c r="R62" i="57"/>
  <c r="CZ16" i="16"/>
  <c r="CW16" i="16"/>
  <c r="K12" i="44"/>
  <c r="K11" i="44"/>
  <c r="K7" i="18"/>
  <c r="CK16" i="16"/>
  <c r="CG27" i="16"/>
  <c r="CG26" i="16"/>
  <c r="CG23" i="16"/>
  <c r="CG30" i="16"/>
  <c r="CG37" i="16"/>
  <c r="CG21" i="16"/>
  <c r="CG22" i="16"/>
  <c r="CG44" i="16"/>
  <c r="CG28" i="16"/>
  <c r="CG12" i="16"/>
  <c r="CG15" i="16"/>
  <c r="CG11" i="16"/>
  <c r="CG7" i="16"/>
  <c r="CG19" i="16"/>
  <c r="CG33" i="16"/>
  <c r="CG17" i="16"/>
  <c r="CG18" i="16"/>
  <c r="CG40" i="16"/>
  <c r="CG24" i="16"/>
  <c r="CG8" i="16"/>
  <c r="CG43" i="16"/>
  <c r="CG42" i="16"/>
  <c r="CG39" i="16"/>
  <c r="CG46" i="16"/>
  <c r="CG45" i="16"/>
  <c r="CG29" i="16"/>
  <c r="CG13" i="16"/>
  <c r="CG14" i="16"/>
  <c r="CG36" i="16"/>
  <c r="CG20" i="16"/>
  <c r="CG35" i="16"/>
  <c r="CG34" i="16"/>
  <c r="CG31" i="16"/>
  <c r="CG38" i="16"/>
  <c r="CG41" i="16"/>
  <c r="CG25" i="16"/>
  <c r="CG9" i="16"/>
  <c r="CG10" i="16"/>
  <c r="CG32" i="16"/>
  <c r="D56" i="9"/>
  <c r="EB8" i="9" a="1"/>
  <c r="EB42" i="9" s="1"/>
  <c r="Q41" i="57" s="1"/>
  <c r="K19" i="43"/>
  <c r="CK30" i="16"/>
  <c r="CI16" i="16"/>
  <c r="BD7" i="39" a="1"/>
  <c r="DX8" i="13"/>
  <c r="DX35" i="13"/>
  <c r="DX19" i="13"/>
  <c r="DX42" i="13"/>
  <c r="DX26" i="13"/>
  <c r="DX10" i="13"/>
  <c r="DX33" i="13"/>
  <c r="DX17" i="13"/>
  <c r="DX40" i="13"/>
  <c r="DX24" i="13"/>
  <c r="DX13" i="13"/>
  <c r="DX20" i="13"/>
  <c r="DX43" i="13"/>
  <c r="DX34" i="13"/>
  <c r="DX41" i="13"/>
  <c r="DX9" i="13"/>
  <c r="DX16" i="13"/>
  <c r="DX39" i="13"/>
  <c r="DX46" i="13"/>
  <c r="DX14" i="13"/>
  <c r="DX21" i="13"/>
  <c r="DX28" i="13"/>
  <c r="DX47" i="13"/>
  <c r="DX31" i="13"/>
  <c r="DX15" i="13"/>
  <c r="DX38" i="13"/>
  <c r="DX22" i="13"/>
  <c r="DX45" i="13"/>
  <c r="DX29" i="13"/>
  <c r="DX36" i="13"/>
  <c r="DX27" i="13"/>
  <c r="DX11" i="13"/>
  <c r="DX18" i="13"/>
  <c r="DX25" i="13"/>
  <c r="DX32" i="13"/>
  <c r="DX23" i="13"/>
  <c r="DX30" i="13"/>
  <c r="DX37" i="13"/>
  <c r="DX44" i="13"/>
  <c r="DX12" i="13"/>
  <c r="K18" i="43"/>
  <c r="M7" i="15"/>
  <c r="R12" i="40"/>
  <c r="AZ7" i="36" a="1"/>
  <c r="AZ7" i="36" s="1"/>
  <c r="D55" i="9"/>
  <c r="R12" i="41"/>
  <c r="CI48" i="13"/>
  <c r="F12" i="38" s="1"/>
  <c r="AL22" i="39"/>
  <c r="H12" i="40" s="1"/>
  <c r="CK48" i="9"/>
  <c r="H12" i="41" s="1"/>
  <c r="C30" i="39"/>
  <c r="T11" i="40"/>
  <c r="AJ22" i="36"/>
  <c r="G12" i="37" s="1"/>
  <c r="AN22" i="39"/>
  <c r="F16" i="40" s="1"/>
  <c r="CM48" i="9"/>
  <c r="F16" i="41" s="1"/>
  <c r="O53" i="57" l="1"/>
  <c r="R53" i="57"/>
  <c r="EA8" i="13"/>
  <c r="EA9" i="13"/>
  <c r="BW7" i="36"/>
  <c r="BS7" i="36"/>
  <c r="EU23" i="13"/>
  <c r="EQ23" i="13"/>
  <c r="EU45" i="13"/>
  <c r="EQ45" i="13"/>
  <c r="EU14" i="13"/>
  <c r="EQ14" i="13"/>
  <c r="EU20" i="13"/>
  <c r="EQ20" i="13"/>
  <c r="EQ42" i="13"/>
  <c r="EU42" i="13"/>
  <c r="CZ38" i="16"/>
  <c r="CW38" i="16"/>
  <c r="CZ29" i="16"/>
  <c r="CW29" i="16"/>
  <c r="CZ40" i="16"/>
  <c r="CW40" i="16"/>
  <c r="CZ12" i="16"/>
  <c r="CW12" i="16"/>
  <c r="CK26" i="16"/>
  <c r="CZ26" i="16"/>
  <c r="CW26" i="16"/>
  <c r="FA42" i="9"/>
  <c r="U41" i="57" s="1"/>
  <c r="EW42" i="9"/>
  <c r="T41" i="57" s="1"/>
  <c r="CZ31" i="16"/>
  <c r="CW31" i="16"/>
  <c r="CZ45" i="16"/>
  <c r="CW45" i="16"/>
  <c r="CZ18" i="16"/>
  <c r="CW18" i="16"/>
  <c r="CI28" i="16"/>
  <c r="CZ28" i="16"/>
  <c r="CW28" i="16"/>
  <c r="CZ27" i="16"/>
  <c r="CW27" i="16"/>
  <c r="CZ10" i="16"/>
  <c r="CW10" i="16"/>
  <c r="CK20" i="16"/>
  <c r="CZ20" i="16"/>
  <c r="CW20" i="16"/>
  <c r="CZ42" i="16"/>
  <c r="CW42" i="16"/>
  <c r="CZ19" i="16"/>
  <c r="CW19" i="16"/>
  <c r="EQ44" i="13"/>
  <c r="EU44" i="13"/>
  <c r="EU27" i="13"/>
  <c r="EQ27" i="13"/>
  <c r="EU47" i="13"/>
  <c r="EQ47" i="13"/>
  <c r="EU41" i="13"/>
  <c r="EQ41" i="13"/>
  <c r="EA33" i="13"/>
  <c r="EU33" i="13"/>
  <c r="EQ33" i="13"/>
  <c r="CZ9" i="16"/>
  <c r="CW9" i="16"/>
  <c r="CZ36" i="16"/>
  <c r="CW36" i="16"/>
  <c r="CZ43" i="16"/>
  <c r="CW43" i="16"/>
  <c r="CZ7" i="16"/>
  <c r="CW7" i="16"/>
  <c r="CZ37" i="16"/>
  <c r="CW37" i="16"/>
  <c r="EU32" i="13"/>
  <c r="EQ32" i="13"/>
  <c r="EU22" i="13"/>
  <c r="EQ22" i="13"/>
  <c r="EU13" i="13"/>
  <c r="EQ13" i="13"/>
  <c r="EU38" i="13"/>
  <c r="EQ38" i="13"/>
  <c r="EU35" i="13"/>
  <c r="EQ35" i="13"/>
  <c r="CZ44" i="16"/>
  <c r="CW44" i="16"/>
  <c r="EU18" i="13"/>
  <c r="EQ18" i="13"/>
  <c r="EU15" i="13"/>
  <c r="EQ15" i="13"/>
  <c r="EU16" i="13"/>
  <c r="EQ16" i="13"/>
  <c r="EU40" i="13"/>
  <c r="EQ40" i="13"/>
  <c r="EU8" i="13"/>
  <c r="EQ8" i="13"/>
  <c r="CI32" i="16"/>
  <c r="CZ32" i="16"/>
  <c r="CW32" i="16"/>
  <c r="CK35" i="16"/>
  <c r="CZ35" i="16"/>
  <c r="CW35" i="16"/>
  <c r="CI39" i="16"/>
  <c r="CZ39" i="16"/>
  <c r="CW39" i="16"/>
  <c r="CZ33" i="16"/>
  <c r="CW33" i="16"/>
  <c r="EQ12" i="13"/>
  <c r="EU12" i="13"/>
  <c r="EU11" i="13"/>
  <c r="EQ11" i="13"/>
  <c r="EU31" i="13"/>
  <c r="EQ31" i="13"/>
  <c r="EU9" i="13"/>
  <c r="EQ9" i="13"/>
  <c r="EU17" i="13"/>
  <c r="EQ17" i="13"/>
  <c r="CZ21" i="16"/>
  <c r="CW21" i="16"/>
  <c r="EU37" i="13"/>
  <c r="EQ37" i="13"/>
  <c r="EQ36" i="13"/>
  <c r="EU36" i="13"/>
  <c r="EU28" i="13"/>
  <c r="EQ28" i="13"/>
  <c r="EU34" i="13"/>
  <c r="EQ34" i="13"/>
  <c r="EU10" i="13"/>
  <c r="EQ10" i="13"/>
  <c r="CK25" i="16"/>
  <c r="CZ25" i="16"/>
  <c r="CW25" i="16"/>
  <c r="CZ14" i="16"/>
  <c r="CW14" i="16"/>
  <c r="CZ8" i="16"/>
  <c r="CW8" i="16"/>
  <c r="CZ11" i="16"/>
  <c r="CW11" i="16"/>
  <c r="CZ30" i="16"/>
  <c r="CW30" i="16"/>
  <c r="EU46" i="13"/>
  <c r="EQ46" i="13"/>
  <c r="EU19" i="13"/>
  <c r="EQ19" i="13"/>
  <c r="EU25" i="13"/>
  <c r="EQ25" i="13"/>
  <c r="EU39" i="13"/>
  <c r="EQ39" i="13"/>
  <c r="EU24" i="13"/>
  <c r="EQ24" i="13"/>
  <c r="CZ34" i="16"/>
  <c r="CW34" i="16"/>
  <c r="CI46" i="16"/>
  <c r="CZ46" i="16"/>
  <c r="CW46" i="16"/>
  <c r="CZ17" i="16"/>
  <c r="CW17" i="16"/>
  <c r="CZ22" i="16"/>
  <c r="CW22" i="16"/>
  <c r="EU30" i="13"/>
  <c r="EQ30" i="13"/>
  <c r="EU29" i="13"/>
  <c r="EQ29" i="13"/>
  <c r="EU21" i="13"/>
  <c r="EQ21" i="13"/>
  <c r="EU43" i="13"/>
  <c r="EQ43" i="13"/>
  <c r="EU26" i="13"/>
  <c r="EQ26" i="13"/>
  <c r="CK39" i="16"/>
  <c r="CI41" i="16"/>
  <c r="CZ41" i="16"/>
  <c r="CW41" i="16"/>
  <c r="CI13" i="16"/>
  <c r="CZ13" i="16"/>
  <c r="CW13" i="16"/>
  <c r="CI24" i="16"/>
  <c r="CZ24" i="16"/>
  <c r="CW24" i="16"/>
  <c r="CZ15" i="16"/>
  <c r="CW15" i="16"/>
  <c r="CI23" i="16"/>
  <c r="CZ23" i="16"/>
  <c r="CW23" i="16"/>
  <c r="CI34" i="16"/>
  <c r="M30" i="18"/>
  <c r="K47" i="18"/>
  <c r="O20" i="15"/>
  <c r="M47" i="15"/>
  <c r="O18" i="15"/>
  <c r="CI14" i="16"/>
  <c r="CK46" i="16"/>
  <c r="CI29" i="16"/>
  <c r="M27" i="18"/>
  <c r="M33" i="18"/>
  <c r="M43" i="18"/>
  <c r="M24" i="18"/>
  <c r="M46" i="18"/>
  <c r="M8" i="18"/>
  <c r="M31" i="18"/>
  <c r="M18" i="18"/>
  <c r="M21" i="18"/>
  <c r="M16" i="18"/>
  <c r="M9" i="18"/>
  <c r="M35" i="18"/>
  <c r="M11" i="18"/>
  <c r="M26" i="18"/>
  <c r="CI19" i="16"/>
  <c r="CK38" i="16"/>
  <c r="CK24" i="16"/>
  <c r="CI20" i="16"/>
  <c r="CK43" i="16"/>
  <c r="CI38" i="16"/>
  <c r="CI22" i="16"/>
  <c r="CK13" i="16"/>
  <c r="CK29" i="16"/>
  <c r="CK22" i="16"/>
  <c r="CK14" i="16"/>
  <c r="M42" i="18"/>
  <c r="M34" i="18"/>
  <c r="M38" i="18"/>
  <c r="M36" i="18"/>
  <c r="M13" i="18"/>
  <c r="M28" i="18"/>
  <c r="M37" i="18"/>
  <c r="M12" i="18"/>
  <c r="M14" i="18"/>
  <c r="M20" i="18"/>
  <c r="M25" i="18"/>
  <c r="M23" i="18"/>
  <c r="M40" i="18"/>
  <c r="M15" i="18"/>
  <c r="M32" i="18"/>
  <c r="M29" i="18"/>
  <c r="M19" i="18"/>
  <c r="M10" i="18"/>
  <c r="M39" i="18"/>
  <c r="M17" i="18"/>
  <c r="M44" i="18"/>
  <c r="M7" i="18"/>
  <c r="M22" i="18"/>
  <c r="G17" i="44"/>
  <c r="M41" i="18"/>
  <c r="M45" i="18"/>
  <c r="CK9" i="16"/>
  <c r="CI31" i="16"/>
  <c r="CK31" i="16"/>
  <c r="CK36" i="16"/>
  <c r="CK18" i="16"/>
  <c r="CI18" i="16"/>
  <c r="CI7" i="16"/>
  <c r="CK7" i="16"/>
  <c r="CI37" i="16"/>
  <c r="CK37" i="16"/>
  <c r="CI45" i="16"/>
  <c r="CK34" i="16"/>
  <c r="CI36" i="16"/>
  <c r="CK28" i="16"/>
  <c r="CI30" i="16"/>
  <c r="CI43" i="16"/>
  <c r="CK32" i="16"/>
  <c r="CK41" i="16"/>
  <c r="CI35" i="16"/>
  <c r="CI33" i="16"/>
  <c r="CK33" i="16"/>
  <c r="CI15" i="16"/>
  <c r="CK15" i="16"/>
  <c r="CK23" i="16"/>
  <c r="CK27" i="16"/>
  <c r="CI27" i="16"/>
  <c r="CI25" i="16"/>
  <c r="CK8" i="16"/>
  <c r="CI8" i="16"/>
  <c r="CK17" i="16"/>
  <c r="CI17" i="16"/>
  <c r="CK11" i="16"/>
  <c r="CI11" i="16"/>
  <c r="CI44" i="16"/>
  <c r="CG47" i="16"/>
  <c r="CK44" i="16"/>
  <c r="CI9" i="16"/>
  <c r="CK45" i="16"/>
  <c r="CI10" i="16"/>
  <c r="CK10" i="16"/>
  <c r="CI42" i="16"/>
  <c r="CK42" i="16"/>
  <c r="CK40" i="16"/>
  <c r="CI40" i="16"/>
  <c r="CK19" i="16"/>
  <c r="CI12" i="16"/>
  <c r="CK12" i="16"/>
  <c r="CI21" i="16"/>
  <c r="CK21" i="16"/>
  <c r="CI26" i="16"/>
  <c r="EB45" i="9"/>
  <c r="Q44" i="57" s="1"/>
  <c r="EB41" i="9"/>
  <c r="Q40" i="57" s="1"/>
  <c r="EB25" i="9"/>
  <c r="Q24" i="57" s="1"/>
  <c r="EB33" i="9"/>
  <c r="Q32" i="57" s="1"/>
  <c r="EB47" i="9"/>
  <c r="Q46" i="57" s="1"/>
  <c r="EB38" i="9"/>
  <c r="Q37" i="57" s="1"/>
  <c r="EB37" i="9"/>
  <c r="Q36" i="57" s="1"/>
  <c r="EB32" i="9"/>
  <c r="Q31" i="57" s="1"/>
  <c r="EB9" i="9"/>
  <c r="Q8" i="57" s="1"/>
  <c r="EB13" i="9"/>
  <c r="Q12" i="57" s="1"/>
  <c r="EB11" i="9"/>
  <c r="Q10" i="57" s="1"/>
  <c r="EB17" i="9"/>
  <c r="Q16" i="57" s="1"/>
  <c r="EB20" i="9"/>
  <c r="Q19" i="57" s="1"/>
  <c r="EB19" i="9"/>
  <c r="Q18" i="57" s="1"/>
  <c r="EB36" i="9"/>
  <c r="Q35" i="57" s="1"/>
  <c r="EB26" i="9"/>
  <c r="Q25" i="57" s="1"/>
  <c r="EB35" i="9"/>
  <c r="Q34" i="57" s="1"/>
  <c r="EB18" i="9"/>
  <c r="Q17" i="57" s="1"/>
  <c r="EB44" i="9"/>
  <c r="Q43" i="57" s="1"/>
  <c r="EB27" i="9"/>
  <c r="Q26" i="57" s="1"/>
  <c r="EB24" i="9"/>
  <c r="Q23" i="57" s="1"/>
  <c r="EB46" i="9"/>
  <c r="Q45" i="57" s="1"/>
  <c r="EB8" i="9"/>
  <c r="Q7" i="57" s="1"/>
  <c r="EB43" i="9"/>
  <c r="Q42" i="57" s="1"/>
  <c r="EB28" i="9"/>
  <c r="Q27" i="57" s="1"/>
  <c r="EB29" i="9"/>
  <c r="Q28" i="57" s="1"/>
  <c r="EB15" i="9"/>
  <c r="Q14" i="57" s="1"/>
  <c r="EB23" i="9"/>
  <c r="Q22" i="57" s="1"/>
  <c r="EB14" i="9"/>
  <c r="Q13" i="57" s="1"/>
  <c r="EB10" i="9"/>
  <c r="Q9" i="57" s="1"/>
  <c r="EB22" i="9"/>
  <c r="Q21" i="57" s="1"/>
  <c r="EB40" i="9"/>
  <c r="Q39" i="57" s="1"/>
  <c r="EB12" i="9"/>
  <c r="Q11" i="57" s="1"/>
  <c r="EB31" i="9"/>
  <c r="Q30" i="57" s="1"/>
  <c r="EB34" i="9"/>
  <c r="Q33" i="57" s="1"/>
  <c r="EB21" i="9"/>
  <c r="Q20" i="57" s="1"/>
  <c r="EB30" i="9"/>
  <c r="Q29" i="57" s="1"/>
  <c r="EB16" i="9"/>
  <c r="Q15" i="57" s="1"/>
  <c r="EB39" i="9"/>
  <c r="Q38" i="57" s="1"/>
  <c r="N30" i="18"/>
  <c r="O30" i="18"/>
  <c r="P30" i="18"/>
  <c r="O23" i="15"/>
  <c r="O12" i="15"/>
  <c r="G24" i="43"/>
  <c r="O21" i="15"/>
  <c r="O10" i="15"/>
  <c r="O27" i="15"/>
  <c r="O26" i="15"/>
  <c r="BD7" i="39"/>
  <c r="BD10" i="39"/>
  <c r="BD9" i="39"/>
  <c r="BD8" i="39"/>
  <c r="BD21" i="39"/>
  <c r="BD20" i="39"/>
  <c r="BD19" i="39"/>
  <c r="BD18" i="39"/>
  <c r="BD17" i="39"/>
  <c r="BD16" i="39"/>
  <c r="BD15" i="39"/>
  <c r="BD14" i="39"/>
  <c r="BD13" i="39"/>
  <c r="BD12" i="39"/>
  <c r="BD11" i="39"/>
  <c r="EA31" i="13"/>
  <c r="ED31" i="13"/>
  <c r="EA32" i="13"/>
  <c r="ED30" i="13"/>
  <c r="EA30" i="13"/>
  <c r="ED29" i="13"/>
  <c r="EA29" i="13"/>
  <c r="AZ8" i="36"/>
  <c r="AZ13" i="36"/>
  <c r="AZ20" i="36"/>
  <c r="O42" i="15"/>
  <c r="O28" i="15"/>
  <c r="O29" i="15"/>
  <c r="O30" i="15"/>
  <c r="O9" i="15"/>
  <c r="O24" i="15"/>
  <c r="O11" i="15"/>
  <c r="O45" i="15"/>
  <c r="O34" i="15"/>
  <c r="O16" i="15"/>
  <c r="O7" i="15"/>
  <c r="O38" i="15"/>
  <c r="O35" i="15"/>
  <c r="O39" i="15"/>
  <c r="O14" i="15"/>
  <c r="O19" i="15"/>
  <c r="O25" i="15"/>
  <c r="O41" i="15"/>
  <c r="O36" i="15"/>
  <c r="O32" i="15"/>
  <c r="O31" i="15"/>
  <c r="O33" i="15"/>
  <c r="O37" i="15"/>
  <c r="O43" i="15"/>
  <c r="O44" i="15"/>
  <c r="O22" i="15"/>
  <c r="O17" i="15"/>
  <c r="O15" i="15"/>
  <c r="O8" i="15"/>
  <c r="O40" i="15"/>
  <c r="O13" i="15"/>
  <c r="O46" i="15"/>
  <c r="AZ14" i="36"/>
  <c r="AZ9" i="36"/>
  <c r="AZ17" i="36"/>
  <c r="AZ12" i="36"/>
  <c r="AZ18" i="36"/>
  <c r="AZ19" i="36"/>
  <c r="AZ10" i="36"/>
  <c r="AZ16" i="36"/>
  <c r="AZ21" i="36"/>
  <c r="AZ11" i="36"/>
  <c r="AZ15" i="36"/>
  <c r="BC19" i="36" l="1"/>
  <c r="BS19" i="36"/>
  <c r="BW19" i="36"/>
  <c r="R24" i="15"/>
  <c r="V24" i="15"/>
  <c r="Y24" i="15"/>
  <c r="FA26" i="9"/>
  <c r="U25" i="57" s="1"/>
  <c r="EW26" i="9"/>
  <c r="T25" i="57" s="1"/>
  <c r="Q31" i="15"/>
  <c r="V31" i="15"/>
  <c r="Y31" i="15"/>
  <c r="BY20" i="39"/>
  <c r="CC20" i="39"/>
  <c r="FA36" i="9"/>
  <c r="U35" i="57" s="1"/>
  <c r="EW36" i="9"/>
  <c r="T35" i="57" s="1"/>
  <c r="P39" i="18"/>
  <c r="W39" i="18"/>
  <c r="T39" i="18"/>
  <c r="BW12" i="36"/>
  <c r="BS12" i="36"/>
  <c r="Y30" i="15"/>
  <c r="V30" i="15"/>
  <c r="BY21" i="39"/>
  <c r="CC21" i="39"/>
  <c r="EW38" i="9"/>
  <c r="T37" i="57" s="1"/>
  <c r="FA38" i="9"/>
  <c r="U37" i="57" s="1"/>
  <c r="O45" i="18"/>
  <c r="T45" i="18"/>
  <c r="W45" i="18"/>
  <c r="T9" i="18"/>
  <c r="W9" i="18"/>
  <c r="BW15" i="36"/>
  <c r="BS15" i="36"/>
  <c r="BW16" i="36"/>
  <c r="BS16" i="36"/>
  <c r="R46" i="15"/>
  <c r="Y46" i="15"/>
  <c r="V46" i="15"/>
  <c r="Q43" i="15"/>
  <c r="Y43" i="15"/>
  <c r="V43" i="15"/>
  <c r="P19" i="15"/>
  <c r="V19" i="15"/>
  <c r="Y19" i="15"/>
  <c r="V45" i="15"/>
  <c r="Y45" i="15"/>
  <c r="BC20" i="36"/>
  <c r="BW20" i="36"/>
  <c r="BS20" i="36"/>
  <c r="CC17" i="39"/>
  <c r="BY17" i="39"/>
  <c r="BY7" i="39"/>
  <c r="CC7" i="39"/>
  <c r="EH31" i="9"/>
  <c r="S30" i="57" s="1"/>
  <c r="FA31" i="9"/>
  <c r="U30" i="57" s="1"/>
  <c r="EW31" i="9"/>
  <c r="T30" i="57" s="1"/>
  <c r="EH29" i="9"/>
  <c r="S28" i="57" s="1"/>
  <c r="FA29" i="9"/>
  <c r="U28" i="57" s="1"/>
  <c r="EW29" i="9"/>
  <c r="T28" i="57" s="1"/>
  <c r="FA18" i="9"/>
  <c r="U17" i="57" s="1"/>
  <c r="EW18" i="9"/>
  <c r="T17" i="57" s="1"/>
  <c r="FA13" i="9"/>
  <c r="U12" i="57" s="1"/>
  <c r="EW13" i="9"/>
  <c r="T12" i="57" s="1"/>
  <c r="FA41" i="9"/>
  <c r="U40" i="57" s="1"/>
  <c r="EW41" i="9"/>
  <c r="T40" i="57" s="1"/>
  <c r="N7" i="18"/>
  <c r="W7" i="18"/>
  <c r="T7" i="18"/>
  <c r="O15" i="18"/>
  <c r="T15" i="18"/>
  <c r="W15" i="18"/>
  <c r="T28" i="18"/>
  <c r="W28" i="18"/>
  <c r="N31" i="18"/>
  <c r="T31" i="18"/>
  <c r="W31" i="18"/>
  <c r="R33" i="15"/>
  <c r="V33" i="15"/>
  <c r="Y33" i="15"/>
  <c r="CC19" i="39"/>
  <c r="BY19" i="39"/>
  <c r="EW32" i="9"/>
  <c r="T31" i="57" s="1"/>
  <c r="FA32" i="9"/>
  <c r="U31" i="57" s="1"/>
  <c r="T36" i="18"/>
  <c r="W36" i="18"/>
  <c r="Y18" i="15"/>
  <c r="V18" i="15"/>
  <c r="BC18" i="36"/>
  <c r="BW18" i="36"/>
  <c r="BS18" i="36"/>
  <c r="V35" i="15"/>
  <c r="Y35" i="15"/>
  <c r="BY12" i="39"/>
  <c r="CC12" i="39"/>
  <c r="FA39" i="9"/>
  <c r="U38" i="57" s="1"/>
  <c r="EW39" i="9"/>
  <c r="T38" i="57" s="1"/>
  <c r="FA37" i="9"/>
  <c r="U36" i="57" s="1"/>
  <c r="EW37" i="9"/>
  <c r="T36" i="57" s="1"/>
  <c r="W38" i="18"/>
  <c r="T38" i="18"/>
  <c r="O35" i="18"/>
  <c r="T35" i="18"/>
  <c r="W35" i="18"/>
  <c r="Q15" i="15"/>
  <c r="V15" i="15"/>
  <c r="Y15" i="15"/>
  <c r="V21" i="15"/>
  <c r="Y21" i="15"/>
  <c r="N10" i="18"/>
  <c r="W10" i="18"/>
  <c r="T10" i="18"/>
  <c r="N43" i="18"/>
  <c r="W43" i="18"/>
  <c r="T43" i="18"/>
  <c r="BW10" i="36"/>
  <c r="BS10" i="36"/>
  <c r="R13" i="15"/>
  <c r="V13" i="15"/>
  <c r="Y13" i="15"/>
  <c r="V37" i="15"/>
  <c r="Y37" i="15"/>
  <c r="R14" i="15"/>
  <c r="Y14" i="15"/>
  <c r="V14" i="15"/>
  <c r="R11" i="15"/>
  <c r="Y11" i="15"/>
  <c r="V11" i="15"/>
  <c r="BS13" i="36"/>
  <c r="BW13" i="36"/>
  <c r="CC18" i="39"/>
  <c r="BY18" i="39"/>
  <c r="Q26" i="15"/>
  <c r="Y26" i="15"/>
  <c r="V26" i="15"/>
  <c r="FA12" i="9"/>
  <c r="U11" i="57" s="1"/>
  <c r="EW12" i="9"/>
  <c r="T11" i="57" s="1"/>
  <c r="FA28" i="9"/>
  <c r="U27" i="57" s="1"/>
  <c r="EW28" i="9"/>
  <c r="T27" i="57" s="1"/>
  <c r="FA35" i="9"/>
  <c r="U34" i="57" s="1"/>
  <c r="EW35" i="9"/>
  <c r="T34" i="57" s="1"/>
  <c r="FA9" i="9"/>
  <c r="U8" i="57" s="1"/>
  <c r="EW9" i="9"/>
  <c r="T8" i="57" s="1"/>
  <c r="FA45" i="9"/>
  <c r="U44" i="57" s="1"/>
  <c r="EW45" i="9"/>
  <c r="T44" i="57" s="1"/>
  <c r="P44" i="18"/>
  <c r="T44" i="18"/>
  <c r="W44" i="18"/>
  <c r="N40" i="18"/>
  <c r="T40" i="18"/>
  <c r="W40" i="18"/>
  <c r="N13" i="18"/>
  <c r="T13" i="18"/>
  <c r="W13" i="18"/>
  <c r="N26" i="18"/>
  <c r="W26" i="18"/>
  <c r="T26" i="18"/>
  <c r="T8" i="18"/>
  <c r="W8" i="18"/>
  <c r="Y10" i="15"/>
  <c r="V10" i="15"/>
  <c r="T24" i="18"/>
  <c r="W24" i="18"/>
  <c r="EW16" i="9"/>
  <c r="T15" i="57" s="1"/>
  <c r="FA16" i="9"/>
  <c r="U15" i="57" s="1"/>
  <c r="FA19" i="9"/>
  <c r="U18" i="57" s="1"/>
  <c r="EW19" i="9"/>
  <c r="T18" i="57" s="1"/>
  <c r="P34" i="18"/>
  <c r="W34" i="18"/>
  <c r="T34" i="18"/>
  <c r="R20" i="15"/>
  <c r="V20" i="15"/>
  <c r="Y20" i="15"/>
  <c r="P7" i="15"/>
  <c r="Y7" i="15"/>
  <c r="V7" i="15"/>
  <c r="CC14" i="39"/>
  <c r="BY14" i="39"/>
  <c r="BY8" i="39"/>
  <c r="CC8" i="39"/>
  <c r="EW30" i="9"/>
  <c r="T29" i="57" s="1"/>
  <c r="FA30" i="9"/>
  <c r="U29" i="57" s="1"/>
  <c r="FA14" i="9"/>
  <c r="U13" i="57" s="1"/>
  <c r="EW14" i="9"/>
  <c r="T13" i="57" s="1"/>
  <c r="FA24" i="9"/>
  <c r="U23" i="57" s="1"/>
  <c r="EW24" i="9"/>
  <c r="T23" i="57" s="1"/>
  <c r="FA20" i="9"/>
  <c r="U19" i="57" s="1"/>
  <c r="EW20" i="9"/>
  <c r="T19" i="57" s="1"/>
  <c r="FA47" i="9"/>
  <c r="U46" i="57" s="1"/>
  <c r="EW47" i="9"/>
  <c r="T46" i="57" s="1"/>
  <c r="T41" i="18"/>
  <c r="W41" i="18"/>
  <c r="T19" i="18"/>
  <c r="W19" i="18"/>
  <c r="N14" i="18"/>
  <c r="W14" i="18"/>
  <c r="T14" i="18"/>
  <c r="W42" i="18"/>
  <c r="T42" i="18"/>
  <c r="T16" i="18"/>
  <c r="W16" i="18"/>
  <c r="O33" i="18"/>
  <c r="T33" i="18"/>
  <c r="W33" i="18"/>
  <c r="P39" i="15"/>
  <c r="Y39" i="15"/>
  <c r="V39" i="15"/>
  <c r="BS8" i="36"/>
  <c r="BW8" i="36"/>
  <c r="P27" i="15"/>
  <c r="Y27" i="15"/>
  <c r="V27" i="15"/>
  <c r="FA43" i="9"/>
  <c r="U42" i="57" s="1"/>
  <c r="EW43" i="9"/>
  <c r="T42" i="57" s="1"/>
  <c r="W23" i="18"/>
  <c r="T23" i="18"/>
  <c r="P46" i="18"/>
  <c r="W46" i="18"/>
  <c r="T46" i="18"/>
  <c r="R9" i="15"/>
  <c r="V9" i="15"/>
  <c r="Y9" i="15"/>
  <c r="EW22" i="9"/>
  <c r="T21" i="57" s="1"/>
  <c r="FA22" i="9"/>
  <c r="U21" i="57" s="1"/>
  <c r="P25" i="18"/>
  <c r="T25" i="18"/>
  <c r="W25" i="18"/>
  <c r="R32" i="15"/>
  <c r="V32" i="15"/>
  <c r="Y32" i="15"/>
  <c r="BY13" i="39"/>
  <c r="CC13" i="39"/>
  <c r="FA46" i="9"/>
  <c r="U45" i="57" s="1"/>
  <c r="EW46" i="9"/>
  <c r="T45" i="57" s="1"/>
  <c r="BF17" i="36"/>
  <c r="BS17" i="36"/>
  <c r="BW17" i="36"/>
  <c r="Q36" i="15"/>
  <c r="V36" i="15"/>
  <c r="Y36" i="15"/>
  <c r="Y22" i="15"/>
  <c r="V22" i="15"/>
  <c r="V28" i="15"/>
  <c r="Y28" i="15"/>
  <c r="BY15" i="39"/>
  <c r="CC15" i="39"/>
  <c r="CC9" i="39"/>
  <c r="BY9" i="39"/>
  <c r="V12" i="15"/>
  <c r="Y12" i="15"/>
  <c r="FA21" i="9"/>
  <c r="U20" i="57" s="1"/>
  <c r="EW21" i="9"/>
  <c r="T20" i="57" s="1"/>
  <c r="FA23" i="9"/>
  <c r="U22" i="57" s="1"/>
  <c r="EW23" i="9"/>
  <c r="T22" i="57" s="1"/>
  <c r="FA27" i="9"/>
  <c r="U26" i="57" s="1"/>
  <c r="EW27" i="9"/>
  <c r="T26" i="57" s="1"/>
  <c r="FA17" i="9"/>
  <c r="U16" i="57" s="1"/>
  <c r="EW17" i="9"/>
  <c r="T16" i="57" s="1"/>
  <c r="FA33" i="9"/>
  <c r="U32" i="57" s="1"/>
  <c r="EW33" i="9"/>
  <c r="T32" i="57" s="1"/>
  <c r="T29" i="18"/>
  <c r="W29" i="18"/>
  <c r="O12" i="18"/>
  <c r="T12" i="18"/>
  <c r="W12" i="18"/>
  <c r="T21" i="18"/>
  <c r="W21" i="18"/>
  <c r="N27" i="18"/>
  <c r="W27" i="18"/>
  <c r="T27" i="18"/>
  <c r="W30" i="18"/>
  <c r="T30" i="18"/>
  <c r="P40" i="15"/>
  <c r="V40" i="15"/>
  <c r="Y40" i="15"/>
  <c r="CC11" i="39"/>
  <c r="BY11" i="39"/>
  <c r="EW40" i="9"/>
  <c r="T39" i="57" s="1"/>
  <c r="FA40" i="9"/>
  <c r="U39" i="57" s="1"/>
  <c r="T17" i="18"/>
  <c r="W17" i="18"/>
  <c r="O11" i="18"/>
  <c r="W11" i="18"/>
  <c r="T11" i="18"/>
  <c r="V8" i="15"/>
  <c r="Y8" i="15"/>
  <c r="EW8" i="9"/>
  <c r="T7" i="57" s="1"/>
  <c r="FA8" i="9"/>
  <c r="U7" i="57" s="1"/>
  <c r="Q38" i="15"/>
  <c r="Y38" i="15"/>
  <c r="V38" i="15"/>
  <c r="FA10" i="9"/>
  <c r="U9" i="57" s="1"/>
  <c r="EW10" i="9"/>
  <c r="T9" i="57" s="1"/>
  <c r="T20" i="18"/>
  <c r="W20" i="18"/>
  <c r="P17" i="15"/>
  <c r="V17" i="15"/>
  <c r="Y17" i="15"/>
  <c r="V29" i="15"/>
  <c r="Y29" i="15"/>
  <c r="BS11" i="36"/>
  <c r="BW11" i="36"/>
  <c r="BW9" i="36"/>
  <c r="BS9" i="36"/>
  <c r="V41" i="15"/>
  <c r="Y41" i="15"/>
  <c r="Q16" i="15"/>
  <c r="V16" i="15"/>
  <c r="Y16" i="15"/>
  <c r="BS21" i="36"/>
  <c r="BW21" i="36"/>
  <c r="BS14" i="36"/>
  <c r="BW14" i="36"/>
  <c r="V44" i="15"/>
  <c r="Y44" i="15"/>
  <c r="V25" i="15"/>
  <c r="Y25" i="15"/>
  <c r="P34" i="15"/>
  <c r="Y34" i="15"/>
  <c r="V34" i="15"/>
  <c r="P42" i="15"/>
  <c r="Y42" i="15"/>
  <c r="V42" i="15"/>
  <c r="BY16" i="39"/>
  <c r="CC16" i="39"/>
  <c r="BY10" i="39"/>
  <c r="CC10" i="39"/>
  <c r="Q23" i="15"/>
  <c r="Y23" i="15"/>
  <c r="V23" i="15"/>
  <c r="FA34" i="9"/>
  <c r="U33" i="57" s="1"/>
  <c r="EW34" i="9"/>
  <c r="T33" i="57" s="1"/>
  <c r="FA15" i="9"/>
  <c r="U14" i="57" s="1"/>
  <c r="EW15" i="9"/>
  <c r="T14" i="57" s="1"/>
  <c r="FA44" i="9"/>
  <c r="U43" i="57" s="1"/>
  <c r="EW44" i="9"/>
  <c r="T43" i="57" s="1"/>
  <c r="FA11" i="9"/>
  <c r="U10" i="57" s="1"/>
  <c r="EW11" i="9"/>
  <c r="T10" i="57" s="1"/>
  <c r="FA25" i="9"/>
  <c r="U24" i="57" s="1"/>
  <c r="EW25" i="9"/>
  <c r="T24" i="57" s="1"/>
  <c r="W22" i="18"/>
  <c r="T22" i="18"/>
  <c r="T32" i="18"/>
  <c r="W32" i="18"/>
  <c r="N37" i="18"/>
  <c r="T37" i="18"/>
  <c r="W37" i="18"/>
  <c r="W18" i="18"/>
  <c r="T18" i="18"/>
  <c r="P45" i="18"/>
  <c r="Q20" i="15"/>
  <c r="P20" i="15"/>
  <c r="R18" i="15"/>
  <c r="P18" i="15"/>
  <c r="Q18" i="15"/>
  <c r="N29" i="18"/>
  <c r="N34" i="18"/>
  <c r="P8" i="18"/>
  <c r="O10" i="18"/>
  <c r="O16" i="18"/>
  <c r="O27" i="18"/>
  <c r="O26" i="18"/>
  <c r="O20" i="18"/>
  <c r="P27" i="18"/>
  <c r="O32" i="18"/>
  <c r="P33" i="18"/>
  <c r="P11" i="15"/>
  <c r="N35" i="18"/>
  <c r="O43" i="18"/>
  <c r="N18" i="18"/>
  <c r="N20" i="18"/>
  <c r="P26" i="18"/>
  <c r="N16" i="18"/>
  <c r="N8" i="18"/>
  <c r="N24" i="18"/>
  <c r="P17" i="18"/>
  <c r="P23" i="18"/>
  <c r="O37" i="18"/>
  <c r="N33" i="18"/>
  <c r="O18" i="18"/>
  <c r="P31" i="15"/>
  <c r="N11" i="18"/>
  <c r="N23" i="18"/>
  <c r="P12" i="18"/>
  <c r="P11" i="18"/>
  <c r="P35" i="18"/>
  <c r="P18" i="18"/>
  <c r="P43" i="18"/>
  <c r="O24" i="18"/>
  <c r="P24" i="18"/>
  <c r="P21" i="18"/>
  <c r="O40" i="18"/>
  <c r="N38" i="18"/>
  <c r="N44" i="18"/>
  <c r="O19" i="18"/>
  <c r="N42" i="18"/>
  <c r="O21" i="18"/>
  <c r="O31" i="18"/>
  <c r="Q8" i="15"/>
  <c r="Q25" i="15"/>
  <c r="Q34" i="15"/>
  <c r="Q42" i="15"/>
  <c r="P44" i="15"/>
  <c r="R26" i="15"/>
  <c r="P8" i="15"/>
  <c r="R44" i="15"/>
  <c r="R31" i="15"/>
  <c r="N32" i="18"/>
  <c r="N45" i="18"/>
  <c r="P10" i="18"/>
  <c r="N9" i="18"/>
  <c r="P16" i="18"/>
  <c r="O8" i="18"/>
  <c r="N15" i="18"/>
  <c r="N22" i="18"/>
  <c r="P37" i="18"/>
  <c r="P9" i="18"/>
  <c r="O39" i="18"/>
  <c r="O38" i="18"/>
  <c r="O34" i="18"/>
  <c r="O9" i="18"/>
  <c r="P15" i="18"/>
  <c r="O28" i="18"/>
  <c r="N46" i="18"/>
  <c r="O22" i="18"/>
  <c r="P22" i="18"/>
  <c r="P32" i="18"/>
  <c r="O25" i="18"/>
  <c r="N25" i="18"/>
  <c r="P14" i="18"/>
  <c r="O13" i="18"/>
  <c r="P38" i="18"/>
  <c r="N21" i="18"/>
  <c r="P31" i="18"/>
  <c r="O46" i="18"/>
  <c r="N39" i="18"/>
  <c r="P19" i="18"/>
  <c r="O42" i="18"/>
  <c r="Q7" i="15"/>
  <c r="R36" i="15"/>
  <c r="Q14" i="15"/>
  <c r="Q11" i="15"/>
  <c r="R7" i="15"/>
  <c r="Q17" i="15"/>
  <c r="Q35" i="15"/>
  <c r="R10" i="15"/>
  <c r="R25" i="15"/>
  <c r="P26" i="15"/>
  <c r="P10" i="15"/>
  <c r="CZ47" i="16"/>
  <c r="D63" i="16" s="1"/>
  <c r="CI47" i="16"/>
  <c r="D54" i="16" s="1"/>
  <c r="EE29" i="9"/>
  <c r="R28" i="57" s="1"/>
  <c r="P41" i="18"/>
  <c r="P13" i="18"/>
  <c r="P42" i="18"/>
  <c r="P40" i="18"/>
  <c r="O14" i="18"/>
  <c r="P29" i="18"/>
  <c r="M47" i="18"/>
  <c r="G21" i="44" s="1"/>
  <c r="R31" i="44" s="1"/>
  <c r="O44" i="18"/>
  <c r="N19" i="18"/>
  <c r="N41" i="18"/>
  <c r="O41" i="18"/>
  <c r="N17" i="18"/>
  <c r="N12" i="18"/>
  <c r="O36" i="18"/>
  <c r="O29" i="18"/>
  <c r="O7" i="18"/>
  <c r="O17" i="18"/>
  <c r="O23" i="18"/>
  <c r="P20" i="18"/>
  <c r="N36" i="18"/>
  <c r="P36" i="18"/>
  <c r="P28" i="18"/>
  <c r="N28" i="18"/>
  <c r="P7" i="18"/>
  <c r="R12" i="15"/>
  <c r="P37" i="15"/>
  <c r="P13" i="15"/>
  <c r="R23" i="15"/>
  <c r="P36" i="15"/>
  <c r="P9" i="15"/>
  <c r="R43" i="15"/>
  <c r="P46" i="15"/>
  <c r="Q13" i="15"/>
  <c r="Q10" i="15"/>
  <c r="P23" i="15"/>
  <c r="Q27" i="15"/>
  <c r="R34" i="15"/>
  <c r="Q37" i="15"/>
  <c r="P14" i="15"/>
  <c r="Q9" i="15"/>
  <c r="P35" i="15"/>
  <c r="R16" i="15"/>
  <c r="P12" i="15"/>
  <c r="R37" i="15"/>
  <c r="Q12" i="15"/>
  <c r="R39" i="15"/>
  <c r="P15" i="15"/>
  <c r="P16" i="15"/>
  <c r="R19" i="15"/>
  <c r="R38" i="15"/>
  <c r="CK47" i="16"/>
  <c r="CM7" i="16" s="1"/>
  <c r="CM47" i="16" s="1"/>
  <c r="CW47" i="16"/>
  <c r="D62" i="16" s="1"/>
  <c r="K7" i="42"/>
  <c r="D53" i="16"/>
  <c r="EE30" i="9"/>
  <c r="R29" i="57" s="1"/>
  <c r="EE31" i="9"/>
  <c r="R30" i="57" s="1"/>
  <c r="EH30" i="9"/>
  <c r="S29" i="57" s="1"/>
  <c r="R21" i="15"/>
  <c r="P21" i="15"/>
  <c r="Q21" i="15"/>
  <c r="Q46" i="15"/>
  <c r="R15" i="15"/>
  <c r="P43" i="15"/>
  <c r="O47" i="15"/>
  <c r="E53" i="15" s="1"/>
  <c r="F53" i="15" s="1"/>
  <c r="R27" i="15"/>
  <c r="Q32" i="15"/>
  <c r="Q19" i="15"/>
  <c r="Q39" i="15"/>
  <c r="Q24" i="15"/>
  <c r="R42" i="15"/>
  <c r="R17" i="15"/>
  <c r="R35" i="15"/>
  <c r="P32" i="15"/>
  <c r="BJ16" i="39"/>
  <c r="BG16" i="39"/>
  <c r="BJ17" i="39"/>
  <c r="BG17" i="39"/>
  <c r="BC17" i="36"/>
  <c r="P29" i="15"/>
  <c r="Q29" i="15"/>
  <c r="R29" i="15"/>
  <c r="P30" i="15"/>
  <c r="Q30" i="15"/>
  <c r="R30" i="15"/>
  <c r="P45" i="15"/>
  <c r="R45" i="15"/>
  <c r="Q45" i="15"/>
  <c r="P38" i="15"/>
  <c r="P28" i="15"/>
  <c r="Q28" i="15"/>
  <c r="R28" i="15"/>
  <c r="P24" i="15"/>
  <c r="Q40" i="15"/>
  <c r="P22" i="15"/>
  <c r="Q33" i="15"/>
  <c r="Q22" i="15"/>
  <c r="Q41" i="15"/>
  <c r="P25" i="15"/>
  <c r="R40" i="15"/>
  <c r="R8" i="15"/>
  <c r="R22" i="15"/>
  <c r="Q44" i="15"/>
  <c r="P41" i="15"/>
  <c r="P33" i="15"/>
  <c r="R41" i="15"/>
  <c r="BF18" i="36"/>
  <c r="AZ22" i="36"/>
  <c r="BJ8" i="39"/>
  <c r="BG8" i="39"/>
  <c r="BJ13" i="39"/>
  <c r="BG13" i="39"/>
  <c r="BJ7" i="39"/>
  <c r="BG7" i="39"/>
  <c r="BD22" i="39"/>
  <c r="BF20" i="36"/>
  <c r="BF13" i="36"/>
  <c r="BC13" i="36"/>
  <c r="EA38" i="13"/>
  <c r="ED38" i="13"/>
  <c r="ED12" i="13"/>
  <c r="EA12" i="13"/>
  <c r="ED19" i="13"/>
  <c r="EA19" i="13"/>
  <c r="ED35" i="13"/>
  <c r="EA35" i="13"/>
  <c r="EA45" i="13"/>
  <c r="ED45" i="13"/>
  <c r="EA37" i="13"/>
  <c r="ED37" i="13"/>
  <c r="ED9" i="13"/>
  <c r="EA39" i="13"/>
  <c r="ED39" i="13"/>
  <c r="EE10" i="9"/>
  <c r="R9" i="57" s="1"/>
  <c r="EH10" i="9"/>
  <c r="S9" i="57" s="1"/>
  <c r="EE43" i="9"/>
  <c r="R42" i="57" s="1"/>
  <c r="EH43" i="9"/>
  <c r="S42" i="57" s="1"/>
  <c r="EE21" i="9"/>
  <c r="R20" i="57" s="1"/>
  <c r="EH21" i="9"/>
  <c r="S20" i="57" s="1"/>
  <c r="EH28" i="9"/>
  <c r="S27" i="57" s="1"/>
  <c r="EE28" i="9"/>
  <c r="R27" i="57" s="1"/>
  <c r="BG18" i="39"/>
  <c r="BJ18" i="39"/>
  <c r="BJ12" i="39"/>
  <c r="BG12" i="39"/>
  <c r="BG14" i="39"/>
  <c r="BJ14" i="39"/>
  <c r="BC7" i="36"/>
  <c r="BF7" i="36"/>
  <c r="BF14" i="36"/>
  <c r="BC14" i="36"/>
  <c r="BC21" i="36"/>
  <c r="BF21" i="36"/>
  <c r="ED28" i="13"/>
  <c r="EA28" i="13"/>
  <c r="ED11" i="13"/>
  <c r="EA11" i="13"/>
  <c r="ED23" i="13"/>
  <c r="EA23" i="13"/>
  <c r="ED32" i="13"/>
  <c r="ED34" i="13"/>
  <c r="EA34" i="13"/>
  <c r="DX48" i="13"/>
  <c r="ED8" i="13"/>
  <c r="ED33" i="13"/>
  <c r="EA41" i="13"/>
  <c r="ED41" i="13"/>
  <c r="EA15" i="13"/>
  <c r="ED15" i="13"/>
  <c r="ED24" i="13"/>
  <c r="EA24" i="13"/>
  <c r="EH47" i="9"/>
  <c r="S46" i="57" s="1"/>
  <c r="EE47" i="9"/>
  <c r="R46" i="57" s="1"/>
  <c r="EH41" i="9"/>
  <c r="S40" i="57" s="1"/>
  <c r="EE41" i="9"/>
  <c r="R40" i="57" s="1"/>
  <c r="EH40" i="9"/>
  <c r="S39" i="57" s="1"/>
  <c r="EE40" i="9"/>
  <c r="R39" i="57" s="1"/>
  <c r="EH27" i="9"/>
  <c r="S26" i="57" s="1"/>
  <c r="EE27" i="9"/>
  <c r="R26" i="57" s="1"/>
  <c r="EE12" i="9"/>
  <c r="R11" i="57" s="1"/>
  <c r="EH12" i="9"/>
  <c r="S11" i="57" s="1"/>
  <c r="EH15" i="9"/>
  <c r="S14" i="57" s="1"/>
  <c r="EE15" i="9"/>
  <c r="R14" i="57" s="1"/>
  <c r="EE23" i="9"/>
  <c r="R22" i="57" s="1"/>
  <c r="EH23" i="9"/>
  <c r="S22" i="57" s="1"/>
  <c r="EE42" i="9"/>
  <c r="R41" i="57" s="1"/>
  <c r="EH42" i="9"/>
  <c r="S41" i="57" s="1"/>
  <c r="EH20" i="9"/>
  <c r="S19" i="57" s="1"/>
  <c r="EE20" i="9"/>
  <c r="R19" i="57" s="1"/>
  <c r="BG10" i="39"/>
  <c r="BJ10" i="39"/>
  <c r="BF12" i="36"/>
  <c r="BC12" i="36"/>
  <c r="BF19" i="36"/>
  <c r="ED40" i="13"/>
  <c r="EA40" i="13"/>
  <c r="EH32" i="9"/>
  <c r="S31" i="57" s="1"/>
  <c r="EE32" i="9"/>
  <c r="R31" i="57" s="1"/>
  <c r="EE25" i="9"/>
  <c r="R24" i="57" s="1"/>
  <c r="EH25" i="9"/>
  <c r="S24" i="57" s="1"/>
  <c r="EH13" i="9"/>
  <c r="S12" i="57" s="1"/>
  <c r="EE13" i="9"/>
  <c r="R12" i="57" s="1"/>
  <c r="EH46" i="9"/>
  <c r="S45" i="57" s="1"/>
  <c r="EE46" i="9"/>
  <c r="R45" i="57" s="1"/>
  <c r="BG15" i="39"/>
  <c r="BJ15" i="39"/>
  <c r="BJ21" i="39"/>
  <c r="BG21" i="39"/>
  <c r="BG11" i="39"/>
  <c r="BJ11" i="39"/>
  <c r="BF9" i="36"/>
  <c r="BC9" i="36"/>
  <c r="BF11" i="36"/>
  <c r="BC11" i="36"/>
  <c r="BC10" i="36"/>
  <c r="BF10" i="36"/>
  <c r="ED42" i="13"/>
  <c r="EA42" i="13"/>
  <c r="EA26" i="13"/>
  <c r="ED26" i="13"/>
  <c r="EA47" i="13"/>
  <c r="ED47" i="13"/>
  <c r="EA10" i="13"/>
  <c r="ED10" i="13"/>
  <c r="EA46" i="13"/>
  <c r="ED46" i="13"/>
  <c r="EA13" i="13"/>
  <c r="ED13" i="13"/>
  <c r="ED27" i="13"/>
  <c r="EA27" i="13"/>
  <c r="ED14" i="13"/>
  <c r="EA14" i="13"/>
  <c r="ED25" i="13"/>
  <c r="EA25" i="13"/>
  <c r="EH44" i="9"/>
  <c r="S43" i="57" s="1"/>
  <c r="EE44" i="9"/>
  <c r="R43" i="57" s="1"/>
  <c r="EH34" i="9"/>
  <c r="S33" i="57" s="1"/>
  <c r="EE34" i="9"/>
  <c r="R33" i="57" s="1"/>
  <c r="EH37" i="9"/>
  <c r="S36" i="57" s="1"/>
  <c r="EE37" i="9"/>
  <c r="R36" i="57" s="1"/>
  <c r="EH17" i="9"/>
  <c r="S16" i="57" s="1"/>
  <c r="EE17" i="9"/>
  <c r="R16" i="57" s="1"/>
  <c r="EH45" i="9"/>
  <c r="S44" i="57" s="1"/>
  <c r="EE45" i="9"/>
  <c r="R44" i="57" s="1"/>
  <c r="EE9" i="9"/>
  <c r="R8" i="57" s="1"/>
  <c r="EH9" i="9"/>
  <c r="S8" i="57" s="1"/>
  <c r="EH35" i="9"/>
  <c r="S34" i="57" s="1"/>
  <c r="EE35" i="9"/>
  <c r="R34" i="57" s="1"/>
  <c r="EE33" i="9"/>
  <c r="R32" i="57" s="1"/>
  <c r="EH33" i="9"/>
  <c r="S32" i="57" s="1"/>
  <c r="EH19" i="9"/>
  <c r="S18" i="57" s="1"/>
  <c r="EE19" i="9"/>
  <c r="R18" i="57" s="1"/>
  <c r="EE11" i="9"/>
  <c r="R10" i="57" s="1"/>
  <c r="EH11" i="9"/>
  <c r="S10" i="57" s="1"/>
  <c r="BJ19" i="39"/>
  <c r="BG19" i="39"/>
  <c r="BJ20" i="39"/>
  <c r="BG20" i="39"/>
  <c r="BJ9" i="39"/>
  <c r="BG9" i="39"/>
  <c r="BC15" i="36"/>
  <c r="BF15" i="36"/>
  <c r="BF8" i="36"/>
  <c r="BC8" i="36"/>
  <c r="BF16" i="36"/>
  <c r="BC16" i="36"/>
  <c r="EA21" i="13"/>
  <c r="ED21" i="13"/>
  <c r="ED16" i="13"/>
  <c r="EA16" i="13"/>
  <c r="ED20" i="13"/>
  <c r="EA20" i="13"/>
  <c r="ED44" i="13"/>
  <c r="EA44" i="13"/>
  <c r="ED18" i="13"/>
  <c r="EA18" i="13"/>
  <c r="ED17" i="13"/>
  <c r="EA17" i="13"/>
  <c r="ED43" i="13"/>
  <c r="EA43" i="13"/>
  <c r="ED36" i="13"/>
  <c r="EA36" i="13"/>
  <c r="EA22" i="13"/>
  <c r="ED22" i="13"/>
  <c r="EH39" i="9"/>
  <c r="S38" i="57" s="1"/>
  <c r="EE39" i="9"/>
  <c r="R38" i="57" s="1"/>
  <c r="EH26" i="9"/>
  <c r="S25" i="57" s="1"/>
  <c r="EE26" i="9"/>
  <c r="R25" i="57" s="1"/>
  <c r="EH18" i="9"/>
  <c r="S17" i="57" s="1"/>
  <c r="EE18" i="9"/>
  <c r="R17" i="57" s="1"/>
  <c r="EE36" i="9"/>
  <c r="R35" i="57" s="1"/>
  <c r="EH36" i="9"/>
  <c r="S35" i="57" s="1"/>
  <c r="EE38" i="9"/>
  <c r="R37" i="57" s="1"/>
  <c r="EH38" i="9"/>
  <c r="S37" i="57" s="1"/>
  <c r="EH14" i="9"/>
  <c r="S13" i="57" s="1"/>
  <c r="EE14" i="9"/>
  <c r="R13" i="57" s="1"/>
  <c r="EH24" i="9"/>
  <c r="S23" i="57" s="1"/>
  <c r="EE24" i="9"/>
  <c r="R23" i="57" s="1"/>
  <c r="EE16" i="9"/>
  <c r="R15" i="57" s="1"/>
  <c r="EH16" i="9"/>
  <c r="S15" i="57" s="1"/>
  <c r="EH22" i="9"/>
  <c r="S21" i="57" s="1"/>
  <c r="EE22" i="9"/>
  <c r="R21" i="57" s="1"/>
  <c r="EH8" i="9"/>
  <c r="S7" i="57" s="1"/>
  <c r="EE8" i="9"/>
  <c r="R7" i="57" s="1"/>
  <c r="EB48" i="9"/>
  <c r="Q47" i="57" l="1"/>
  <c r="L54" i="57" s="1"/>
  <c r="L63" i="57"/>
  <c r="E54" i="13"/>
  <c r="E53" i="18"/>
  <c r="F53" i="18" s="1"/>
  <c r="K12" i="42"/>
  <c r="N47" i="18"/>
  <c r="E54" i="18" s="1"/>
  <c r="F54" i="18" s="1"/>
  <c r="D65" i="18" s="1"/>
  <c r="P47" i="18"/>
  <c r="O47" i="18"/>
  <c r="E55" i="18" s="1"/>
  <c r="F55" i="18" s="1"/>
  <c r="T47" i="18"/>
  <c r="E62" i="18" s="1"/>
  <c r="F62" i="18" s="1"/>
  <c r="Q38" i="44" s="1"/>
  <c r="W47" i="18"/>
  <c r="E63" i="18" s="1"/>
  <c r="F63" i="18" s="1"/>
  <c r="R37" i="44" s="1"/>
  <c r="K11" i="42"/>
  <c r="D55" i="16"/>
  <c r="CO28" i="16"/>
  <c r="CO10" i="16"/>
  <c r="CO22" i="16"/>
  <c r="CO37" i="16"/>
  <c r="CO43" i="16"/>
  <c r="CO9" i="16"/>
  <c r="CO41" i="16"/>
  <c r="CO34" i="16"/>
  <c r="CO16" i="16"/>
  <c r="CO39" i="16"/>
  <c r="CO40" i="16"/>
  <c r="CO20" i="16"/>
  <c r="CO27" i="16"/>
  <c r="CO25" i="16"/>
  <c r="CO26" i="16"/>
  <c r="CO30" i="16"/>
  <c r="CO33" i="16"/>
  <c r="CO8" i="16"/>
  <c r="CO24" i="16"/>
  <c r="CO35" i="16"/>
  <c r="CO29" i="16"/>
  <c r="CO45" i="16"/>
  <c r="CO15" i="16"/>
  <c r="CO31" i="16"/>
  <c r="CO44" i="16"/>
  <c r="CO14" i="16"/>
  <c r="CO11" i="16"/>
  <c r="CO23" i="16"/>
  <c r="CO19" i="16"/>
  <c r="CO17" i="16"/>
  <c r="CO12" i="16"/>
  <c r="CO32" i="16"/>
  <c r="CO36" i="16"/>
  <c r="G17" i="42"/>
  <c r="CO38" i="16"/>
  <c r="CO18" i="16"/>
  <c r="CO7" i="16"/>
  <c r="CO21" i="16"/>
  <c r="CO13" i="16"/>
  <c r="CO46" i="16"/>
  <c r="CO42" i="16"/>
  <c r="BF22" i="36"/>
  <c r="BH7" i="36" s="1"/>
  <c r="BH22" i="36" s="1"/>
  <c r="G28" i="43"/>
  <c r="R36" i="43" s="1"/>
  <c r="P47" i="15"/>
  <c r="G33" i="43" s="1"/>
  <c r="H43" i="43" s="1"/>
  <c r="CQ29" i="16"/>
  <c r="Y47" i="15"/>
  <c r="E63" i="15" s="1"/>
  <c r="F63" i="15" s="1"/>
  <c r="R42" i="43" s="1"/>
  <c r="R47" i="15"/>
  <c r="Q47" i="15"/>
  <c r="E55" i="15" s="1"/>
  <c r="F55" i="15" s="1"/>
  <c r="V47" i="15"/>
  <c r="E62" i="15" s="1"/>
  <c r="F62" i="15" s="1"/>
  <c r="Q43" i="43" s="1"/>
  <c r="ED48" i="13"/>
  <c r="H20" i="40"/>
  <c r="D28" i="39"/>
  <c r="BJ22" i="39"/>
  <c r="EE48" i="9"/>
  <c r="EA48" i="13"/>
  <c r="CC22" i="39"/>
  <c r="D38" i="39" s="1"/>
  <c r="EW48" i="9"/>
  <c r="P63" i="57" s="1"/>
  <c r="EH48" i="9"/>
  <c r="EJ8" i="9" s="1"/>
  <c r="BW22" i="36"/>
  <c r="BY22" i="39"/>
  <c r="D37" i="39" s="1"/>
  <c r="EU48" i="13"/>
  <c r="BS22" i="36"/>
  <c r="FA48" i="9"/>
  <c r="Q63" i="57" s="1"/>
  <c r="H16" i="37"/>
  <c r="D28" i="36"/>
  <c r="H20" i="41"/>
  <c r="E54" i="9"/>
  <c r="EQ48" i="13"/>
  <c r="H16" i="38"/>
  <c r="BC22" i="36"/>
  <c r="BG22" i="39"/>
  <c r="EL33" i="9" l="1"/>
  <c r="EL17" i="9"/>
  <c r="S47" i="57"/>
  <c r="N54" i="57" s="1"/>
  <c r="N63" i="57"/>
  <c r="R47" i="57"/>
  <c r="M54" i="57" s="1"/>
  <c r="M63" i="57"/>
  <c r="E63" i="9"/>
  <c r="T47" i="57"/>
  <c r="P54" i="57" s="1"/>
  <c r="E64" i="9"/>
  <c r="U47" i="57"/>
  <c r="Q54" i="57" s="1"/>
  <c r="E64" i="13"/>
  <c r="E63" i="13"/>
  <c r="EF8" i="13"/>
  <c r="EF48" i="13" s="1"/>
  <c r="CQ27" i="16"/>
  <c r="DA27" i="16"/>
  <c r="CX27" i="16"/>
  <c r="DA35" i="16"/>
  <c r="CX35" i="16"/>
  <c r="DA13" i="16"/>
  <c r="CX13" i="16"/>
  <c r="CP12" i="16"/>
  <c r="DA12" i="16"/>
  <c r="CX12" i="16"/>
  <c r="CQ15" i="16"/>
  <c r="CX15" i="16"/>
  <c r="DA15" i="16"/>
  <c r="DA26" i="16"/>
  <c r="CX26" i="16"/>
  <c r="CP41" i="16"/>
  <c r="DA41" i="16"/>
  <c r="CX41" i="16"/>
  <c r="CP19" i="16"/>
  <c r="CX19" i="16"/>
  <c r="DA19" i="16"/>
  <c r="DA43" i="16"/>
  <c r="CX43" i="16"/>
  <c r="DA21" i="16"/>
  <c r="CX21" i="16"/>
  <c r="CQ17" i="16"/>
  <c r="DA17" i="16"/>
  <c r="CX17" i="16"/>
  <c r="CQ45" i="16"/>
  <c r="DA45" i="16"/>
  <c r="CX45" i="16"/>
  <c r="DA25" i="16"/>
  <c r="CX25" i="16"/>
  <c r="DA9" i="16"/>
  <c r="CX9" i="16"/>
  <c r="CQ23" i="16"/>
  <c r="DA23" i="16"/>
  <c r="CX23" i="16"/>
  <c r="CR37" i="16"/>
  <c r="DA37" i="16"/>
  <c r="CX37" i="16"/>
  <c r="CP38" i="16"/>
  <c r="DA38" i="16"/>
  <c r="CX38" i="16"/>
  <c r="CP11" i="16"/>
  <c r="DA11" i="16"/>
  <c r="CX11" i="16"/>
  <c r="CQ24" i="16"/>
  <c r="DA24" i="16"/>
  <c r="CX24" i="16"/>
  <c r="DA40" i="16"/>
  <c r="CX40" i="16"/>
  <c r="CP22" i="16"/>
  <c r="DA22" i="16"/>
  <c r="CX22" i="16"/>
  <c r="DA14" i="16"/>
  <c r="CX14" i="16"/>
  <c r="CP8" i="16"/>
  <c r="DA8" i="16"/>
  <c r="CX8" i="16"/>
  <c r="DA39" i="16"/>
  <c r="CX39" i="16"/>
  <c r="CP10" i="16"/>
  <c r="DA10" i="16"/>
  <c r="CX10" i="16"/>
  <c r="DA7" i="16"/>
  <c r="CX7" i="16"/>
  <c r="CP29" i="16"/>
  <c r="DA29" i="16"/>
  <c r="CX29" i="16"/>
  <c r="CQ18" i="16"/>
  <c r="DA18" i="16"/>
  <c r="CX18" i="16"/>
  <c r="CP42" i="16"/>
  <c r="DA42" i="16"/>
  <c r="CX42" i="16"/>
  <c r="CX36" i="16"/>
  <c r="DA36" i="16"/>
  <c r="CR44" i="16"/>
  <c r="DA44" i="16"/>
  <c r="CX44" i="16"/>
  <c r="DA33" i="16"/>
  <c r="CX33" i="16"/>
  <c r="CP16" i="16"/>
  <c r="CX16" i="16"/>
  <c r="DA16" i="16"/>
  <c r="CQ28" i="16"/>
  <c r="DA28" i="16"/>
  <c r="CX28" i="16"/>
  <c r="CQ20" i="16"/>
  <c r="CX20" i="16"/>
  <c r="DA20" i="16"/>
  <c r="DA46" i="16"/>
  <c r="CX46" i="16"/>
  <c r="CQ32" i="16"/>
  <c r="CX32" i="16"/>
  <c r="DA32" i="16"/>
  <c r="CP31" i="16"/>
  <c r="CX31" i="16"/>
  <c r="DA31" i="16"/>
  <c r="CP30" i="16"/>
  <c r="DA30" i="16"/>
  <c r="CX30" i="16"/>
  <c r="CP34" i="16"/>
  <c r="DA34" i="16"/>
  <c r="CX34" i="16"/>
  <c r="CR29" i="16"/>
  <c r="G26" i="44"/>
  <c r="H38" i="44" s="1"/>
  <c r="CQ41" i="16"/>
  <c r="H25" i="44"/>
  <c r="I37" i="44" s="1"/>
  <c r="CR27" i="16"/>
  <c r="CR43" i="16"/>
  <c r="CP27" i="16"/>
  <c r="CP44" i="16"/>
  <c r="CP17" i="16"/>
  <c r="CQ26" i="16"/>
  <c r="CQ22" i="16"/>
  <c r="E54" i="15"/>
  <c r="F54" i="15" s="1"/>
  <c r="D65" i="15" s="1"/>
  <c r="CR39" i="16"/>
  <c r="CR10" i="16"/>
  <c r="CQ14" i="16"/>
  <c r="CQ36" i="16"/>
  <c r="CR21" i="16"/>
  <c r="CQ43" i="16"/>
  <c r="CQ16" i="16"/>
  <c r="CP33" i="16"/>
  <c r="CR42" i="16"/>
  <c r="CR36" i="16"/>
  <c r="CP36" i="16"/>
  <c r="CR7" i="16"/>
  <c r="CQ7" i="16"/>
  <c r="CP28" i="16"/>
  <c r="CQ34" i="16"/>
  <c r="CQ33" i="16"/>
  <c r="CQ42" i="16"/>
  <c r="CQ44" i="16"/>
  <c r="CR19" i="16"/>
  <c r="CQ19" i="16"/>
  <c r="CP7" i="16"/>
  <c r="CP43" i="16"/>
  <c r="CR16" i="16"/>
  <c r="CR33" i="16"/>
  <c r="CR28" i="16"/>
  <c r="CR41" i="16"/>
  <c r="CR26" i="16"/>
  <c r="CR9" i="16"/>
  <c r="CP39" i="16"/>
  <c r="CQ40" i="16"/>
  <c r="CR25" i="16"/>
  <c r="CP26" i="16"/>
  <c r="CR8" i="16"/>
  <c r="CP24" i="16"/>
  <c r="CP21" i="16"/>
  <c r="CP45" i="16"/>
  <c r="CQ13" i="16"/>
  <c r="CR38" i="16"/>
  <c r="CP40" i="16"/>
  <c r="CR24" i="16"/>
  <c r="CR11" i="16"/>
  <c r="CQ12" i="16"/>
  <c r="CO47" i="16"/>
  <c r="F21" i="42" s="1"/>
  <c r="L28" i="42" s="1"/>
  <c r="CR22" i="16"/>
  <c r="CQ9" i="16"/>
  <c r="CR40" i="16"/>
  <c r="CP25" i="16"/>
  <c r="CQ8" i="16"/>
  <c r="CR15" i="16"/>
  <c r="CR12" i="16"/>
  <c r="CQ38" i="16"/>
  <c r="CQ10" i="16"/>
  <c r="CP9" i="16"/>
  <c r="CQ39" i="16"/>
  <c r="CQ25" i="16"/>
  <c r="CQ21" i="16"/>
  <c r="CR14" i="16"/>
  <c r="CP14" i="16"/>
  <c r="CR45" i="16"/>
  <c r="CR17" i="16"/>
  <c r="CR18" i="16"/>
  <c r="CP35" i="16"/>
  <c r="CR30" i="16"/>
  <c r="CQ30" i="16"/>
  <c r="CR34" i="16"/>
  <c r="CQ46" i="16"/>
  <c r="CP20" i="16"/>
  <c r="CP15" i="16"/>
  <c r="CR31" i="16"/>
  <c r="CQ11" i="16"/>
  <c r="CR23" i="16"/>
  <c r="CR13" i="16"/>
  <c r="CP13" i="16"/>
  <c r="CR46" i="16"/>
  <c r="CP18" i="16"/>
  <c r="CQ35" i="16"/>
  <c r="CP37" i="16"/>
  <c r="CR20" i="16"/>
  <c r="CQ31" i="16"/>
  <c r="CP23" i="16"/>
  <c r="CP32" i="16"/>
  <c r="CQ37" i="16"/>
  <c r="CR32" i="16"/>
  <c r="CP46" i="16"/>
  <c r="CR35" i="16"/>
  <c r="H32" i="43"/>
  <c r="I42" i="43" s="1"/>
  <c r="D37" i="36"/>
  <c r="D38" i="36"/>
  <c r="D30" i="36"/>
  <c r="H20" i="37"/>
  <c r="BJ17" i="36"/>
  <c r="BJ18" i="36"/>
  <c r="BJ19" i="36"/>
  <c r="G21" i="37"/>
  <c r="D29" i="36"/>
  <c r="H24" i="41"/>
  <c r="E56" i="9"/>
  <c r="EJ48" i="9"/>
  <c r="E56" i="13"/>
  <c r="H20" i="38"/>
  <c r="E55" i="9"/>
  <c r="G25" i="41"/>
  <c r="BJ11" i="36"/>
  <c r="BJ15" i="36"/>
  <c r="BJ20" i="36"/>
  <c r="BJ9" i="36"/>
  <c r="BJ12" i="36"/>
  <c r="BJ13" i="36"/>
  <c r="G30" i="37"/>
  <c r="BJ16" i="36"/>
  <c r="BJ8" i="36"/>
  <c r="BJ7" i="36"/>
  <c r="BJ14" i="36"/>
  <c r="BJ21" i="36"/>
  <c r="BJ10" i="36"/>
  <c r="D29" i="39"/>
  <c r="G25" i="40"/>
  <c r="E55" i="13"/>
  <c r="G21" i="38"/>
  <c r="D30" i="39"/>
  <c r="H24" i="40"/>
  <c r="BL7" i="39"/>
  <c r="BL22" i="39" s="1"/>
  <c r="O63" i="57" l="1"/>
  <c r="O54" i="57"/>
  <c r="R54" i="57"/>
  <c r="R63" i="57"/>
  <c r="EH29" i="13"/>
  <c r="EH31" i="13"/>
  <c r="EH28" i="13"/>
  <c r="EH30" i="13"/>
  <c r="BX12" i="36"/>
  <c r="BT12" i="36"/>
  <c r="BX15" i="36"/>
  <c r="BT15" i="36"/>
  <c r="BT16" i="36"/>
  <c r="BX16" i="36"/>
  <c r="BX13" i="36"/>
  <c r="BT13" i="36"/>
  <c r="BT18" i="36"/>
  <c r="BX18" i="36"/>
  <c r="BT10" i="36"/>
  <c r="BX10" i="36"/>
  <c r="BX21" i="36"/>
  <c r="BT21" i="36"/>
  <c r="BX7" i="36"/>
  <c r="BT7" i="36"/>
  <c r="BT19" i="36"/>
  <c r="BX19" i="36"/>
  <c r="BX9" i="36"/>
  <c r="BT9" i="36"/>
  <c r="BX14" i="36"/>
  <c r="BT14" i="36"/>
  <c r="BX20" i="36"/>
  <c r="BT20" i="36"/>
  <c r="BX17" i="36"/>
  <c r="BT17" i="36"/>
  <c r="BT8" i="36"/>
  <c r="BX8" i="36"/>
  <c r="BT11" i="36"/>
  <c r="BX11" i="36"/>
  <c r="F53" i="16"/>
  <c r="H53" i="16" s="1"/>
  <c r="G30" i="41"/>
  <c r="O29" i="41"/>
  <c r="O29" i="40"/>
  <c r="G30" i="40"/>
  <c r="G26" i="38"/>
  <c r="O25" i="38"/>
  <c r="G26" i="37"/>
  <c r="O25" i="37"/>
  <c r="DA47" i="16"/>
  <c r="F63" i="16" s="1"/>
  <c r="H63" i="16" s="1"/>
  <c r="R34" i="42" s="1"/>
  <c r="CP47" i="16"/>
  <c r="F54" i="16" s="1"/>
  <c r="H54" i="16" s="1"/>
  <c r="D65" i="16" s="1"/>
  <c r="CR47" i="16"/>
  <c r="CX47" i="16"/>
  <c r="F62" i="16" s="1"/>
  <c r="H62" i="16" s="1"/>
  <c r="Q35" i="42" s="1"/>
  <c r="CQ47" i="16"/>
  <c r="F55" i="16" s="1"/>
  <c r="H55" i="16" s="1"/>
  <c r="EL29" i="9"/>
  <c r="V28" i="57" s="1"/>
  <c r="EL30" i="9"/>
  <c r="V29" i="57" s="1"/>
  <c r="EL31" i="9"/>
  <c r="V30" i="57" s="1"/>
  <c r="BN16" i="39"/>
  <c r="BN17" i="39"/>
  <c r="BK18" i="36"/>
  <c r="BL18" i="36"/>
  <c r="BM18" i="36"/>
  <c r="BM17" i="36"/>
  <c r="BK17" i="36"/>
  <c r="BL17" i="36"/>
  <c r="BL14" i="36"/>
  <c r="BK14" i="36"/>
  <c r="BM14" i="36"/>
  <c r="BL10" i="36"/>
  <c r="BK10" i="36"/>
  <c r="BM10" i="36"/>
  <c r="BJ22" i="36"/>
  <c r="BL7" i="36"/>
  <c r="BK7" i="36"/>
  <c r="BM7" i="36"/>
  <c r="BK13" i="36"/>
  <c r="BL13" i="36"/>
  <c r="BM13" i="36"/>
  <c r="BK15" i="36"/>
  <c r="BL15" i="36"/>
  <c r="BM15" i="36"/>
  <c r="BK21" i="36"/>
  <c r="BL21" i="36"/>
  <c r="BM21" i="36"/>
  <c r="BK8" i="36"/>
  <c r="BL8" i="36"/>
  <c r="BM8" i="36"/>
  <c r="BK12" i="36"/>
  <c r="BL12" i="36"/>
  <c r="BM12" i="36"/>
  <c r="BK11" i="36"/>
  <c r="BL11" i="36"/>
  <c r="BM11" i="36"/>
  <c r="EH42" i="13"/>
  <c r="EH41" i="13"/>
  <c r="EH35" i="13"/>
  <c r="EH39" i="13"/>
  <c r="EH36" i="13"/>
  <c r="EH11" i="13"/>
  <c r="EH26" i="13"/>
  <c r="EH14" i="13"/>
  <c r="EH46" i="13"/>
  <c r="EH43" i="13"/>
  <c r="EH47" i="13"/>
  <c r="EH38" i="13"/>
  <c r="G30" i="38"/>
  <c r="EH15" i="13"/>
  <c r="EH10" i="13"/>
  <c r="EH18" i="13"/>
  <c r="EH19" i="13"/>
  <c r="EH9" i="13"/>
  <c r="EH17" i="13"/>
  <c r="EH16" i="13"/>
  <c r="EH22" i="13"/>
  <c r="EH37" i="13"/>
  <c r="EH20" i="13"/>
  <c r="EH12" i="13"/>
  <c r="EH25" i="13"/>
  <c r="EH34" i="13"/>
  <c r="EH24" i="13"/>
  <c r="EH44" i="13"/>
  <c r="EH21" i="13"/>
  <c r="EH13" i="13"/>
  <c r="EH27" i="13"/>
  <c r="EH45" i="13"/>
  <c r="EH32" i="13"/>
  <c r="EH40" i="13"/>
  <c r="EH23" i="13"/>
  <c r="EH33" i="13"/>
  <c r="EH8" i="13"/>
  <c r="EL16" i="9"/>
  <c r="V15" i="57" s="1"/>
  <c r="EL21" i="9"/>
  <c r="V20" i="57" s="1"/>
  <c r="EL43" i="9"/>
  <c r="V42" i="57" s="1"/>
  <c r="EL24" i="9"/>
  <c r="V23" i="57" s="1"/>
  <c r="EL14" i="9"/>
  <c r="V13" i="57" s="1"/>
  <c r="EL45" i="9"/>
  <c r="V44" i="57" s="1"/>
  <c r="EL27" i="9"/>
  <c r="V26" i="57" s="1"/>
  <c r="G34" i="41"/>
  <c r="EL37" i="9"/>
  <c r="V36" i="57" s="1"/>
  <c r="EL26" i="9"/>
  <c r="V25" i="57" s="1"/>
  <c r="EL39" i="9"/>
  <c r="V38" i="57" s="1"/>
  <c r="EL34" i="9"/>
  <c r="V33" i="57" s="1"/>
  <c r="EL8" i="9"/>
  <c r="V7" i="57" s="1"/>
  <c r="EL9" i="9"/>
  <c r="V8" i="57" s="1"/>
  <c r="EL46" i="9"/>
  <c r="V45" i="57" s="1"/>
  <c r="V16" i="57"/>
  <c r="EL10" i="9"/>
  <c r="V9" i="57" s="1"/>
  <c r="EL32" i="9"/>
  <c r="V31" i="57" s="1"/>
  <c r="EL22" i="9"/>
  <c r="V21" i="57" s="1"/>
  <c r="EL35" i="9"/>
  <c r="V34" i="57" s="1"/>
  <c r="EL42" i="9"/>
  <c r="V41" i="57" s="1"/>
  <c r="V32" i="57"/>
  <c r="EL20" i="9"/>
  <c r="EL38" i="9"/>
  <c r="V37" i="57" s="1"/>
  <c r="EL28" i="9"/>
  <c r="V27" i="57" s="1"/>
  <c r="EL11" i="9"/>
  <c r="V10" i="57" s="1"/>
  <c r="EL25" i="9"/>
  <c r="V24" i="57" s="1"/>
  <c r="EL13" i="9"/>
  <c r="V12" i="57" s="1"/>
  <c r="EL44" i="9"/>
  <c r="V43" i="57" s="1"/>
  <c r="EL40" i="9"/>
  <c r="V39" i="57" s="1"/>
  <c r="EL36" i="9"/>
  <c r="V35" i="57" s="1"/>
  <c r="EL41" i="9"/>
  <c r="V40" i="57" s="1"/>
  <c r="EL18" i="9"/>
  <c r="V17" i="57" s="1"/>
  <c r="EL15" i="9"/>
  <c r="V14" i="57" s="1"/>
  <c r="EL12" i="9"/>
  <c r="V11" i="57" s="1"/>
  <c r="EL47" i="9"/>
  <c r="V46" i="57" s="1"/>
  <c r="EL19" i="9"/>
  <c r="V18" i="57" s="1"/>
  <c r="EL23" i="9"/>
  <c r="V22" i="57" s="1"/>
  <c r="BK20" i="36"/>
  <c r="BL20" i="36"/>
  <c r="BM20" i="36"/>
  <c r="BN19" i="39"/>
  <c r="BN9" i="39"/>
  <c r="BN11" i="39"/>
  <c r="G34" i="40"/>
  <c r="BN13" i="39"/>
  <c r="BN7" i="39"/>
  <c r="BN10" i="39"/>
  <c r="BN15" i="39"/>
  <c r="BN8" i="39"/>
  <c r="BN20" i="39"/>
  <c r="BN21" i="39"/>
  <c r="BN14" i="39"/>
  <c r="BN12" i="39"/>
  <c r="BN18" i="39"/>
  <c r="BK19" i="36"/>
  <c r="BL19" i="36"/>
  <c r="BM19" i="36"/>
  <c r="BL16" i="36"/>
  <c r="BK16" i="36"/>
  <c r="BM16" i="36"/>
  <c r="BK9" i="36"/>
  <c r="BL9" i="36"/>
  <c r="BM9" i="36"/>
  <c r="V19" i="57" l="1"/>
  <c r="AA19" i="57" s="1"/>
  <c r="EM20" i="9"/>
  <c r="AA24" i="57"/>
  <c r="AA45" i="57"/>
  <c r="AA41" i="57"/>
  <c r="AA32" i="57"/>
  <c r="AA38" i="57"/>
  <c r="AA31" i="57"/>
  <c r="AA18" i="57"/>
  <c r="AA44" i="57"/>
  <c r="AA11" i="57"/>
  <c r="AA17" i="57"/>
  <c r="AA13" i="57"/>
  <c r="AA43" i="57"/>
  <c r="AA9" i="57"/>
  <c r="AA25" i="57"/>
  <c r="AA12" i="57"/>
  <c r="AA36" i="57"/>
  <c r="AA14" i="57"/>
  <c r="AA10" i="57"/>
  <c r="AA37" i="57"/>
  <c r="AA26" i="57"/>
  <c r="AA20" i="57"/>
  <c r="AA21" i="57"/>
  <c r="AA35" i="57"/>
  <c r="AA29" i="57"/>
  <c r="AA15" i="57"/>
  <c r="AA27" i="57"/>
  <c r="AA22" i="57"/>
  <c r="AA23" i="57"/>
  <c r="AA16" i="57"/>
  <c r="AA34" i="57"/>
  <c r="AA30" i="57"/>
  <c r="AA39" i="57"/>
  <c r="AA33" i="57"/>
  <c r="AA42" i="57"/>
  <c r="AA40" i="57"/>
  <c r="AA28" i="57"/>
  <c r="EI29" i="13"/>
  <c r="EV29" i="13"/>
  <c r="EK29" i="13"/>
  <c r="EJ31" i="13"/>
  <c r="EJ29" i="13"/>
  <c r="ER29" i="13"/>
  <c r="EI28" i="13"/>
  <c r="EK30" i="13"/>
  <c r="EK28" i="13"/>
  <c r="EJ28" i="13"/>
  <c r="EI30" i="13"/>
  <c r="EK31" i="13"/>
  <c r="EJ30" i="13"/>
  <c r="ER30" i="13"/>
  <c r="ER28" i="13"/>
  <c r="EV31" i="13"/>
  <c r="EI31" i="13"/>
  <c r="EV30" i="13"/>
  <c r="EV28" i="13"/>
  <c r="ER31" i="13"/>
  <c r="EI8" i="13"/>
  <c r="CD19" i="39"/>
  <c r="BZ19" i="39"/>
  <c r="EV27" i="13"/>
  <c r="ER27" i="13"/>
  <c r="BZ15" i="39"/>
  <c r="CD15" i="39"/>
  <c r="EX37" i="9"/>
  <c r="Y36" i="57" s="1"/>
  <c r="FB37" i="9"/>
  <c r="Z36" i="57" s="1"/>
  <c r="BZ18" i="39"/>
  <c r="CD18" i="39"/>
  <c r="FB36" i="9"/>
  <c r="Z35" i="57" s="1"/>
  <c r="EX36" i="9"/>
  <c r="Y35" i="57" s="1"/>
  <c r="FB46" i="9"/>
  <c r="Z45" i="57" s="1"/>
  <c r="EX46" i="9"/>
  <c r="Y45" i="57" s="1"/>
  <c r="EV38" i="13"/>
  <c r="ER38" i="13"/>
  <c r="BZ21" i="39"/>
  <c r="CD21" i="39"/>
  <c r="CD11" i="39"/>
  <c r="BZ11" i="39"/>
  <c r="FB47" i="9"/>
  <c r="Z46" i="57" s="1"/>
  <c r="EX47" i="9"/>
  <c r="Y46" i="57" s="1"/>
  <c r="FB13" i="9"/>
  <c r="Z12" i="57" s="1"/>
  <c r="EX13" i="9"/>
  <c r="Y12" i="57" s="1"/>
  <c r="FB35" i="9"/>
  <c r="Z34" i="57" s="1"/>
  <c r="EX35" i="9"/>
  <c r="Y34" i="57" s="1"/>
  <c r="FB34" i="9"/>
  <c r="Z33" i="57" s="1"/>
  <c r="EX34" i="9"/>
  <c r="Y33" i="57" s="1"/>
  <c r="FB24" i="9"/>
  <c r="Z23" i="57" s="1"/>
  <c r="EX24" i="9"/>
  <c r="Y23" i="57" s="1"/>
  <c r="EV32" i="13"/>
  <c r="ER32" i="13"/>
  <c r="EV25" i="13"/>
  <c r="ER25" i="13"/>
  <c r="EV19" i="13"/>
  <c r="ER19" i="13"/>
  <c r="EV46" i="13"/>
  <c r="ER46" i="13"/>
  <c r="EV42" i="13"/>
  <c r="ER42" i="13"/>
  <c r="CD16" i="39"/>
  <c r="BZ16" i="39"/>
  <c r="CD8" i="39"/>
  <c r="BZ8" i="39"/>
  <c r="FB26" i="9"/>
  <c r="Z25" i="57" s="1"/>
  <c r="EX26" i="9"/>
  <c r="Y25" i="57" s="1"/>
  <c r="BZ20" i="39"/>
  <c r="CD20" i="39"/>
  <c r="BZ9" i="39"/>
  <c r="CD9" i="39"/>
  <c r="FB12" i="9"/>
  <c r="Z11" i="57" s="1"/>
  <c r="EX12" i="9"/>
  <c r="Y11" i="57" s="1"/>
  <c r="FB25" i="9"/>
  <c r="Z24" i="57" s="1"/>
  <c r="EX25" i="9"/>
  <c r="Y24" i="57" s="1"/>
  <c r="FB22" i="9"/>
  <c r="Z21" i="57" s="1"/>
  <c r="EX22" i="9"/>
  <c r="Y21" i="57" s="1"/>
  <c r="FB39" i="9"/>
  <c r="Z38" i="57" s="1"/>
  <c r="EX39" i="9"/>
  <c r="Y38" i="57" s="1"/>
  <c r="EX43" i="9"/>
  <c r="Y42" i="57" s="1"/>
  <c r="FB43" i="9"/>
  <c r="Z42" i="57" s="1"/>
  <c r="EV45" i="13"/>
  <c r="ER45" i="13"/>
  <c r="EV12" i="13"/>
  <c r="ER12" i="13"/>
  <c r="EV18" i="13"/>
  <c r="ER18" i="13"/>
  <c r="EV14" i="13"/>
  <c r="ER14" i="13"/>
  <c r="FB31" i="9"/>
  <c r="Z30" i="57" s="1"/>
  <c r="EX31" i="9"/>
  <c r="Y30" i="57" s="1"/>
  <c r="FB32" i="9"/>
  <c r="Z31" i="57" s="1"/>
  <c r="EX32" i="9"/>
  <c r="Y31" i="57" s="1"/>
  <c r="EV20" i="13"/>
  <c r="ER20" i="13"/>
  <c r="FB28" i="9"/>
  <c r="Z27" i="57" s="1"/>
  <c r="EX28" i="9"/>
  <c r="Y27" i="57" s="1"/>
  <c r="FB16" i="9"/>
  <c r="Z15" i="57" s="1"/>
  <c r="EX16" i="9"/>
  <c r="Y15" i="57" s="1"/>
  <c r="EV13" i="13"/>
  <c r="ER13" i="13"/>
  <c r="EV37" i="13"/>
  <c r="ER37" i="13"/>
  <c r="ER15" i="13"/>
  <c r="EV15" i="13"/>
  <c r="EV11" i="13"/>
  <c r="ER11" i="13"/>
  <c r="EX29" i="9"/>
  <c r="Y28" i="57" s="1"/>
  <c r="FB29" i="9"/>
  <c r="Z28" i="57" s="1"/>
  <c r="BZ10" i="39"/>
  <c r="CD10" i="39"/>
  <c r="FB41" i="9"/>
  <c r="Z40" i="57" s="1"/>
  <c r="EX41" i="9"/>
  <c r="Y40" i="57" s="1"/>
  <c r="FB38" i="9"/>
  <c r="Z37" i="57" s="1"/>
  <c r="EX38" i="9"/>
  <c r="Y37" i="57" s="1"/>
  <c r="FB17" i="9"/>
  <c r="Z16" i="57" s="1"/>
  <c r="EX17" i="9"/>
  <c r="Y16" i="57" s="1"/>
  <c r="EV8" i="13"/>
  <c r="ER8" i="13"/>
  <c r="EV21" i="13"/>
  <c r="ER21" i="13"/>
  <c r="EV22" i="13"/>
  <c r="ER22" i="13"/>
  <c r="EV36" i="13"/>
  <c r="ER36" i="13"/>
  <c r="FB11" i="9"/>
  <c r="Z10" i="57" s="1"/>
  <c r="EX11" i="9"/>
  <c r="Y10" i="57" s="1"/>
  <c r="EV10" i="13"/>
  <c r="ER10" i="13"/>
  <c r="FB30" i="9"/>
  <c r="Z29" i="57" s="1"/>
  <c r="EX30" i="9"/>
  <c r="Y29" i="57" s="1"/>
  <c r="FB10" i="9"/>
  <c r="Z9" i="57" s="1"/>
  <c r="EX10" i="9"/>
  <c r="Y9" i="57" s="1"/>
  <c r="FB20" i="9"/>
  <c r="Z19" i="57" s="1"/>
  <c r="EX20" i="9"/>
  <c r="Y19" i="57" s="1"/>
  <c r="EX27" i="9"/>
  <c r="Y26" i="57" s="1"/>
  <c r="FB27" i="9"/>
  <c r="Z26" i="57" s="1"/>
  <c r="ER33" i="13"/>
  <c r="EV33" i="13"/>
  <c r="EV16" i="13"/>
  <c r="ER16" i="13"/>
  <c r="ER39" i="13"/>
  <c r="EV39" i="13"/>
  <c r="BZ12" i="39"/>
  <c r="CD12" i="39"/>
  <c r="BZ13" i="39"/>
  <c r="CD13" i="39"/>
  <c r="FB23" i="9"/>
  <c r="Z22" i="57" s="1"/>
  <c r="EX23" i="9"/>
  <c r="Y22" i="57" s="1"/>
  <c r="FB40" i="9"/>
  <c r="Z39" i="57" s="1"/>
  <c r="EX40" i="9"/>
  <c r="Y39" i="57" s="1"/>
  <c r="FB33" i="9"/>
  <c r="Z32" i="57" s="1"/>
  <c r="EX33" i="9"/>
  <c r="Y32" i="57" s="1"/>
  <c r="FB9" i="9"/>
  <c r="Z8" i="57" s="1"/>
  <c r="EX9" i="9"/>
  <c r="Y8" i="57" s="1"/>
  <c r="FB45" i="9"/>
  <c r="Z44" i="57" s="1"/>
  <c r="EX45" i="9"/>
  <c r="Y44" i="57" s="1"/>
  <c r="EV23" i="13"/>
  <c r="ER23" i="13"/>
  <c r="EV24" i="13"/>
  <c r="ER24" i="13"/>
  <c r="EV17" i="13"/>
  <c r="ER17" i="13"/>
  <c r="ER47" i="13"/>
  <c r="EV47" i="13"/>
  <c r="EV35" i="13"/>
  <c r="ER35" i="13"/>
  <c r="FB15" i="9"/>
  <c r="Z14" i="57" s="1"/>
  <c r="EX15" i="9"/>
  <c r="Y14" i="57" s="1"/>
  <c r="EX21" i="9"/>
  <c r="Y20" i="57" s="1"/>
  <c r="FB21" i="9"/>
  <c r="Z20" i="57" s="1"/>
  <c r="EV26" i="13"/>
  <c r="ER26" i="13"/>
  <c r="FB18" i="9"/>
  <c r="Z17" i="57" s="1"/>
  <c r="EX18" i="9"/>
  <c r="Y17" i="57" s="1"/>
  <c r="CD7" i="39"/>
  <c r="BZ7" i="39"/>
  <c r="EV44" i="13"/>
  <c r="ER44" i="13"/>
  <c r="CD14" i="39"/>
  <c r="BZ14" i="39"/>
  <c r="FB19" i="9"/>
  <c r="Z18" i="57" s="1"/>
  <c r="EX19" i="9"/>
  <c r="Y18" i="57" s="1"/>
  <c r="FB44" i="9"/>
  <c r="Z43" i="57" s="1"/>
  <c r="EX44" i="9"/>
  <c r="Y43" i="57" s="1"/>
  <c r="FB42" i="9"/>
  <c r="Z41" i="57" s="1"/>
  <c r="EX42" i="9"/>
  <c r="Y41" i="57" s="1"/>
  <c r="FB8" i="9"/>
  <c r="Z7" i="57" s="1"/>
  <c r="EX8" i="9"/>
  <c r="Y7" i="57" s="1"/>
  <c r="FB14" i="9"/>
  <c r="Z13" i="57" s="1"/>
  <c r="EX14" i="9"/>
  <c r="Y13" i="57" s="1"/>
  <c r="EV40" i="13"/>
  <c r="ER40" i="13"/>
  <c r="EV34" i="13"/>
  <c r="ER34" i="13"/>
  <c r="ER9" i="13"/>
  <c r="EV9" i="13"/>
  <c r="EV43" i="13"/>
  <c r="ER43" i="13"/>
  <c r="EV41" i="13"/>
  <c r="ER41" i="13"/>
  <c r="BZ17" i="39"/>
  <c r="CD17" i="39"/>
  <c r="G26" i="42"/>
  <c r="H35" i="42" s="1"/>
  <c r="H25" i="42"/>
  <c r="I34" i="42" s="1"/>
  <c r="EM31" i="9"/>
  <c r="W30" i="57" s="1"/>
  <c r="EN31" i="9"/>
  <c r="X30" i="57" s="1"/>
  <c r="EO31" i="9"/>
  <c r="EM30" i="9"/>
  <c r="W29" i="57" s="1"/>
  <c r="EN30" i="9"/>
  <c r="X29" i="57" s="1"/>
  <c r="EO30" i="9"/>
  <c r="EM29" i="9"/>
  <c r="W28" i="57" s="1"/>
  <c r="EN29" i="9"/>
  <c r="X28" i="57" s="1"/>
  <c r="EO29" i="9"/>
  <c r="BO17" i="39"/>
  <c r="BP17" i="39"/>
  <c r="BQ17" i="39"/>
  <c r="BO16" i="39"/>
  <c r="BP16" i="39"/>
  <c r="BQ16" i="39"/>
  <c r="BO21" i="39"/>
  <c r="BP21" i="39"/>
  <c r="BQ21" i="39"/>
  <c r="BP10" i="39"/>
  <c r="BO10" i="39"/>
  <c r="BQ10" i="39"/>
  <c r="BP11" i="39"/>
  <c r="BO11" i="39"/>
  <c r="BQ11" i="39"/>
  <c r="EM12" i="9"/>
  <c r="W11" i="57" s="1"/>
  <c r="EN12" i="9"/>
  <c r="X11" i="57" s="1"/>
  <c r="EO12" i="9"/>
  <c r="EN36" i="9"/>
  <c r="X35" i="57" s="1"/>
  <c r="EM36" i="9"/>
  <c r="W35" i="57" s="1"/>
  <c r="EO36" i="9"/>
  <c r="EN25" i="9"/>
  <c r="X24" i="57" s="1"/>
  <c r="EM25" i="9"/>
  <c r="W24" i="57" s="1"/>
  <c r="EO25" i="9"/>
  <c r="W19" i="57"/>
  <c r="EN20" i="9"/>
  <c r="X19" i="57" s="1"/>
  <c r="EO20" i="9"/>
  <c r="EN22" i="9"/>
  <c r="X21" i="57" s="1"/>
  <c r="EM22" i="9"/>
  <c r="W21" i="57" s="1"/>
  <c r="EO22" i="9"/>
  <c r="EN46" i="9"/>
  <c r="X45" i="57" s="1"/>
  <c r="EM46" i="9"/>
  <c r="W45" i="57" s="1"/>
  <c r="EO46" i="9"/>
  <c r="EM39" i="9"/>
  <c r="W38" i="57" s="1"/>
  <c r="EN39" i="9"/>
  <c r="X38" i="57" s="1"/>
  <c r="EO39" i="9"/>
  <c r="EN27" i="9"/>
  <c r="X26" i="57" s="1"/>
  <c r="EM27" i="9"/>
  <c r="W26" i="57" s="1"/>
  <c r="EO27" i="9"/>
  <c r="EN43" i="9"/>
  <c r="X42" i="57" s="1"/>
  <c r="EM43" i="9"/>
  <c r="W42" i="57" s="1"/>
  <c r="EO43" i="9"/>
  <c r="EI33" i="13"/>
  <c r="EJ33" i="13"/>
  <c r="EK33" i="13"/>
  <c r="EI45" i="13"/>
  <c r="EJ45" i="13"/>
  <c r="EK45" i="13"/>
  <c r="EJ44" i="13"/>
  <c r="EI44" i="13"/>
  <c r="EK44" i="13"/>
  <c r="EI12" i="13"/>
  <c r="EJ12" i="13"/>
  <c r="EK12" i="13"/>
  <c r="EI16" i="13"/>
  <c r="EJ16" i="13"/>
  <c r="EK16" i="13"/>
  <c r="EI19" i="13"/>
  <c r="EJ19" i="13"/>
  <c r="EK19" i="13"/>
  <c r="EJ46" i="13"/>
  <c r="EI46" i="13"/>
  <c r="EK46" i="13"/>
  <c r="EJ36" i="13"/>
  <c r="EI36" i="13"/>
  <c r="EK36" i="13"/>
  <c r="EJ42" i="13"/>
  <c r="EI42" i="13"/>
  <c r="EK42" i="13"/>
  <c r="BK22" i="36"/>
  <c r="G34" i="37"/>
  <c r="L42" i="37" s="1"/>
  <c r="F28" i="36"/>
  <c r="H28" i="36" s="1"/>
  <c r="BP18" i="39"/>
  <c r="BO18" i="39"/>
  <c r="BQ18" i="39"/>
  <c r="BO20" i="39"/>
  <c r="BP20" i="39"/>
  <c r="BQ20" i="39"/>
  <c r="BO7" i="39"/>
  <c r="BP7" i="39"/>
  <c r="BN22" i="39"/>
  <c r="BQ7" i="39"/>
  <c r="BO9" i="39"/>
  <c r="BP9" i="39"/>
  <c r="BQ9" i="39"/>
  <c r="EM23" i="9"/>
  <c r="W22" i="57" s="1"/>
  <c r="EN23" i="9"/>
  <c r="X22" i="57" s="1"/>
  <c r="EO23" i="9"/>
  <c r="EN15" i="9"/>
  <c r="X14" i="57" s="1"/>
  <c r="EM15" i="9"/>
  <c r="W14" i="57" s="1"/>
  <c r="EO15" i="9"/>
  <c r="EN40" i="9"/>
  <c r="X39" i="57" s="1"/>
  <c r="EM40" i="9"/>
  <c r="W39" i="57" s="1"/>
  <c r="EO40" i="9"/>
  <c r="EN11" i="9"/>
  <c r="X10" i="57" s="1"/>
  <c r="EM11" i="9"/>
  <c r="W10" i="57" s="1"/>
  <c r="EO11" i="9"/>
  <c r="EN33" i="9"/>
  <c r="X32" i="57" s="1"/>
  <c r="EM33" i="9"/>
  <c r="W32" i="57" s="1"/>
  <c r="EO33" i="9"/>
  <c r="EN32" i="9"/>
  <c r="X31" i="57" s="1"/>
  <c r="EM32" i="9"/>
  <c r="W31" i="57" s="1"/>
  <c r="EO32" i="9"/>
  <c r="EN9" i="9"/>
  <c r="X8" i="57" s="1"/>
  <c r="EM9" i="9"/>
  <c r="W8" i="57" s="1"/>
  <c r="EO9" i="9"/>
  <c r="EN26" i="9"/>
  <c r="X25" i="57" s="1"/>
  <c r="EM26" i="9"/>
  <c r="W25" i="57" s="1"/>
  <c r="EO26" i="9"/>
  <c r="EM45" i="9"/>
  <c r="W44" i="57" s="1"/>
  <c r="EN45" i="9"/>
  <c r="X44" i="57" s="1"/>
  <c r="EO45" i="9"/>
  <c r="EM21" i="9"/>
  <c r="W20" i="57" s="1"/>
  <c r="EN21" i="9"/>
  <c r="X20" i="57" s="1"/>
  <c r="EO21" i="9"/>
  <c r="EI23" i="13"/>
  <c r="EJ23" i="13"/>
  <c r="EK23" i="13"/>
  <c r="EI27" i="13"/>
  <c r="EJ27" i="13"/>
  <c r="EK27" i="13"/>
  <c r="EJ24" i="13"/>
  <c r="EI24" i="13"/>
  <c r="EK24" i="13"/>
  <c r="EJ20" i="13"/>
  <c r="EI20" i="13"/>
  <c r="EK20" i="13"/>
  <c r="EI17" i="13"/>
  <c r="EJ17" i="13"/>
  <c r="EK17" i="13"/>
  <c r="EJ18" i="13"/>
  <c r="EI18" i="13"/>
  <c r="EK18" i="13"/>
  <c r="EJ38" i="13"/>
  <c r="EI38" i="13"/>
  <c r="EK38" i="13"/>
  <c r="EI14" i="13"/>
  <c r="EJ14" i="13"/>
  <c r="EK14" i="13"/>
  <c r="EI39" i="13"/>
  <c r="EJ39" i="13"/>
  <c r="EK39" i="13"/>
  <c r="BX22" i="36"/>
  <c r="BP12" i="39"/>
  <c r="BO12" i="39"/>
  <c r="BQ12" i="39"/>
  <c r="BO8" i="39"/>
  <c r="BP8" i="39"/>
  <c r="BQ8" i="39"/>
  <c r="BO13" i="39"/>
  <c r="BP13" i="39"/>
  <c r="BQ13" i="39"/>
  <c r="BP19" i="39"/>
  <c r="BO19" i="39"/>
  <c r="BQ19" i="39"/>
  <c r="EN19" i="9"/>
  <c r="X18" i="57" s="1"/>
  <c r="EM19" i="9"/>
  <c r="W18" i="57" s="1"/>
  <c r="EO19" i="9"/>
  <c r="EN18" i="9"/>
  <c r="X17" i="57" s="1"/>
  <c r="EM18" i="9"/>
  <c r="W17" i="57" s="1"/>
  <c r="EO18" i="9"/>
  <c r="EN44" i="9"/>
  <c r="X43" i="57" s="1"/>
  <c r="EM44" i="9"/>
  <c r="W43" i="57" s="1"/>
  <c r="EO44" i="9"/>
  <c r="EN28" i="9"/>
  <c r="X27" i="57" s="1"/>
  <c r="EM28" i="9"/>
  <c r="W27" i="57" s="1"/>
  <c r="EO28" i="9"/>
  <c r="EM42" i="9"/>
  <c r="W41" i="57" s="1"/>
  <c r="EN42" i="9"/>
  <c r="X41" i="57" s="1"/>
  <c r="EO42" i="9"/>
  <c r="EM10" i="9"/>
  <c r="W9" i="57" s="1"/>
  <c r="EN10" i="9"/>
  <c r="X9" i="57" s="1"/>
  <c r="EO10" i="9"/>
  <c r="EL48" i="9"/>
  <c r="EM8" i="9"/>
  <c r="W7" i="57" s="1"/>
  <c r="EN8" i="9"/>
  <c r="X7" i="57" s="1"/>
  <c r="EO8" i="9"/>
  <c r="EM37" i="9"/>
  <c r="W36" i="57" s="1"/>
  <c r="EN37" i="9"/>
  <c r="X36" i="57" s="1"/>
  <c r="EO37" i="9"/>
  <c r="EM14" i="9"/>
  <c r="W13" i="57" s="1"/>
  <c r="EN14" i="9"/>
  <c r="X13" i="57" s="1"/>
  <c r="EO14" i="9"/>
  <c r="EN16" i="9"/>
  <c r="X15" i="57" s="1"/>
  <c r="EM16" i="9"/>
  <c r="W15" i="57" s="1"/>
  <c r="EO16" i="9"/>
  <c r="EJ40" i="13"/>
  <c r="EI40" i="13"/>
  <c r="EK40" i="13"/>
  <c r="EJ13" i="13"/>
  <c r="EI13" i="13"/>
  <c r="EK13" i="13"/>
  <c r="EJ34" i="13"/>
  <c r="EI34" i="13"/>
  <c r="EK34" i="13"/>
  <c r="EI37" i="13"/>
  <c r="EJ37" i="13"/>
  <c r="EK37" i="13"/>
  <c r="EI9" i="13"/>
  <c r="EJ9" i="13"/>
  <c r="EK9" i="13"/>
  <c r="EJ10" i="13"/>
  <c r="EI10" i="13"/>
  <c r="EK10" i="13"/>
  <c r="EJ47" i="13"/>
  <c r="EI47" i="13"/>
  <c r="EK47" i="13"/>
  <c r="EI26" i="13"/>
  <c r="EJ26" i="13"/>
  <c r="EK26" i="13"/>
  <c r="EI35" i="13"/>
  <c r="EJ35" i="13"/>
  <c r="EK35" i="13"/>
  <c r="BT22" i="36"/>
  <c r="BO14" i="39"/>
  <c r="BP14" i="39"/>
  <c r="BQ14" i="39"/>
  <c r="BO15" i="39"/>
  <c r="BP15" i="39"/>
  <c r="BQ15" i="39"/>
  <c r="EM47" i="9"/>
  <c r="W46" i="57" s="1"/>
  <c r="EN47" i="9"/>
  <c r="X46" i="57" s="1"/>
  <c r="EO47" i="9"/>
  <c r="EM41" i="9"/>
  <c r="W40" i="57" s="1"/>
  <c r="EN41" i="9"/>
  <c r="X40" i="57" s="1"/>
  <c r="EO41" i="9"/>
  <c r="EN13" i="9"/>
  <c r="X12" i="57" s="1"/>
  <c r="EM13" i="9"/>
  <c r="W12" i="57" s="1"/>
  <c r="EO13" i="9"/>
  <c r="EN38" i="9"/>
  <c r="X37" i="57" s="1"/>
  <c r="EM38" i="9"/>
  <c r="W37" i="57" s="1"/>
  <c r="EO38" i="9"/>
  <c r="EN35" i="9"/>
  <c r="X34" i="57" s="1"/>
  <c r="EM35" i="9"/>
  <c r="W34" i="57" s="1"/>
  <c r="EO35" i="9"/>
  <c r="EM17" i="9"/>
  <c r="W16" i="57" s="1"/>
  <c r="EN17" i="9"/>
  <c r="X16" i="57" s="1"/>
  <c r="EO17" i="9"/>
  <c r="EM34" i="9"/>
  <c r="W33" i="57" s="1"/>
  <c r="EN34" i="9"/>
  <c r="X33" i="57" s="1"/>
  <c r="EO34" i="9"/>
  <c r="EM24" i="9"/>
  <c r="W23" i="57" s="1"/>
  <c r="EN24" i="9"/>
  <c r="X23" i="57" s="1"/>
  <c r="EO24" i="9"/>
  <c r="EJ8" i="13"/>
  <c r="EH48" i="13"/>
  <c r="EK8" i="13"/>
  <c r="EJ32" i="13"/>
  <c r="EI32" i="13"/>
  <c r="EK32" i="13"/>
  <c r="EJ21" i="13"/>
  <c r="EI21" i="13"/>
  <c r="EK21" i="13"/>
  <c r="EI25" i="13"/>
  <c r="EJ25" i="13"/>
  <c r="EK25" i="13"/>
  <c r="EJ22" i="13"/>
  <c r="EI22" i="13"/>
  <c r="EK22" i="13"/>
  <c r="EI15" i="13"/>
  <c r="EJ15" i="13"/>
  <c r="EK15" i="13"/>
  <c r="EJ43" i="13"/>
  <c r="EI43" i="13"/>
  <c r="EK43" i="13"/>
  <c r="EI11" i="13"/>
  <c r="EJ11" i="13"/>
  <c r="EK11" i="13"/>
  <c r="EI41" i="13"/>
  <c r="EJ41" i="13"/>
  <c r="EK41" i="13"/>
  <c r="BM22" i="36"/>
  <c r="BL22" i="36"/>
  <c r="V47" i="57" l="1"/>
  <c r="L55" i="57" s="1"/>
  <c r="L56" i="57" s="1"/>
  <c r="L64" i="57"/>
  <c r="L65" i="57" s="1"/>
  <c r="AA46" i="57"/>
  <c r="AC22" i="57"/>
  <c r="AC11" i="57"/>
  <c r="AD33" i="57"/>
  <c r="AD16" i="57"/>
  <c r="AD21" i="57"/>
  <c r="AD45" i="57"/>
  <c r="AD30" i="57"/>
  <c r="AB9" i="57"/>
  <c r="AC39" i="57"/>
  <c r="AC17" i="57"/>
  <c r="AB23" i="57"/>
  <c r="AC41" i="57"/>
  <c r="AC18" i="57"/>
  <c r="AB32" i="57"/>
  <c r="AD40" i="57"/>
  <c r="AD39" i="57"/>
  <c r="AD23" i="57"/>
  <c r="AD9" i="57"/>
  <c r="AD20" i="57"/>
  <c r="AE14" i="57"/>
  <c r="AD13" i="57"/>
  <c r="AD18" i="57"/>
  <c r="AD26" i="57"/>
  <c r="AE29" i="57"/>
  <c r="AC27" i="57"/>
  <c r="AE28" i="57"/>
  <c r="AC45" i="57"/>
  <c r="AD43" i="57"/>
  <c r="AD10" i="57"/>
  <c r="AC10" i="57"/>
  <c r="AC20" i="57"/>
  <c r="AB34" i="57"/>
  <c r="AB10" i="57"/>
  <c r="AB21" i="57"/>
  <c r="AC9" i="57"/>
  <c r="AB33" i="57"/>
  <c r="AC13" i="57"/>
  <c r="AC23" i="57"/>
  <c r="AB43" i="57"/>
  <c r="AE40" i="57"/>
  <c r="AE39" i="57"/>
  <c r="AE23" i="57"/>
  <c r="AE9" i="57"/>
  <c r="AE20" i="57"/>
  <c r="AD14" i="57"/>
  <c r="AE13" i="57"/>
  <c r="AE18" i="57"/>
  <c r="AE26" i="57"/>
  <c r="AB30" i="57"/>
  <c r="AB28" i="57"/>
  <c r="AA8" i="57"/>
  <c r="AC33" i="57"/>
  <c r="AC16" i="57"/>
  <c r="AD34" i="57"/>
  <c r="AD17" i="57"/>
  <c r="AE30" i="57"/>
  <c r="AB42" i="57"/>
  <c r="AC31" i="57"/>
  <c r="AB25" i="57"/>
  <c r="AC8" i="57"/>
  <c r="AB16" i="57"/>
  <c r="AC26" i="57"/>
  <c r="AC35" i="57"/>
  <c r="AC15" i="57"/>
  <c r="AE42" i="57"/>
  <c r="AE34" i="57"/>
  <c r="AE22" i="57"/>
  <c r="AD38" i="57"/>
  <c r="AE36" i="57"/>
  <c r="AE19" i="57"/>
  <c r="AE17" i="57"/>
  <c r="AE24" i="57"/>
  <c r="AD27" i="57"/>
  <c r="AB27" i="57"/>
  <c r="AC36" i="57"/>
  <c r="AC38" i="57"/>
  <c r="AB31" i="57"/>
  <c r="AC25" i="57"/>
  <c r="AB13" i="57"/>
  <c r="AC43" i="57"/>
  <c r="AD42" i="57"/>
  <c r="AD22" i="57"/>
  <c r="AE38" i="57"/>
  <c r="AD19" i="57"/>
  <c r="AD24" i="57"/>
  <c r="AB8" i="57"/>
  <c r="AB12" i="57"/>
  <c r="AB37" i="57"/>
  <c r="AB26" i="57"/>
  <c r="AB15" i="57"/>
  <c r="AC44" i="57"/>
  <c r="AE8" i="57"/>
  <c r="AD25" i="57"/>
  <c r="AD15" i="57"/>
  <c r="AD35" i="57"/>
  <c r="AD12" i="57"/>
  <c r="AD11" i="57"/>
  <c r="AD41" i="57"/>
  <c r="AD31" i="57"/>
  <c r="AD37" i="57"/>
  <c r="AD29" i="57"/>
  <c r="AD28" i="57"/>
  <c r="AB40" i="57"/>
  <c r="AC21" i="57"/>
  <c r="AB35" i="57"/>
  <c r="AD36" i="57"/>
  <c r="AC42" i="57"/>
  <c r="AC24" i="57"/>
  <c r="AC40" i="57"/>
  <c r="AB24" i="57"/>
  <c r="AC12" i="57"/>
  <c r="AC37" i="57"/>
  <c r="AB19" i="57"/>
  <c r="AB45" i="57"/>
  <c r="AB44" i="57"/>
  <c r="AD8" i="57"/>
  <c r="AE25" i="57"/>
  <c r="AE15" i="57"/>
  <c r="AE35" i="57"/>
  <c r="AE12" i="57"/>
  <c r="AE11" i="57"/>
  <c r="AE41" i="57"/>
  <c r="AE31" i="57"/>
  <c r="AE37" i="57"/>
  <c r="AC29" i="57"/>
  <c r="AC28" i="57"/>
  <c r="AC14" i="57"/>
  <c r="AC19" i="57"/>
  <c r="AE32" i="57"/>
  <c r="AD44" i="57"/>
  <c r="AC30" i="57"/>
  <c r="AB14" i="57"/>
  <c r="AB20" i="57"/>
  <c r="AC34" i="57"/>
  <c r="AB36" i="57"/>
  <c r="AB39" i="57"/>
  <c r="AB38" i="57"/>
  <c r="AB17" i="57"/>
  <c r="AB22" i="57"/>
  <c r="AB41" i="57"/>
  <c r="AB11" i="57"/>
  <c r="AC32" i="57"/>
  <c r="AE33" i="57"/>
  <c r="AE43" i="57"/>
  <c r="AE16" i="57"/>
  <c r="AD32" i="57"/>
  <c r="AE21" i="57"/>
  <c r="AE10" i="57"/>
  <c r="AE44" i="57"/>
  <c r="AE45" i="57"/>
  <c r="AE27" i="57"/>
  <c r="AB29" i="57"/>
  <c r="AB7" i="57"/>
  <c r="AC7" i="57"/>
  <c r="AA7" i="57"/>
  <c r="BP22" i="39"/>
  <c r="H42" i="40" s="1"/>
  <c r="I52" i="40" s="1"/>
  <c r="F37" i="36"/>
  <c r="H37" i="36" s="1"/>
  <c r="R49" i="37" s="1"/>
  <c r="F38" i="36"/>
  <c r="H38" i="36" s="1"/>
  <c r="S48" i="37" s="1"/>
  <c r="EV48" i="13"/>
  <c r="FB48" i="9"/>
  <c r="Q64" i="57" s="1"/>
  <c r="F34" i="38"/>
  <c r="L42" i="38" s="1"/>
  <c r="G54" i="13"/>
  <c r="I54" i="13" s="1"/>
  <c r="EN48" i="9"/>
  <c r="BO22" i="39"/>
  <c r="EK48" i="13"/>
  <c r="ER48" i="13"/>
  <c r="EM48" i="9"/>
  <c r="CD22" i="39"/>
  <c r="E38" i="39" s="1"/>
  <c r="F38" i="39" s="1"/>
  <c r="S52" i="40" s="1"/>
  <c r="G39" i="37"/>
  <c r="H49" i="37" s="1"/>
  <c r="F29" i="36"/>
  <c r="H29" i="36" s="1"/>
  <c r="D40" i="36" s="1"/>
  <c r="EX48" i="9"/>
  <c r="P64" i="57" s="1"/>
  <c r="BQ22" i="39"/>
  <c r="BZ22" i="39"/>
  <c r="E37" i="39" s="1"/>
  <c r="F37" i="39" s="1"/>
  <c r="R53" i="40" s="1"/>
  <c r="H38" i="37"/>
  <c r="I48" i="37" s="1"/>
  <c r="F30" i="36"/>
  <c r="H30" i="36" s="1"/>
  <c r="EI48" i="13"/>
  <c r="EJ48" i="13"/>
  <c r="F54" i="9"/>
  <c r="G54" i="9" s="1"/>
  <c r="F38" i="41"/>
  <c r="L46" i="41" s="1"/>
  <c r="EO48" i="9"/>
  <c r="F38" i="40"/>
  <c r="L46" i="40" s="1"/>
  <c r="E28" i="39"/>
  <c r="F28" i="39" s="1"/>
  <c r="AC46" i="57" l="1"/>
  <c r="AC47" i="57" s="1"/>
  <c r="N64" i="57"/>
  <c r="N65" i="57" s="1"/>
  <c r="AB46" i="57"/>
  <c r="M64" i="57"/>
  <c r="M65" i="57" s="1"/>
  <c r="F63" i="9"/>
  <c r="G63" i="9" s="1"/>
  <c r="R53" i="41" s="1"/>
  <c r="AD46" i="57"/>
  <c r="F64" i="9"/>
  <c r="G64" i="9" s="1"/>
  <c r="S52" i="41" s="1"/>
  <c r="AE46" i="57"/>
  <c r="G64" i="13"/>
  <c r="I64" i="13" s="1"/>
  <c r="S48" i="38" s="1"/>
  <c r="Q65" i="57"/>
  <c r="G63" i="13"/>
  <c r="I63" i="13" s="1"/>
  <c r="R49" i="38" s="1"/>
  <c r="AA47" i="57"/>
  <c r="W47" i="57"/>
  <c r="M55" i="57" s="1"/>
  <c r="M56" i="57" s="1"/>
  <c r="Z47" i="57"/>
  <c r="Q55" i="57" s="1"/>
  <c r="Q56" i="57" s="1"/>
  <c r="X47" i="57"/>
  <c r="N55" i="57" s="1"/>
  <c r="N56" i="57" s="1"/>
  <c r="AB18" i="57"/>
  <c r="AD7" i="57"/>
  <c r="Y47" i="57"/>
  <c r="P55" i="57" s="1"/>
  <c r="P56" i="57" s="1"/>
  <c r="AE7" i="57"/>
  <c r="E30" i="39"/>
  <c r="F30" i="39" s="1"/>
  <c r="G55" i="13"/>
  <c r="I55" i="13" s="1"/>
  <c r="E66" i="13" s="1"/>
  <c r="G39" i="38"/>
  <c r="H49" i="38" s="1"/>
  <c r="E29" i="39"/>
  <c r="F29" i="39" s="1"/>
  <c r="D40" i="39" s="1"/>
  <c r="G43" i="40"/>
  <c r="H53" i="40" s="1"/>
  <c r="F55" i="9"/>
  <c r="G55" i="9" s="1"/>
  <c r="E66" i="9" s="1"/>
  <c r="G43" i="41"/>
  <c r="H53" i="41" s="1"/>
  <c r="F56" i="9"/>
  <c r="G56" i="9" s="1"/>
  <c r="H42" i="41"/>
  <c r="I52" i="41" s="1"/>
  <c r="H38" i="38"/>
  <c r="I48" i="38" s="1"/>
  <c r="G56" i="13"/>
  <c r="I56" i="13" s="1"/>
  <c r="O64" i="57" l="1"/>
  <c r="O65" i="57" s="1"/>
  <c r="AB47" i="57"/>
  <c r="AD47" i="57"/>
  <c r="AE47" i="57"/>
  <c r="R64" i="57"/>
  <c r="R65" i="57" s="1"/>
  <c r="P65" i="57"/>
  <c r="O55" i="57"/>
  <c r="O56" i="57" s="1"/>
  <c r="R55" i="57"/>
  <c r="R56" i="57"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<sst xmlns="http://schemas.openxmlformats.org/spreadsheetml/2006/main" count="5216" uniqueCount="1309">
  <si>
    <t>農業</t>
  </si>
  <si>
    <t>林業</t>
  </si>
  <si>
    <t>漁業</t>
  </si>
  <si>
    <t>建設</t>
  </si>
  <si>
    <t>商業</t>
  </si>
  <si>
    <t>公務</t>
  </si>
  <si>
    <t>サービス</t>
  </si>
  <si>
    <t>分類不明</t>
  </si>
  <si>
    <t>合計</t>
    <rPh sb="0" eb="2">
      <t>ゴウケイ</t>
    </rPh>
    <phoneticPr fontId="4"/>
  </si>
  <si>
    <t>生産誘発額</t>
    <rPh sb="0" eb="2">
      <t>セイサン</t>
    </rPh>
    <rPh sb="2" eb="4">
      <t>ユウハツ</t>
    </rPh>
    <rPh sb="4" eb="5">
      <t>ガク</t>
    </rPh>
    <phoneticPr fontId="4"/>
  </si>
  <si>
    <t>食料品</t>
  </si>
  <si>
    <t>繊維製品</t>
  </si>
  <si>
    <t>化学製品</t>
  </si>
  <si>
    <t>石油・石炭製品</t>
  </si>
  <si>
    <t>窯業・土石製品</t>
  </si>
  <si>
    <t>鉄鋼</t>
  </si>
  <si>
    <t>非鉄金属</t>
  </si>
  <si>
    <t>金属製品</t>
  </si>
  <si>
    <t>電気機械</t>
  </si>
  <si>
    <t>輸送機械</t>
  </si>
  <si>
    <t>その他の製造工業製品</t>
  </si>
  <si>
    <t>金融・保険</t>
  </si>
  <si>
    <t>不動産</t>
  </si>
  <si>
    <t>教育・研究</t>
  </si>
  <si>
    <t>対事業所サービス</t>
  </si>
  <si>
    <t>事務用品</t>
  </si>
  <si>
    <t>粗付加価値率</t>
    <rPh sb="0" eb="1">
      <t>ソ</t>
    </rPh>
    <rPh sb="1" eb="3">
      <t>フカ</t>
    </rPh>
    <rPh sb="3" eb="5">
      <t>カチ</t>
    </rPh>
    <rPh sb="5" eb="6">
      <t>リツ</t>
    </rPh>
    <phoneticPr fontId="4"/>
  </si>
  <si>
    <t>消費支出増加額</t>
    <rPh sb="0" eb="2">
      <t>ショウヒ</t>
    </rPh>
    <rPh sb="2" eb="4">
      <t>シシュツ</t>
    </rPh>
    <rPh sb="4" eb="6">
      <t>ゾウカ</t>
    </rPh>
    <rPh sb="6" eb="7">
      <t>ガク</t>
    </rPh>
    <phoneticPr fontId="4"/>
  </si>
  <si>
    <t xml:space="preserve">  粗付加価値誘発額</t>
    <rPh sb="2" eb="3">
      <t>ソ</t>
    </rPh>
    <rPh sb="3" eb="5">
      <t>フカ</t>
    </rPh>
    <rPh sb="5" eb="7">
      <t>カチ</t>
    </rPh>
    <rPh sb="7" eb="9">
      <t>ユウハツ</t>
    </rPh>
    <rPh sb="9" eb="10">
      <t>ガク</t>
    </rPh>
    <phoneticPr fontId="4"/>
  </si>
  <si>
    <t>自給率</t>
    <rPh sb="0" eb="3">
      <t>ジキュウリツ</t>
    </rPh>
    <phoneticPr fontId="4"/>
  </si>
  <si>
    <t>合  計</t>
  </si>
  <si>
    <t>(単位:億円)</t>
    <rPh sb="1" eb="3">
      <t>タンイ</t>
    </rPh>
    <rPh sb="4" eb="6">
      <t>オクエン</t>
    </rPh>
    <phoneticPr fontId="4"/>
  </si>
  <si>
    <t>結  果</t>
    <rPh sb="0" eb="4">
      <t>ケッカ</t>
    </rPh>
    <phoneticPr fontId="4"/>
  </si>
  <si>
    <t>結  果</t>
  </si>
  <si>
    <t>(単位:人)</t>
    <rPh sb="4" eb="5">
      <t>ニン</t>
    </rPh>
    <phoneticPr fontId="4"/>
  </si>
  <si>
    <t>生産額</t>
    <rPh sb="0" eb="3">
      <t>セイサンガク</t>
    </rPh>
    <phoneticPr fontId="4"/>
  </si>
  <si>
    <t>従業者数・雇用者数</t>
    <rPh sb="0" eb="3">
      <t>ジュウギョウシャ</t>
    </rPh>
    <rPh sb="3" eb="4">
      <t>スウ</t>
    </rPh>
    <rPh sb="5" eb="8">
      <t>コヨウシャ</t>
    </rPh>
    <rPh sb="8" eb="9">
      <t>スウ</t>
    </rPh>
    <phoneticPr fontId="4"/>
  </si>
  <si>
    <t>県内産品   需要額</t>
    <rPh sb="0" eb="2">
      <t>ケンナイ</t>
    </rPh>
    <rPh sb="2" eb="4">
      <t>サンピン</t>
    </rPh>
    <rPh sb="7" eb="9">
      <t>ジュヨウ</t>
    </rPh>
    <rPh sb="9" eb="10">
      <t>ガク</t>
    </rPh>
    <phoneticPr fontId="4"/>
  </si>
  <si>
    <t>生産誘発額合計</t>
    <rPh sb="0" eb="2">
      <t>セイサン</t>
    </rPh>
    <rPh sb="2" eb="4">
      <t>ユウハツ</t>
    </rPh>
    <rPh sb="4" eb="5">
      <t>ガク</t>
    </rPh>
    <rPh sb="5" eb="7">
      <t>ゴウケイ</t>
    </rPh>
    <phoneticPr fontId="4"/>
  </si>
  <si>
    <t>合計</t>
    <rPh sb="0" eb="2">
      <t>ゴウケイ</t>
    </rPh>
    <phoneticPr fontId="4"/>
  </si>
  <si>
    <t>生産額</t>
    <rPh sb="0" eb="3">
      <t>セイサンガク</t>
    </rPh>
    <phoneticPr fontId="4"/>
  </si>
  <si>
    <t>(単位:億円)</t>
    <rPh sb="1" eb="3">
      <t>タンイ</t>
    </rPh>
    <rPh sb="4" eb="6">
      <t>オクエン</t>
    </rPh>
    <phoneticPr fontId="4"/>
  </si>
  <si>
    <t>結  果</t>
    <rPh sb="0" eb="4">
      <t>ケッカ</t>
    </rPh>
    <phoneticPr fontId="4"/>
  </si>
  <si>
    <t>合  計</t>
    <rPh sb="0" eb="4">
      <t>ゴウケイ</t>
    </rPh>
    <phoneticPr fontId="4"/>
  </si>
  <si>
    <t>生産誘発額</t>
    <rPh sb="0" eb="2">
      <t>セイサン</t>
    </rPh>
    <rPh sb="2" eb="4">
      <t>ユウハツ</t>
    </rPh>
    <rPh sb="4" eb="5">
      <t>ガク</t>
    </rPh>
    <phoneticPr fontId="4"/>
  </si>
  <si>
    <t xml:space="preserve">  粗付加価値誘発額</t>
    <rPh sb="2" eb="3">
      <t>ソ</t>
    </rPh>
    <rPh sb="3" eb="5">
      <t>フカ</t>
    </rPh>
    <rPh sb="5" eb="7">
      <t>カチ</t>
    </rPh>
    <rPh sb="7" eb="9">
      <t>ユウハツ</t>
    </rPh>
    <rPh sb="9" eb="10">
      <t>ガク</t>
    </rPh>
    <phoneticPr fontId="4"/>
  </si>
  <si>
    <t>従業者数・雇用者数</t>
    <rPh sb="0" eb="3">
      <t>ジュウギョウシャ</t>
    </rPh>
    <rPh sb="3" eb="4">
      <t>スウ</t>
    </rPh>
    <rPh sb="5" eb="8">
      <t>コヨウシャ</t>
    </rPh>
    <rPh sb="8" eb="9">
      <t>スウ</t>
    </rPh>
    <phoneticPr fontId="4"/>
  </si>
  <si>
    <t>(単位:人)</t>
    <rPh sb="4" eb="5">
      <t>ニン</t>
    </rPh>
    <phoneticPr fontId="4"/>
  </si>
  <si>
    <t>原材料投入額内訳</t>
    <rPh sb="0" eb="3">
      <t>ゲンザイリョウ</t>
    </rPh>
    <rPh sb="3" eb="5">
      <t>トウニュウ</t>
    </rPh>
    <rPh sb="5" eb="6">
      <t>ガク</t>
    </rPh>
    <rPh sb="6" eb="8">
      <t>ウチワケ</t>
    </rPh>
    <phoneticPr fontId="4"/>
  </si>
  <si>
    <t>原材料投入額合計</t>
    <rPh sb="0" eb="3">
      <t>ゲンザイリョウ</t>
    </rPh>
    <rPh sb="3" eb="5">
      <t>トウニュウ</t>
    </rPh>
    <rPh sb="5" eb="6">
      <t>ガク</t>
    </rPh>
    <rPh sb="6" eb="8">
      <t>ゴウケイ</t>
    </rPh>
    <phoneticPr fontId="4"/>
  </si>
  <si>
    <t>直接効果の粗付加価値額</t>
    <rPh sb="0" eb="2">
      <t>チョクセツ</t>
    </rPh>
    <rPh sb="2" eb="4">
      <t>コウカ</t>
    </rPh>
    <rPh sb="5" eb="6">
      <t>ソ</t>
    </rPh>
    <rPh sb="6" eb="8">
      <t>フカ</t>
    </rPh>
    <rPh sb="8" eb="10">
      <t>カチ</t>
    </rPh>
    <rPh sb="10" eb="11">
      <t>ガク</t>
    </rPh>
    <phoneticPr fontId="4"/>
  </si>
  <si>
    <t>直接効果雇用者所得額</t>
    <rPh sb="0" eb="2">
      <t>チョクセツ</t>
    </rPh>
    <rPh sb="2" eb="4">
      <t>コウカ</t>
    </rPh>
    <rPh sb="4" eb="7">
      <t>コヨウシャ</t>
    </rPh>
    <rPh sb="7" eb="9">
      <t>ショトク</t>
    </rPh>
    <rPh sb="9" eb="10">
      <t>ガク</t>
    </rPh>
    <phoneticPr fontId="4"/>
  </si>
  <si>
    <t>消費パターン</t>
    <rPh sb="0" eb="2">
      <t>ショウヒ</t>
    </rPh>
    <phoneticPr fontId="4"/>
  </si>
  <si>
    <t>直接効果従業者誘発数</t>
    <rPh sb="0" eb="2">
      <t>チョクセツ</t>
    </rPh>
    <rPh sb="2" eb="4">
      <t>コウカ</t>
    </rPh>
    <rPh sb="4" eb="7">
      <t>ジュウギョウシャ</t>
    </rPh>
    <rPh sb="7" eb="9">
      <t>ユウハツ</t>
    </rPh>
    <rPh sb="9" eb="10">
      <t>スウ</t>
    </rPh>
    <phoneticPr fontId="4"/>
  </si>
  <si>
    <t>直接効果</t>
    <rPh sb="0" eb="2">
      <t>チョクセツ</t>
    </rPh>
    <rPh sb="2" eb="4">
      <t>コウカ</t>
    </rPh>
    <phoneticPr fontId="4"/>
  </si>
  <si>
    <t>第２次    波及効果</t>
    <rPh sb="0" eb="2">
      <t>ダイニ</t>
    </rPh>
    <rPh sb="2" eb="3">
      <t>ジ</t>
    </rPh>
    <rPh sb="7" eb="9">
      <t>ハキュウ</t>
    </rPh>
    <rPh sb="9" eb="11">
      <t>コウカ</t>
    </rPh>
    <phoneticPr fontId="4"/>
  </si>
  <si>
    <t>合  計</t>
    <rPh sb="0" eb="1">
      <t>ゴウ</t>
    </rPh>
    <rPh sb="3" eb="4">
      <t>ケイ</t>
    </rPh>
    <phoneticPr fontId="4"/>
  </si>
  <si>
    <t>直接効果雇用者誘発数</t>
    <rPh sb="0" eb="2">
      <t>チョクセツ</t>
    </rPh>
    <rPh sb="2" eb="4">
      <t>コウカ</t>
    </rPh>
    <rPh sb="4" eb="6">
      <t>コヨウ</t>
    </rPh>
    <rPh sb="6" eb="7">
      <t>ジュウギョウシャ</t>
    </rPh>
    <rPh sb="7" eb="9">
      <t>ユウハツ</t>
    </rPh>
    <rPh sb="9" eb="10">
      <t>スウ</t>
    </rPh>
    <phoneticPr fontId="4"/>
  </si>
  <si>
    <t>粗付加価値率</t>
    <rPh sb="0" eb="1">
      <t>ソ</t>
    </rPh>
    <rPh sb="1" eb="3">
      <t>フカ</t>
    </rPh>
    <rPh sb="3" eb="5">
      <t>カチ</t>
    </rPh>
    <rPh sb="5" eb="6">
      <t>リツ</t>
    </rPh>
    <phoneticPr fontId="4"/>
  </si>
  <si>
    <t>生産誘発係数(民間消費支出)</t>
    <rPh sb="0" eb="2">
      <t>セイサン</t>
    </rPh>
    <rPh sb="2" eb="4">
      <t>ユウハツ</t>
    </rPh>
    <rPh sb="4" eb="6">
      <t>ケイスウ</t>
    </rPh>
    <rPh sb="7" eb="9">
      <t>ミンカン</t>
    </rPh>
    <rPh sb="9" eb="11">
      <t>ショウヒ</t>
    </rPh>
    <rPh sb="11" eb="13">
      <t>シシュツ</t>
    </rPh>
    <phoneticPr fontId="4"/>
  </si>
  <si>
    <t>生産誘発額合計</t>
    <rPh sb="0" eb="2">
      <t>セイサン</t>
    </rPh>
    <rPh sb="2" eb="4">
      <t>ユウハツ</t>
    </rPh>
    <rPh sb="4" eb="5">
      <t>ガク</t>
    </rPh>
    <rPh sb="5" eb="7">
      <t>ゴウケイ</t>
    </rPh>
    <phoneticPr fontId="4"/>
  </si>
  <si>
    <t>これは名目成長率の</t>
    <phoneticPr fontId="4"/>
  </si>
  <si>
    <t>自給率</t>
    <rPh sb="0" eb="3">
      <t>ジキュウリツ</t>
    </rPh>
    <phoneticPr fontId="4"/>
  </si>
  <si>
    <t>消費支出増加額</t>
    <rPh sb="0" eb="2">
      <t>ショウヒ</t>
    </rPh>
    <rPh sb="2" eb="4">
      <t>シシュツ</t>
    </rPh>
    <rPh sb="4" eb="6">
      <t>ゾウカ</t>
    </rPh>
    <rPh sb="6" eb="7">
      <t>ガク</t>
    </rPh>
    <phoneticPr fontId="4"/>
  </si>
  <si>
    <t>自部門の交点の逆行列計数</t>
    <rPh sb="0" eb="1">
      <t>ジ</t>
    </rPh>
    <rPh sb="1" eb="3">
      <t>ブモン</t>
    </rPh>
    <rPh sb="4" eb="6">
      <t>コウテン</t>
    </rPh>
    <rPh sb="7" eb="8">
      <t>ギャク</t>
    </rPh>
    <rPh sb="8" eb="10">
      <t>ギョウレツ</t>
    </rPh>
    <rPh sb="10" eb="12">
      <t>ケイスウ</t>
    </rPh>
    <phoneticPr fontId="4"/>
  </si>
  <si>
    <t>例：建設投資があった場合</t>
    <rPh sb="0" eb="1">
      <t>レイ</t>
    </rPh>
    <rPh sb="2" eb="4">
      <t>ケンセツ</t>
    </rPh>
    <rPh sb="4" eb="6">
      <t>トウシ</t>
    </rPh>
    <rPh sb="10" eb="12">
      <t>バアイ</t>
    </rPh>
    <phoneticPr fontId="13"/>
  </si>
  <si>
    <t>産業連関分析シートについて</t>
    <rPh sb="0" eb="2">
      <t>サンギョウ</t>
    </rPh>
    <rPh sb="2" eb="4">
      <t>レンカン</t>
    </rPh>
    <rPh sb="4" eb="6">
      <t>ブンセキ</t>
    </rPh>
    <phoneticPr fontId="13"/>
  </si>
  <si>
    <t>雇用者所得の増減により生じる県内経済の波及効果</t>
    <rPh sb="0" eb="3">
      <t>コヨウシャ</t>
    </rPh>
    <rPh sb="3" eb="5">
      <t>ショトク</t>
    </rPh>
    <rPh sb="6" eb="8">
      <t>ゾウゲン</t>
    </rPh>
    <rPh sb="11" eb="12">
      <t>ショウ</t>
    </rPh>
    <rPh sb="14" eb="16">
      <t>ケンナイ</t>
    </rPh>
    <rPh sb="16" eb="18">
      <t>ケイザイ</t>
    </rPh>
    <rPh sb="19" eb="21">
      <t>ハキュウ</t>
    </rPh>
    <rPh sb="21" eb="23">
      <t>コウカ</t>
    </rPh>
    <phoneticPr fontId="13"/>
  </si>
  <si>
    <t>ある産業部門に一定の需要が生じた場合の県内経済の波及効果</t>
    <rPh sb="2" eb="4">
      <t>サンギョウ</t>
    </rPh>
    <rPh sb="4" eb="6">
      <t>ブモン</t>
    </rPh>
    <rPh sb="7" eb="9">
      <t>イッテイ</t>
    </rPh>
    <rPh sb="10" eb="12">
      <t>ジュヨウ</t>
    </rPh>
    <rPh sb="13" eb="14">
      <t>ショウ</t>
    </rPh>
    <rPh sb="16" eb="18">
      <t>バアイ</t>
    </rPh>
    <rPh sb="19" eb="21">
      <t>ケンナイ</t>
    </rPh>
    <rPh sb="21" eb="23">
      <t>ケイザイ</t>
    </rPh>
    <rPh sb="24" eb="26">
      <t>ハキュウ</t>
    </rPh>
    <rPh sb="26" eb="28">
      <t>コウカ</t>
    </rPh>
    <phoneticPr fontId="13"/>
  </si>
  <si>
    <t>例：減税により、所得が増加する場合</t>
    <rPh sb="0" eb="1">
      <t>レイ</t>
    </rPh>
    <rPh sb="2" eb="4">
      <t>ゲンゼイ</t>
    </rPh>
    <rPh sb="8" eb="10">
      <t>ショトク</t>
    </rPh>
    <rPh sb="11" eb="13">
      <t>ゾウカ</t>
    </rPh>
    <rPh sb="15" eb="17">
      <t>バアイ</t>
    </rPh>
    <phoneticPr fontId="13"/>
  </si>
  <si>
    <t xml:space="preserve">    給与削減により、所得が減少する場合</t>
    <rPh sb="4" eb="6">
      <t>キュウヨ</t>
    </rPh>
    <rPh sb="6" eb="8">
      <t>サクゲン</t>
    </rPh>
    <rPh sb="12" eb="14">
      <t>ショトク</t>
    </rPh>
    <rPh sb="15" eb="17">
      <t>ゲンショウ</t>
    </rPh>
    <rPh sb="19" eb="21">
      <t>バアイ</t>
    </rPh>
    <phoneticPr fontId="13"/>
  </si>
  <si>
    <t>………</t>
    <phoneticPr fontId="13"/>
  </si>
  <si>
    <t>ある産業部門の生産額が増減する場合の県内経済の波及効果</t>
    <rPh sb="2" eb="4">
      <t>サンギョウ</t>
    </rPh>
    <rPh sb="4" eb="6">
      <t>ブモン</t>
    </rPh>
    <rPh sb="7" eb="10">
      <t>セイサンガク</t>
    </rPh>
    <rPh sb="11" eb="13">
      <t>ゾウゲン</t>
    </rPh>
    <rPh sb="15" eb="17">
      <t>バアイ</t>
    </rPh>
    <rPh sb="18" eb="20">
      <t>ケンナイ</t>
    </rPh>
    <rPh sb="20" eb="22">
      <t>ケイザイ</t>
    </rPh>
    <rPh sb="23" eb="25">
      <t>ハキュウ</t>
    </rPh>
    <rPh sb="25" eb="27">
      <t>コウカ</t>
    </rPh>
    <phoneticPr fontId="13"/>
  </si>
  <si>
    <t>目次へ戻る</t>
    <rPh sb="0" eb="2">
      <t>モクジ</t>
    </rPh>
    <rPh sb="3" eb="4">
      <t>モド</t>
    </rPh>
    <phoneticPr fontId="4"/>
  </si>
  <si>
    <t>移輸出の増減により生じる県内経済の波及効果</t>
    <rPh sb="0" eb="1">
      <t>イ</t>
    </rPh>
    <rPh sb="1" eb="3">
      <t>ユシュツ</t>
    </rPh>
    <rPh sb="4" eb="6">
      <t>ゾウゲン</t>
    </rPh>
    <rPh sb="9" eb="10">
      <t>ショウ</t>
    </rPh>
    <rPh sb="12" eb="14">
      <t>ケンナイ</t>
    </rPh>
    <rPh sb="14" eb="16">
      <t>ケイザイ</t>
    </rPh>
    <rPh sb="17" eb="19">
      <t>ハキュウ</t>
    </rPh>
    <rPh sb="19" eb="21">
      <t>コウカ</t>
    </rPh>
    <phoneticPr fontId="13"/>
  </si>
  <si>
    <t>これは名目成長率の</t>
    <phoneticPr fontId="4"/>
  </si>
  <si>
    <t>シート④</t>
    <phoneticPr fontId="13"/>
  </si>
  <si>
    <t>県内産品   需要額</t>
    <rPh sb="0" eb="2">
      <t>ケンナイ</t>
    </rPh>
    <rPh sb="2" eb="4">
      <t>サンピン</t>
    </rPh>
    <rPh sb="7" eb="9">
      <t>ジュヨウ</t>
    </rPh>
    <rPh sb="9" eb="10">
      <t>ガク</t>
    </rPh>
    <phoneticPr fontId="4"/>
  </si>
  <si>
    <t>（移輸出が増減する場合）</t>
    <phoneticPr fontId="4"/>
  </si>
  <si>
    <t>（雇用者所得が増減する場合）</t>
    <phoneticPr fontId="4"/>
  </si>
  <si>
    <t>（生産額が増減する場合）</t>
    <phoneticPr fontId="4"/>
  </si>
  <si>
    <t>（需要額が増減する場合  県外需要あり）</t>
    <rPh sb="13" eb="15">
      <t>ケンガイ</t>
    </rPh>
    <rPh sb="15" eb="17">
      <t>ジュヨウ</t>
    </rPh>
    <phoneticPr fontId="4"/>
  </si>
  <si>
    <t>（需要額が増減する場合  県内需要のみ）</t>
    <rPh sb="13" eb="15">
      <t>ケンナイ</t>
    </rPh>
    <rPh sb="15" eb="17">
      <t>ジュヨウ</t>
    </rPh>
    <phoneticPr fontId="4"/>
  </si>
  <si>
    <t>（工場の建設投資に係る分は左記１で計算します）</t>
    <rPh sb="1" eb="3">
      <t>コウジョウ</t>
    </rPh>
    <rPh sb="4" eb="6">
      <t>ケンセツ</t>
    </rPh>
    <rPh sb="6" eb="8">
      <t>トウシ</t>
    </rPh>
    <rPh sb="9" eb="10">
      <t>カカ</t>
    </rPh>
    <rPh sb="11" eb="12">
      <t>ブン</t>
    </rPh>
    <rPh sb="13" eb="14">
      <t>ヒダリ</t>
    </rPh>
    <rPh sb="14" eb="15">
      <t>キ</t>
    </rPh>
    <rPh sb="17" eb="19">
      <t>ケイサン</t>
    </rPh>
    <phoneticPr fontId="13"/>
  </si>
  <si>
    <t>（本県が消費する「モノ」、「サービス」でその多くを県外産品に依存している場合、全波及効果が初期需要額を下回る場合があります。）</t>
    <rPh sb="1" eb="3">
      <t>ホンケン</t>
    </rPh>
    <rPh sb="4" eb="6">
      <t>ショウヒ</t>
    </rPh>
    <rPh sb="22" eb="23">
      <t>オオ</t>
    </rPh>
    <rPh sb="25" eb="27">
      <t>ケンガイ</t>
    </rPh>
    <rPh sb="27" eb="28">
      <t>サン</t>
    </rPh>
    <rPh sb="28" eb="29">
      <t>シナ</t>
    </rPh>
    <rPh sb="30" eb="32">
      <t>イゾン</t>
    </rPh>
    <rPh sb="36" eb="38">
      <t>バアイ</t>
    </rPh>
    <rPh sb="39" eb="40">
      <t>ゼン</t>
    </rPh>
    <rPh sb="40" eb="42">
      <t>ハキュウ</t>
    </rPh>
    <rPh sb="42" eb="44">
      <t>コウカ</t>
    </rPh>
    <rPh sb="45" eb="47">
      <t>ショキ</t>
    </rPh>
    <rPh sb="47" eb="49">
      <t>ジュヨウ</t>
    </rPh>
    <rPh sb="49" eb="50">
      <t>ガク</t>
    </rPh>
    <rPh sb="51" eb="53">
      <t>シタマワ</t>
    </rPh>
    <rPh sb="54" eb="56">
      <t>バアイ</t>
    </rPh>
    <phoneticPr fontId="13"/>
  </si>
  <si>
    <t xml:space="preserve">    イベントを開催した場合</t>
    <rPh sb="9" eb="11">
      <t>カイサイ</t>
    </rPh>
    <rPh sb="13" eb="15">
      <t>バアイ</t>
    </rPh>
    <phoneticPr fontId="13"/>
  </si>
  <si>
    <t>億円</t>
    <rPh sb="0" eb="2">
      <t>オクエン</t>
    </rPh>
    <phoneticPr fontId="13"/>
  </si>
  <si>
    <t>粗付加価値額</t>
    <rPh sb="0" eb="1">
      <t>ソ</t>
    </rPh>
    <rPh sb="1" eb="3">
      <t>フカ</t>
    </rPh>
    <rPh sb="3" eb="5">
      <t>カチ</t>
    </rPh>
    <rPh sb="5" eb="6">
      <t>ガク</t>
    </rPh>
    <phoneticPr fontId="13"/>
  </si>
  <si>
    <t>直接効果</t>
    <rPh sb="0" eb="2">
      <t>チョクセツ</t>
    </rPh>
    <rPh sb="2" eb="4">
      <t>コウカ</t>
    </rPh>
    <phoneticPr fontId="13"/>
  </si>
  <si>
    <t>波及効果分析フロー図へ</t>
    <rPh sb="0" eb="2">
      <t>ハキュウ</t>
    </rPh>
    <rPh sb="2" eb="4">
      <t>コウカ</t>
    </rPh>
    <rPh sb="4" eb="6">
      <t>ブンセキ</t>
    </rPh>
    <rPh sb="9" eb="10">
      <t>ズ</t>
    </rPh>
    <phoneticPr fontId="4"/>
  </si>
  <si>
    <t>移輸入</t>
    <rPh sb="0" eb="1">
      <t>イ</t>
    </rPh>
    <rPh sb="1" eb="3">
      <t>ユニュウ</t>
    </rPh>
    <phoneticPr fontId="13"/>
  </si>
  <si>
    <t>　うち雇用者所得額</t>
    <rPh sb="3" eb="6">
      <t>コヨウシャ</t>
    </rPh>
    <rPh sb="6" eb="8">
      <t>ショトク</t>
    </rPh>
    <rPh sb="8" eb="9">
      <t>ガク</t>
    </rPh>
    <phoneticPr fontId="13"/>
  </si>
  <si>
    <t>第一次波及効果</t>
    <rPh sb="0" eb="1">
      <t>ダイ</t>
    </rPh>
    <rPh sb="1" eb="2">
      <t>イチ</t>
    </rPh>
    <rPh sb="2" eb="3">
      <t>ジ</t>
    </rPh>
    <rPh sb="3" eb="5">
      <t>ハキュウ</t>
    </rPh>
    <rPh sb="5" eb="7">
      <t>コウカ</t>
    </rPh>
    <phoneticPr fontId="13"/>
  </si>
  <si>
    <t>第二次波及効果</t>
    <rPh sb="0" eb="1">
      <t>ダイ</t>
    </rPh>
    <rPh sb="1" eb="2">
      <t>ニ</t>
    </rPh>
    <rPh sb="2" eb="3">
      <t>ジ</t>
    </rPh>
    <rPh sb="3" eb="5">
      <t>ハキュウ</t>
    </rPh>
    <rPh sb="5" eb="7">
      <t>コウカ</t>
    </rPh>
    <phoneticPr fontId="13"/>
  </si>
  <si>
    <t>需要増加額Ａ</t>
    <rPh sb="0" eb="2">
      <t>ジュヨウ</t>
    </rPh>
    <rPh sb="2" eb="4">
      <t>ゾウカ</t>
    </rPh>
    <rPh sb="4" eb="5">
      <t>ガク</t>
    </rPh>
    <phoneticPr fontId="13"/>
  </si>
  <si>
    <t>〔投入係数Ｂ〕</t>
    <rPh sb="1" eb="3">
      <t>トウニュウ</t>
    </rPh>
    <rPh sb="3" eb="5">
      <t>ケイスウ</t>
    </rPh>
    <phoneticPr fontId="13"/>
  </si>
  <si>
    <t>原材料投入額Ｃ</t>
    <rPh sb="0" eb="3">
      <t>ゲンザイリョウ</t>
    </rPh>
    <rPh sb="3" eb="5">
      <t>トウニュウ</t>
    </rPh>
    <rPh sb="5" eb="6">
      <t>ガク</t>
    </rPh>
    <phoneticPr fontId="13"/>
  </si>
  <si>
    <t>〔自給率Ｄ〕</t>
    <rPh sb="1" eb="4">
      <t>ジキュウリツ</t>
    </rPh>
    <phoneticPr fontId="13"/>
  </si>
  <si>
    <t>県内需要額Ｅ</t>
    <rPh sb="0" eb="2">
      <t>ケンナイ</t>
    </rPh>
    <rPh sb="2" eb="4">
      <t>ジュヨウ</t>
    </rPh>
    <rPh sb="4" eb="5">
      <t>ガク</t>
    </rPh>
    <phoneticPr fontId="13"/>
  </si>
  <si>
    <t>生産誘発額Ｇ</t>
    <rPh sb="0" eb="2">
      <t>セイサン</t>
    </rPh>
    <rPh sb="2" eb="5">
      <t>ユウハツガク</t>
    </rPh>
    <phoneticPr fontId="13"/>
  </si>
  <si>
    <t>粗付加価値額Ｉ</t>
    <rPh sb="0" eb="1">
      <t>ソ</t>
    </rPh>
    <rPh sb="1" eb="3">
      <t>フカ</t>
    </rPh>
    <rPh sb="3" eb="5">
      <t>カチ</t>
    </rPh>
    <rPh sb="5" eb="6">
      <t>ガク</t>
    </rPh>
    <phoneticPr fontId="13"/>
  </si>
  <si>
    <t>　うち雇用者所得額Ｌ</t>
    <rPh sb="3" eb="6">
      <t>コヨウシャ</t>
    </rPh>
    <rPh sb="6" eb="8">
      <t>ショトク</t>
    </rPh>
    <rPh sb="8" eb="9">
      <t>ガク</t>
    </rPh>
    <phoneticPr fontId="13"/>
  </si>
  <si>
    <t>　粗付加価値誘発額Ｊ</t>
    <rPh sb="1" eb="2">
      <t>ソ</t>
    </rPh>
    <rPh sb="2" eb="4">
      <t>フカ</t>
    </rPh>
    <rPh sb="4" eb="6">
      <t>カチ</t>
    </rPh>
    <rPh sb="6" eb="9">
      <t>ユウハツガク</t>
    </rPh>
    <phoneticPr fontId="13"/>
  </si>
  <si>
    <t>　うち雇用者所得額Ｍ</t>
    <rPh sb="3" eb="6">
      <t>コヨウシャ</t>
    </rPh>
    <rPh sb="6" eb="9">
      <t>ショトクガク</t>
    </rPh>
    <phoneticPr fontId="13"/>
  </si>
  <si>
    <t>消費支出増加額Ｐ</t>
    <rPh sb="0" eb="2">
      <t>ショウヒ</t>
    </rPh>
    <rPh sb="2" eb="4">
      <t>シシュツ</t>
    </rPh>
    <rPh sb="4" eb="6">
      <t>ゾウカ</t>
    </rPh>
    <rPh sb="6" eb="7">
      <t>ガク</t>
    </rPh>
    <phoneticPr fontId="13"/>
  </si>
  <si>
    <t>〔最終需要項目別生産誘発係数（民間消費支出）Ｑ〕</t>
    <rPh sb="1" eb="3">
      <t>サイシュウ</t>
    </rPh>
    <rPh sb="3" eb="5">
      <t>ジュヨウ</t>
    </rPh>
    <rPh sb="5" eb="8">
      <t>コウモクベツ</t>
    </rPh>
    <rPh sb="8" eb="10">
      <t>セイサン</t>
    </rPh>
    <rPh sb="10" eb="12">
      <t>ユウハツ</t>
    </rPh>
    <rPh sb="12" eb="14">
      <t>ケイスウ</t>
    </rPh>
    <rPh sb="15" eb="17">
      <t>ミンカン</t>
    </rPh>
    <rPh sb="17" eb="19">
      <t>ショウヒ</t>
    </rPh>
    <rPh sb="19" eb="21">
      <t>シシュツ</t>
    </rPh>
    <phoneticPr fontId="13"/>
  </si>
  <si>
    <t>生産誘発額Ｒ</t>
    <rPh sb="0" eb="5">
      <t>セイサニュウハツガク</t>
    </rPh>
    <phoneticPr fontId="13"/>
  </si>
  <si>
    <t>　粗付加価値誘発額Ｓ</t>
    <rPh sb="1" eb="2">
      <t>ソ</t>
    </rPh>
    <rPh sb="2" eb="4">
      <t>フカ</t>
    </rPh>
    <rPh sb="4" eb="6">
      <t>カチ</t>
    </rPh>
    <rPh sb="6" eb="9">
      <t>ユウハツガク</t>
    </rPh>
    <phoneticPr fontId="13"/>
  </si>
  <si>
    <t>　うち雇用者所得額Ｔ</t>
    <rPh sb="3" eb="6">
      <t>コヨウシャ</t>
    </rPh>
    <rPh sb="6" eb="8">
      <t>ショトク</t>
    </rPh>
    <rPh sb="8" eb="9">
      <t>ガク</t>
    </rPh>
    <phoneticPr fontId="13"/>
  </si>
  <si>
    <t>(単位:億円)</t>
    <rPh sb="1" eb="3">
      <t>タンイ</t>
    </rPh>
    <rPh sb="4" eb="5">
      <t>オク</t>
    </rPh>
    <rPh sb="5" eb="6">
      <t>エン</t>
    </rPh>
    <phoneticPr fontId="4"/>
  </si>
  <si>
    <t>需要額
(億円)</t>
    <rPh sb="0" eb="2">
      <t>ジュヨウ</t>
    </rPh>
    <rPh sb="2" eb="3">
      <t>ガク</t>
    </rPh>
    <rPh sb="5" eb="6">
      <t>オク</t>
    </rPh>
    <rPh sb="6" eb="7">
      <t>エン</t>
    </rPh>
    <phoneticPr fontId="4"/>
  </si>
  <si>
    <t>県内産品需要額</t>
    <rPh sb="0" eb="2">
      <t>ケンナイ</t>
    </rPh>
    <rPh sb="2" eb="4">
      <t>サンピン</t>
    </rPh>
    <rPh sb="4" eb="6">
      <t>ジュヨウ</t>
    </rPh>
    <rPh sb="6" eb="7">
      <t>ガク</t>
    </rPh>
    <phoneticPr fontId="4"/>
  </si>
  <si>
    <t>波及効果分析フロー図</t>
    <rPh sb="0" eb="2">
      <t>ハキュウ</t>
    </rPh>
    <rPh sb="2" eb="4">
      <t>コウカ</t>
    </rPh>
    <rPh sb="4" eb="6">
      <t>ブンセキ</t>
    </rPh>
    <rPh sb="9" eb="10">
      <t>ズ</t>
    </rPh>
    <phoneticPr fontId="4"/>
  </si>
  <si>
    <t>需要増加額Ａ</t>
    <rPh sb="0" eb="2">
      <t>ジュヨウ</t>
    </rPh>
    <rPh sb="2" eb="5">
      <t>ゾウカガク</t>
    </rPh>
    <phoneticPr fontId="13"/>
  </si>
  <si>
    <t>〔自給率Ｂ〕</t>
    <rPh sb="1" eb="4">
      <t>ジキュウリツ</t>
    </rPh>
    <phoneticPr fontId="13"/>
  </si>
  <si>
    <t>県内需要増加額Ｃ</t>
    <rPh sb="0" eb="2">
      <t>ケンナイ</t>
    </rPh>
    <rPh sb="2" eb="4">
      <t>ジュヨウ</t>
    </rPh>
    <rPh sb="4" eb="6">
      <t>ゾウカ</t>
    </rPh>
    <rPh sb="6" eb="7">
      <t>ガク</t>
    </rPh>
    <phoneticPr fontId="13"/>
  </si>
  <si>
    <t>〔投入係数Ｄ〕</t>
    <rPh sb="1" eb="3">
      <t>トウニュウ</t>
    </rPh>
    <rPh sb="3" eb="5">
      <t>ケイスウ</t>
    </rPh>
    <phoneticPr fontId="13"/>
  </si>
  <si>
    <t>原材料投入額Ｅ</t>
    <rPh sb="0" eb="3">
      <t>ゲンザイリョウ</t>
    </rPh>
    <rPh sb="3" eb="5">
      <t>トウニュウ</t>
    </rPh>
    <rPh sb="5" eb="6">
      <t>ガク</t>
    </rPh>
    <phoneticPr fontId="13"/>
  </si>
  <si>
    <t>県内需要額Ｆ</t>
    <rPh sb="0" eb="2">
      <t>ケンナイ</t>
    </rPh>
    <rPh sb="2" eb="4">
      <t>ジュヨウ</t>
    </rPh>
    <rPh sb="4" eb="5">
      <t>ガク</t>
    </rPh>
    <phoneticPr fontId="13"/>
  </si>
  <si>
    <t>生産誘発額Ｈ</t>
    <rPh sb="0" eb="2">
      <t>セイサン</t>
    </rPh>
    <rPh sb="2" eb="5">
      <t>ユウハツガク</t>
    </rPh>
    <phoneticPr fontId="13"/>
  </si>
  <si>
    <t>粗付加価値額Ｊ</t>
    <rPh sb="0" eb="1">
      <t>ソ</t>
    </rPh>
    <rPh sb="1" eb="3">
      <t>フカ</t>
    </rPh>
    <rPh sb="3" eb="5">
      <t>カチ</t>
    </rPh>
    <rPh sb="5" eb="6">
      <t>ガク</t>
    </rPh>
    <phoneticPr fontId="13"/>
  </si>
  <si>
    <t>　粗付加価値誘発額Ｋ</t>
    <rPh sb="1" eb="2">
      <t>ソ</t>
    </rPh>
    <rPh sb="2" eb="4">
      <t>フカ</t>
    </rPh>
    <rPh sb="4" eb="6">
      <t>カチ</t>
    </rPh>
    <rPh sb="6" eb="9">
      <t>ユウハツガク</t>
    </rPh>
    <phoneticPr fontId="13"/>
  </si>
  <si>
    <t>　うち雇用者所得額Ｍ</t>
    <rPh sb="3" eb="6">
      <t>コヨウシャ</t>
    </rPh>
    <rPh sb="6" eb="8">
      <t>ショトク</t>
    </rPh>
    <rPh sb="8" eb="9">
      <t>ガク</t>
    </rPh>
    <phoneticPr fontId="13"/>
  </si>
  <si>
    <t>　うち雇用者所得額Ｎ</t>
    <rPh sb="3" eb="6">
      <t>コヨウシャ</t>
    </rPh>
    <rPh sb="6" eb="9">
      <t>ショトクガク</t>
    </rPh>
    <phoneticPr fontId="13"/>
  </si>
  <si>
    <t>消費支出増加額Ｑ</t>
    <rPh sb="0" eb="2">
      <t>ショウヒ</t>
    </rPh>
    <rPh sb="2" eb="4">
      <t>シシュツ</t>
    </rPh>
    <rPh sb="4" eb="6">
      <t>ゾウカ</t>
    </rPh>
    <rPh sb="6" eb="7">
      <t>ガク</t>
    </rPh>
    <phoneticPr fontId="13"/>
  </si>
  <si>
    <t>〔最終需要項目別生産誘発係数（民間消費支出）Ｒ〕</t>
    <rPh sb="1" eb="3">
      <t>サイシュウ</t>
    </rPh>
    <rPh sb="3" eb="5">
      <t>ジュヨウ</t>
    </rPh>
    <rPh sb="5" eb="8">
      <t>コウモクベツ</t>
    </rPh>
    <rPh sb="8" eb="10">
      <t>セイサン</t>
    </rPh>
    <rPh sb="10" eb="12">
      <t>ユウハツ</t>
    </rPh>
    <rPh sb="12" eb="14">
      <t>ケイスウ</t>
    </rPh>
    <rPh sb="15" eb="17">
      <t>ミンカン</t>
    </rPh>
    <rPh sb="17" eb="19">
      <t>ショウヒ</t>
    </rPh>
    <rPh sb="19" eb="21">
      <t>シシュツ</t>
    </rPh>
    <phoneticPr fontId="13"/>
  </si>
  <si>
    <t>生産誘発額Ｓ</t>
    <rPh sb="0" eb="5">
      <t>セイサニュウハツガク</t>
    </rPh>
    <phoneticPr fontId="13"/>
  </si>
  <si>
    <t>　粗付加価値誘発額Ｔ</t>
    <rPh sb="1" eb="2">
      <t>ソ</t>
    </rPh>
    <rPh sb="2" eb="4">
      <t>フカ</t>
    </rPh>
    <rPh sb="4" eb="6">
      <t>カチ</t>
    </rPh>
    <rPh sb="6" eb="9">
      <t>ユウハツガク</t>
    </rPh>
    <phoneticPr fontId="13"/>
  </si>
  <si>
    <t>　うち雇用者所得額Ｕ</t>
    <rPh sb="3" eb="6">
      <t>コヨウシャ</t>
    </rPh>
    <rPh sb="6" eb="8">
      <t>ショトク</t>
    </rPh>
    <rPh sb="8" eb="9">
      <t>ガク</t>
    </rPh>
    <phoneticPr fontId="13"/>
  </si>
  <si>
    <t>生産増加額Ａ</t>
    <rPh sb="0" eb="2">
      <t>セイサン</t>
    </rPh>
    <rPh sb="2" eb="4">
      <t>ゾウカ</t>
    </rPh>
    <rPh sb="4" eb="5">
      <t>ガク</t>
    </rPh>
    <phoneticPr fontId="13"/>
  </si>
  <si>
    <t>生産誘発額Ｅ　</t>
    <rPh sb="0" eb="2">
      <t>セイサン</t>
    </rPh>
    <rPh sb="2" eb="5">
      <t>ユウハツガク</t>
    </rPh>
    <phoneticPr fontId="13"/>
  </si>
  <si>
    <t>粗付加価値誘発額Ｇ</t>
    <rPh sb="0" eb="1">
      <t>ソ</t>
    </rPh>
    <rPh sb="1" eb="3">
      <t>フカ</t>
    </rPh>
    <rPh sb="3" eb="5">
      <t>カチ</t>
    </rPh>
    <rPh sb="5" eb="8">
      <t>ユウハツガク</t>
    </rPh>
    <phoneticPr fontId="13"/>
  </si>
  <si>
    <t>　うち雇用者所得額Ｊ</t>
    <rPh sb="3" eb="6">
      <t>コヨウシャ</t>
    </rPh>
    <rPh sb="6" eb="8">
      <t>ショトク</t>
    </rPh>
    <rPh sb="8" eb="9">
      <t>ガク</t>
    </rPh>
    <phoneticPr fontId="13"/>
  </si>
  <si>
    <t>消費支出増加額Ｌ</t>
    <rPh sb="0" eb="2">
      <t>ショウヒ</t>
    </rPh>
    <rPh sb="2" eb="4">
      <t>シシュツ</t>
    </rPh>
    <rPh sb="4" eb="6">
      <t>ゾウカ</t>
    </rPh>
    <rPh sb="6" eb="7">
      <t>ガク</t>
    </rPh>
    <phoneticPr fontId="13"/>
  </si>
  <si>
    <t>消費転換率Ｋ</t>
    <rPh sb="0" eb="2">
      <t>ショウヒ</t>
    </rPh>
    <rPh sb="2" eb="4">
      <t>テンカン</t>
    </rPh>
    <rPh sb="4" eb="5">
      <t>リツ</t>
    </rPh>
    <phoneticPr fontId="13"/>
  </si>
  <si>
    <t>〔最終需要項目別生産誘発係数（民間消費支出）Ｍ〕</t>
    <rPh sb="1" eb="3">
      <t>サイシュウ</t>
    </rPh>
    <rPh sb="3" eb="5">
      <t>ジュヨウ</t>
    </rPh>
    <rPh sb="5" eb="8">
      <t>コウモクベツ</t>
    </rPh>
    <rPh sb="8" eb="10">
      <t>セイサン</t>
    </rPh>
    <rPh sb="10" eb="12">
      <t>ユウハツ</t>
    </rPh>
    <rPh sb="12" eb="14">
      <t>ケイスウ</t>
    </rPh>
    <rPh sb="15" eb="17">
      <t>ミンカン</t>
    </rPh>
    <rPh sb="17" eb="19">
      <t>ショウヒ</t>
    </rPh>
    <rPh sb="19" eb="21">
      <t>シシュツ</t>
    </rPh>
    <phoneticPr fontId="13"/>
  </si>
  <si>
    <t>生産誘発額Ｎ</t>
    <rPh sb="0" eb="5">
      <t>セイサニュウハツガク</t>
    </rPh>
    <phoneticPr fontId="13"/>
  </si>
  <si>
    <t>　粗付加価値誘発額Ｐ</t>
    <rPh sb="1" eb="2">
      <t>ソ</t>
    </rPh>
    <rPh sb="2" eb="4">
      <t>フカ</t>
    </rPh>
    <rPh sb="4" eb="6">
      <t>カチ</t>
    </rPh>
    <rPh sb="6" eb="9">
      <t>ユウハツガク</t>
    </rPh>
    <phoneticPr fontId="13"/>
  </si>
  <si>
    <t>　うち雇用者所得額Ｑ</t>
    <rPh sb="3" eb="6">
      <t>コヨウシャ</t>
    </rPh>
    <rPh sb="6" eb="8">
      <t>ショトク</t>
    </rPh>
    <rPh sb="8" eb="9">
      <t>ガク</t>
    </rPh>
    <phoneticPr fontId="13"/>
  </si>
  <si>
    <t>波及効果分析フロー図</t>
    <rPh sb="0" eb="4">
      <t>ハキュウコウカ</t>
    </rPh>
    <rPh sb="4" eb="6">
      <t>ブンセキ</t>
    </rPh>
    <rPh sb="9" eb="10">
      <t>ズ</t>
    </rPh>
    <phoneticPr fontId="4"/>
  </si>
  <si>
    <t>〔最終需要項目別生産誘発係数（民間消費支出）Ｄ〕</t>
    <rPh sb="1" eb="3">
      <t>サイシュウ</t>
    </rPh>
    <rPh sb="3" eb="5">
      <t>ジュヨウ</t>
    </rPh>
    <rPh sb="5" eb="8">
      <t>コウモクベツ</t>
    </rPh>
    <rPh sb="8" eb="10">
      <t>セイサン</t>
    </rPh>
    <rPh sb="10" eb="12">
      <t>ユウハツ</t>
    </rPh>
    <rPh sb="12" eb="14">
      <t>ケイスウ</t>
    </rPh>
    <rPh sb="15" eb="17">
      <t>ミンカン</t>
    </rPh>
    <rPh sb="17" eb="19">
      <t>ショウヒ</t>
    </rPh>
    <rPh sb="19" eb="21">
      <t>シシュツ</t>
    </rPh>
    <phoneticPr fontId="13"/>
  </si>
  <si>
    <t>粗付加価値誘発額Ｈ</t>
    <rPh sb="0" eb="1">
      <t>ソ</t>
    </rPh>
    <rPh sb="1" eb="3">
      <t>フカ</t>
    </rPh>
    <rPh sb="3" eb="5">
      <t>カチ</t>
    </rPh>
    <rPh sb="5" eb="8">
      <t>ユウハツガク</t>
    </rPh>
    <phoneticPr fontId="13"/>
  </si>
  <si>
    <t>生産誘発額Ｋ</t>
    <rPh sb="0" eb="5">
      <t>セイサニュウハツガク</t>
    </rPh>
    <phoneticPr fontId="13"/>
  </si>
  <si>
    <t>〔最終需要項目別生産誘発係数（移輸出）Ｂ〕</t>
    <rPh sb="1" eb="3">
      <t>サイシュウ</t>
    </rPh>
    <rPh sb="3" eb="5">
      <t>ジュヨウ</t>
    </rPh>
    <rPh sb="5" eb="8">
      <t>コウモクベツ</t>
    </rPh>
    <rPh sb="8" eb="10">
      <t>セイサン</t>
    </rPh>
    <rPh sb="10" eb="12">
      <t>ユウハツ</t>
    </rPh>
    <rPh sb="12" eb="14">
      <t>ケイスウ</t>
    </rPh>
    <rPh sb="15" eb="16">
      <t>イ</t>
    </rPh>
    <rPh sb="16" eb="18">
      <t>ユシュツ</t>
    </rPh>
    <phoneticPr fontId="13"/>
  </si>
  <si>
    <t>生産誘発額Ｃ　</t>
    <rPh sb="0" eb="2">
      <t>セイサン</t>
    </rPh>
    <rPh sb="2" eb="5">
      <t>ユウハツガク</t>
    </rPh>
    <phoneticPr fontId="13"/>
  </si>
  <si>
    <t>〔粗付加価値率Ｄ、雇用者所得率Ｅ〕</t>
    <rPh sb="1" eb="2">
      <t>ソ</t>
    </rPh>
    <rPh sb="2" eb="4">
      <t>フカ</t>
    </rPh>
    <rPh sb="4" eb="6">
      <t>カチ</t>
    </rPh>
    <rPh sb="6" eb="7">
      <t>リツ</t>
    </rPh>
    <rPh sb="9" eb="12">
      <t>コヨウシャ</t>
    </rPh>
    <rPh sb="12" eb="15">
      <t>ショトクリツ</t>
    </rPh>
    <phoneticPr fontId="13"/>
  </si>
  <si>
    <t>〔粗付加価値率Ｈ、雇用者所得率Ｋ〕</t>
    <rPh sb="1" eb="2">
      <t>ソ</t>
    </rPh>
    <rPh sb="2" eb="4">
      <t>フカ</t>
    </rPh>
    <rPh sb="4" eb="6">
      <t>カチ</t>
    </rPh>
    <rPh sb="6" eb="7">
      <t>リツ</t>
    </rPh>
    <rPh sb="9" eb="12">
      <t>コヨウシャ</t>
    </rPh>
    <rPh sb="12" eb="15">
      <t>ショトクリツ</t>
    </rPh>
    <phoneticPr fontId="13"/>
  </si>
  <si>
    <t>〔粗付加価値率Ｉ、雇用者所得率Ｌ〕</t>
    <rPh sb="1" eb="2">
      <t>ソ</t>
    </rPh>
    <rPh sb="2" eb="4">
      <t>フカ</t>
    </rPh>
    <rPh sb="4" eb="6">
      <t>カチ</t>
    </rPh>
    <rPh sb="6" eb="7">
      <t>リツ</t>
    </rPh>
    <rPh sb="9" eb="12">
      <t>コヨウシャ</t>
    </rPh>
    <rPh sb="12" eb="15">
      <t>ショトクリツ</t>
    </rPh>
    <phoneticPr fontId="13"/>
  </si>
  <si>
    <t>〔粗付加価値率Ｆ、雇用者所得率Ｈ〕</t>
    <rPh sb="1" eb="2">
      <t>ソ</t>
    </rPh>
    <rPh sb="2" eb="4">
      <t>フカ</t>
    </rPh>
    <rPh sb="4" eb="6">
      <t>カチ</t>
    </rPh>
    <rPh sb="6" eb="7">
      <t>リツ</t>
    </rPh>
    <rPh sb="9" eb="12">
      <t>コヨウシャ</t>
    </rPh>
    <rPh sb="12" eb="15">
      <t>ショトクリツ</t>
    </rPh>
    <phoneticPr fontId="13"/>
  </si>
  <si>
    <t>〔粗付加価値率Ｆ、雇用者所得率Ｇ〕</t>
    <rPh sb="1" eb="2">
      <t>ソ</t>
    </rPh>
    <rPh sb="2" eb="4">
      <t>フカ</t>
    </rPh>
    <rPh sb="4" eb="6">
      <t>カチ</t>
    </rPh>
    <rPh sb="6" eb="7">
      <t>リツ</t>
    </rPh>
    <rPh sb="9" eb="12">
      <t>コヨウシャ</t>
    </rPh>
    <rPh sb="12" eb="15">
      <t>ショトクリツ</t>
    </rPh>
    <phoneticPr fontId="13"/>
  </si>
  <si>
    <t>粗付加価値誘発額Ｆ</t>
    <rPh sb="0" eb="1">
      <t>ソ</t>
    </rPh>
    <rPh sb="1" eb="3">
      <t>フカ</t>
    </rPh>
    <rPh sb="3" eb="5">
      <t>カチ</t>
    </rPh>
    <rPh sb="5" eb="8">
      <t>ユウハツガク</t>
    </rPh>
    <phoneticPr fontId="13"/>
  </si>
  <si>
    <t>〔最終需要項目別生産誘発係数（民間消費支出）Ｊ〕</t>
    <rPh sb="1" eb="3">
      <t>サイシュウ</t>
    </rPh>
    <rPh sb="3" eb="5">
      <t>ジュヨウ</t>
    </rPh>
    <rPh sb="5" eb="8">
      <t>コウモクベツ</t>
    </rPh>
    <rPh sb="8" eb="10">
      <t>セイサン</t>
    </rPh>
    <rPh sb="10" eb="12">
      <t>ユウハツ</t>
    </rPh>
    <rPh sb="12" eb="14">
      <t>ケイスウ</t>
    </rPh>
    <rPh sb="15" eb="17">
      <t>ミンカン</t>
    </rPh>
    <rPh sb="17" eb="19">
      <t>ショウヒ</t>
    </rPh>
    <rPh sb="19" eb="21">
      <t>シシュツ</t>
    </rPh>
    <phoneticPr fontId="13"/>
  </si>
  <si>
    <t>計算シートに戻る</t>
    <rPh sb="0" eb="2">
      <t>ケイサン</t>
    </rPh>
    <rPh sb="6" eb="7">
      <t>モド</t>
    </rPh>
    <phoneticPr fontId="13"/>
  </si>
  <si>
    <t>注）四捨五入により合計値が表示の数値と合わない場合があります。</t>
    <rPh sb="0" eb="1">
      <t>チュウ</t>
    </rPh>
    <rPh sb="2" eb="6">
      <t>シシャゴニュウ</t>
    </rPh>
    <rPh sb="9" eb="11">
      <t>ゴウケイ</t>
    </rPh>
    <rPh sb="11" eb="12">
      <t>チ</t>
    </rPh>
    <rPh sb="13" eb="15">
      <t>ヒョウジ</t>
    </rPh>
    <rPh sb="16" eb="18">
      <t>スウチ</t>
    </rPh>
    <rPh sb="19" eb="20">
      <t>ア</t>
    </rPh>
    <rPh sb="23" eb="25">
      <t>バアイ</t>
    </rPh>
    <phoneticPr fontId="13"/>
  </si>
  <si>
    <t>C＝A×B</t>
  </si>
  <si>
    <t>H</t>
  </si>
  <si>
    <t>J＝G×H</t>
  </si>
  <si>
    <t>S＝R×H</t>
  </si>
  <si>
    <t>A</t>
  </si>
  <si>
    <t>L＝A×K</t>
  </si>
  <si>
    <t>A+G＋R</t>
  </si>
  <si>
    <t>A×U</t>
  </si>
  <si>
    <t>A×V</t>
  </si>
  <si>
    <t>E＝A×D</t>
  </si>
  <si>
    <t>C=A×B</t>
  </si>
  <si>
    <t>B</t>
  </si>
  <si>
    <t>E＝C×D</t>
  </si>
  <si>
    <t>C</t>
  </si>
  <si>
    <t>E=C×D</t>
  </si>
  <si>
    <t>D</t>
  </si>
  <si>
    <t>K=J×D</t>
  </si>
  <si>
    <t>G＝E×F</t>
  </si>
  <si>
    <t>H＝E×F</t>
  </si>
  <si>
    <t>I＝E×G</t>
  </si>
  <si>
    <t>E+K</t>
  </si>
  <si>
    <t>E</t>
  </si>
  <si>
    <t>F＝C×D</t>
  </si>
  <si>
    <t>F</t>
  </si>
  <si>
    <t>L＝K×F</t>
  </si>
  <si>
    <t>F＝E×B</t>
  </si>
  <si>
    <t>M＝G×K</t>
  </si>
  <si>
    <t>G×U</t>
  </si>
  <si>
    <t>G×V</t>
  </si>
  <si>
    <t>G</t>
  </si>
  <si>
    <t>M＝K×G</t>
  </si>
  <si>
    <t>G＝C×E</t>
  </si>
  <si>
    <t>H＝G×F</t>
  </si>
  <si>
    <t>I＝A×H</t>
  </si>
  <si>
    <t>I</t>
  </si>
  <si>
    <t>I＝E×H</t>
  </si>
  <si>
    <t>J=I×B</t>
  </si>
  <si>
    <t>I=G×H</t>
  </si>
  <si>
    <t>J</t>
  </si>
  <si>
    <t>J＝C×I</t>
  </si>
  <si>
    <t>K</t>
  </si>
  <si>
    <t>T＝R×K</t>
  </si>
  <si>
    <t>K＝H×I</t>
  </si>
  <si>
    <t>K=I×J</t>
  </si>
  <si>
    <t>C＋K</t>
  </si>
  <si>
    <t>L＝K×D</t>
  </si>
  <si>
    <t>L</t>
  </si>
  <si>
    <t>P=(L+M)×N</t>
  </si>
  <si>
    <t>M＝C×L</t>
  </si>
  <si>
    <t>Q=(M+N)×P</t>
  </si>
  <si>
    <t>M=K×L</t>
  </si>
  <si>
    <t>E＋M</t>
  </si>
  <si>
    <t>M＝K×E</t>
  </si>
  <si>
    <t>N</t>
  </si>
  <si>
    <t>C×N</t>
  </si>
  <si>
    <t>K×N</t>
  </si>
  <si>
    <t>E×N</t>
  </si>
  <si>
    <t>N＝M×F</t>
  </si>
  <si>
    <t>N＝H×L</t>
  </si>
  <si>
    <t>O</t>
  </si>
  <si>
    <t>E×O</t>
  </si>
  <si>
    <t>K×O</t>
  </si>
  <si>
    <t>P</t>
  </si>
  <si>
    <t>C×P</t>
  </si>
  <si>
    <t>K×P</t>
  </si>
  <si>
    <t>P＝M×H</t>
  </si>
  <si>
    <t>R=P×Q</t>
  </si>
  <si>
    <t>Q</t>
  </si>
  <si>
    <t>E×Q</t>
  </si>
  <si>
    <t>M×Q</t>
  </si>
  <si>
    <t>R</t>
  </si>
  <si>
    <t>E×R</t>
  </si>
  <si>
    <t>M×R</t>
  </si>
  <si>
    <t>R×U</t>
  </si>
  <si>
    <t>R×V</t>
  </si>
  <si>
    <t>S=Q×R</t>
  </si>
  <si>
    <t>C＋H＋S</t>
  </si>
  <si>
    <t>T＝S×I</t>
  </si>
  <si>
    <t>U</t>
  </si>
  <si>
    <t>U＝S×L</t>
  </si>
  <si>
    <t>W</t>
  </si>
  <si>
    <t>C×W</t>
  </si>
  <si>
    <t>H×W</t>
  </si>
  <si>
    <t>S×W</t>
  </si>
  <si>
    <t>V</t>
  </si>
  <si>
    <t>C×V</t>
  </si>
  <si>
    <t>H×V</t>
  </si>
  <si>
    <t>S×V</t>
  </si>
  <si>
    <t>G＝F×E</t>
    <phoneticPr fontId="4"/>
  </si>
  <si>
    <t>畜産</t>
  </si>
  <si>
    <t>需要額
(億円)</t>
    <rPh sb="0" eb="2">
      <t>ジュヨウ</t>
    </rPh>
    <rPh sb="2" eb="3">
      <t>ガク</t>
    </rPh>
    <rPh sb="5" eb="7">
      <t>オクエン</t>
    </rPh>
    <phoneticPr fontId="4"/>
  </si>
  <si>
    <t>生産額
(億円)</t>
    <rPh sb="0" eb="2">
      <t>セイサン</t>
    </rPh>
    <rPh sb="2" eb="3">
      <t>ガク</t>
    </rPh>
    <rPh sb="5" eb="7">
      <t>オクエン</t>
    </rPh>
    <phoneticPr fontId="4"/>
  </si>
  <si>
    <t>第１次
波及効果</t>
    <rPh sb="0" eb="1">
      <t>ダイ</t>
    </rPh>
    <rPh sb="2" eb="3">
      <t>ジ</t>
    </rPh>
    <rPh sb="4" eb="6">
      <t>ハキュウ</t>
    </rPh>
    <rPh sb="6" eb="8">
      <t>コウカ</t>
    </rPh>
    <phoneticPr fontId="4"/>
  </si>
  <si>
    <t>第２次
波及効果</t>
    <rPh sb="0" eb="1">
      <t>ダイ</t>
    </rPh>
    <rPh sb="2" eb="3">
      <t>ジ</t>
    </rPh>
    <rPh sb="4" eb="6">
      <t>ハキュウ</t>
    </rPh>
    <rPh sb="6" eb="8">
      <t>コウカ</t>
    </rPh>
    <phoneticPr fontId="4"/>
  </si>
  <si>
    <t>生産誘
発係数
(移輸出)</t>
    <rPh sb="0" eb="2">
      <t>セイサン</t>
    </rPh>
    <rPh sb="2" eb="3">
      <t>イザナウ</t>
    </rPh>
    <rPh sb="4" eb="5">
      <t>ハツ</t>
    </rPh>
    <rPh sb="5" eb="7">
      <t>ケイスウ</t>
    </rPh>
    <rPh sb="9" eb="10">
      <t>イ</t>
    </rPh>
    <rPh sb="10" eb="12">
      <t>ユシュツ</t>
    </rPh>
    <phoneticPr fontId="4"/>
  </si>
  <si>
    <t>A</t>
    <phoneticPr fontId="4"/>
  </si>
  <si>
    <t>移輸出
増減額
(億円)</t>
    <rPh sb="0" eb="1">
      <t>イ</t>
    </rPh>
    <rPh sb="1" eb="3">
      <t>ユシュツ</t>
    </rPh>
    <rPh sb="4" eb="6">
      <t>ゾウゲン</t>
    </rPh>
    <rPh sb="6" eb="7">
      <t>ガク</t>
    </rPh>
    <phoneticPr fontId="4"/>
  </si>
  <si>
    <t>結　果</t>
    <rPh sb="0" eb="1">
      <t>ユウ</t>
    </rPh>
    <rPh sb="2" eb="3">
      <t>カ</t>
    </rPh>
    <phoneticPr fontId="4"/>
  </si>
  <si>
    <t>合　計</t>
    <rPh sb="0" eb="1">
      <t>ゴウ</t>
    </rPh>
    <rPh sb="2" eb="3">
      <t>ケイ</t>
    </rPh>
    <phoneticPr fontId="4"/>
  </si>
  <si>
    <t>直接効果及び
第１次波及効果</t>
    <rPh sb="0" eb="2">
      <t>チョクセツ</t>
    </rPh>
    <rPh sb="2" eb="4">
      <t>コウカ</t>
    </rPh>
    <rPh sb="4" eb="5">
      <t>オヨ</t>
    </rPh>
    <rPh sb="7" eb="8">
      <t>ダイ</t>
    </rPh>
    <rPh sb="9" eb="10">
      <t>ジ</t>
    </rPh>
    <rPh sb="10" eb="12">
      <t>ハキュウ</t>
    </rPh>
    <rPh sb="12" eb="14">
      <t>コウカ</t>
    </rPh>
    <phoneticPr fontId="4"/>
  </si>
  <si>
    <t>第１次雇用者所得誘発額</t>
    <rPh sb="3" eb="6">
      <t>コヨウシャ</t>
    </rPh>
    <rPh sb="6" eb="8">
      <t>ショトク</t>
    </rPh>
    <rPh sb="8" eb="10">
      <t>ユウハツ</t>
    </rPh>
    <rPh sb="10" eb="11">
      <t>ガク</t>
    </rPh>
    <phoneticPr fontId="4"/>
  </si>
  <si>
    <t>第１次生産誘発額</t>
    <rPh sb="3" eb="5">
      <t>セイサン</t>
    </rPh>
    <rPh sb="5" eb="7">
      <t>ユウハツ</t>
    </rPh>
    <rPh sb="7" eb="8">
      <t>ガク</t>
    </rPh>
    <phoneticPr fontId="4"/>
  </si>
  <si>
    <t>第１次粗付加価値誘発額</t>
    <rPh sb="3" eb="4">
      <t>ソ</t>
    </rPh>
    <rPh sb="4" eb="6">
      <t>フカ</t>
    </rPh>
    <rPh sb="6" eb="8">
      <t>カチ</t>
    </rPh>
    <rPh sb="8" eb="10">
      <t>ユウハツ</t>
    </rPh>
    <rPh sb="10" eb="11">
      <t>ガク</t>
    </rPh>
    <phoneticPr fontId="4"/>
  </si>
  <si>
    <t>第１次従業者誘発数</t>
    <rPh sb="3" eb="6">
      <t>ジュウギョウシャ</t>
    </rPh>
    <rPh sb="6" eb="8">
      <t>ユウハツ</t>
    </rPh>
    <rPh sb="8" eb="9">
      <t>スウ</t>
    </rPh>
    <phoneticPr fontId="4"/>
  </si>
  <si>
    <t>第１次雇用者誘発数</t>
    <rPh sb="3" eb="5">
      <t>コヨウ</t>
    </rPh>
    <rPh sb="5" eb="6">
      <t>ジュウギョウシャ</t>
    </rPh>
    <rPh sb="6" eb="8">
      <t>ユウハツ</t>
    </rPh>
    <rPh sb="8" eb="9">
      <t>スウ</t>
    </rPh>
    <phoneticPr fontId="4"/>
  </si>
  <si>
    <t>第２次消費支出増減額</t>
    <rPh sb="3" eb="5">
      <t>ショウヒ</t>
    </rPh>
    <rPh sb="5" eb="7">
      <t>シシュツ</t>
    </rPh>
    <rPh sb="7" eb="9">
      <t>ゾウゲン</t>
    </rPh>
    <rPh sb="9" eb="10">
      <t>ガク</t>
    </rPh>
    <phoneticPr fontId="4"/>
  </si>
  <si>
    <t>第２次生産誘発額</t>
    <rPh sb="3" eb="5">
      <t>セイサン</t>
    </rPh>
    <rPh sb="5" eb="7">
      <t>ユウハツ</t>
    </rPh>
    <rPh sb="7" eb="8">
      <t>ガク</t>
    </rPh>
    <phoneticPr fontId="4"/>
  </si>
  <si>
    <t>第２次粗付加価値誘発額</t>
    <rPh sb="3" eb="4">
      <t>ソ</t>
    </rPh>
    <rPh sb="4" eb="6">
      <t>フカ</t>
    </rPh>
    <rPh sb="6" eb="8">
      <t>カチ</t>
    </rPh>
    <rPh sb="8" eb="10">
      <t>ユウハツ</t>
    </rPh>
    <rPh sb="10" eb="11">
      <t>ガク</t>
    </rPh>
    <phoneticPr fontId="4"/>
  </si>
  <si>
    <t>第２次雇用者所得誘発額</t>
    <rPh sb="3" eb="6">
      <t>コヨウシャ</t>
    </rPh>
    <rPh sb="6" eb="8">
      <t>ショトク</t>
    </rPh>
    <rPh sb="8" eb="10">
      <t>ユウハツ</t>
    </rPh>
    <rPh sb="10" eb="11">
      <t>ガク</t>
    </rPh>
    <phoneticPr fontId="4"/>
  </si>
  <si>
    <t>第２次従業者誘発数</t>
    <rPh sb="3" eb="6">
      <t>ジュウギョウシャ</t>
    </rPh>
    <rPh sb="6" eb="8">
      <t>ユウハツ</t>
    </rPh>
    <rPh sb="8" eb="9">
      <t>スウ</t>
    </rPh>
    <phoneticPr fontId="4"/>
  </si>
  <si>
    <t>第２次雇用者誘発数</t>
    <rPh sb="3" eb="5">
      <t>コヨウ</t>
    </rPh>
    <rPh sb="5" eb="6">
      <t>ジュウギョウシャ</t>
    </rPh>
    <rPh sb="6" eb="8">
      <t>ユウハツ</t>
    </rPh>
    <rPh sb="8" eb="9">
      <t>スウ</t>
    </rPh>
    <phoneticPr fontId="4"/>
  </si>
  <si>
    <t>第１次消費支出増減額</t>
    <rPh sb="3" eb="5">
      <t>ショウヒ</t>
    </rPh>
    <rPh sb="5" eb="7">
      <t>シシュツ</t>
    </rPh>
    <rPh sb="7" eb="9">
      <t>ゾウゲン</t>
    </rPh>
    <rPh sb="9" eb="10">
      <t>ガク</t>
    </rPh>
    <phoneticPr fontId="4"/>
  </si>
  <si>
    <t>雇用者所得率</t>
    <rPh sb="0" eb="3">
      <t>コヨウシャ</t>
    </rPh>
    <rPh sb="3" eb="5">
      <t>ショトク</t>
    </rPh>
    <rPh sb="5" eb="6">
      <t>リツ</t>
    </rPh>
    <phoneticPr fontId="4"/>
  </si>
  <si>
    <t>従業者係数</t>
    <rPh sb="0" eb="3">
      <t>ジュウギョウシャ</t>
    </rPh>
    <rPh sb="3" eb="5">
      <t>ケイスウ</t>
    </rPh>
    <phoneticPr fontId="4"/>
  </si>
  <si>
    <t>雇用者係数</t>
    <rPh sb="0" eb="3">
      <t>コヨウシャ</t>
    </rPh>
    <rPh sb="3" eb="5">
      <t>ケイスウ</t>
    </rPh>
    <phoneticPr fontId="4"/>
  </si>
  <si>
    <t>所得増減額
(億円)</t>
    <rPh sb="0" eb="2">
      <t>ショトク</t>
    </rPh>
    <rPh sb="2" eb="4">
      <t>ゾウゲン</t>
    </rPh>
    <rPh sb="4" eb="5">
      <t>ガク</t>
    </rPh>
    <phoneticPr fontId="4"/>
  </si>
  <si>
    <t xml:space="preserve">  　雇用者所得誘発額</t>
    <rPh sb="3" eb="6">
      <t>コヨウシャ</t>
    </rPh>
    <rPh sb="6" eb="8">
      <t>ショトク</t>
    </rPh>
    <rPh sb="8" eb="10">
      <t>ユウハツ</t>
    </rPh>
    <rPh sb="10" eb="11">
      <t>ガク</t>
    </rPh>
    <phoneticPr fontId="4"/>
  </si>
  <si>
    <t>　　雇用者所得誘発額</t>
    <rPh sb="2" eb="5">
      <t>コヨウシャ</t>
    </rPh>
    <rPh sb="5" eb="7">
      <t>ショトク</t>
    </rPh>
    <rPh sb="7" eb="9">
      <t>ユウハツ</t>
    </rPh>
    <rPh sb="9" eb="10">
      <t>ガク</t>
    </rPh>
    <phoneticPr fontId="4"/>
  </si>
  <si>
    <t>　従業者増加人数</t>
    <rPh sb="1" eb="4">
      <t>ジュウギョウシャ</t>
    </rPh>
    <rPh sb="4" eb="6">
      <t>ゾウカ</t>
    </rPh>
    <rPh sb="6" eb="8">
      <t>ニンズウ</t>
    </rPh>
    <phoneticPr fontId="4"/>
  </si>
  <si>
    <t>　　雇用者増加人数</t>
    <rPh sb="2" eb="5">
      <t>コヨウシャ</t>
    </rPh>
    <rPh sb="5" eb="7">
      <t>ゾウカ</t>
    </rPh>
    <rPh sb="7" eb="9">
      <t>ニンズウ</t>
    </rPh>
    <phoneticPr fontId="4"/>
  </si>
  <si>
    <t>直接効果及び
第１次波及効果</t>
    <rPh sb="0" eb="2">
      <t>チョクセツ</t>
    </rPh>
    <rPh sb="2" eb="4">
      <t>コウカ</t>
    </rPh>
    <rPh sb="4" eb="5">
      <t>オヨ</t>
    </rPh>
    <rPh sb="7" eb="9">
      <t>ダイイチ</t>
    </rPh>
    <rPh sb="9" eb="10">
      <t>ジ</t>
    </rPh>
    <rPh sb="10" eb="12">
      <t>ハキュウ</t>
    </rPh>
    <rPh sb="12" eb="14">
      <t>コウカ</t>
    </rPh>
    <phoneticPr fontId="4"/>
  </si>
  <si>
    <t>直接効果及び第一次波及効果</t>
    <rPh sb="0" eb="2">
      <t>チョクセツ</t>
    </rPh>
    <rPh sb="2" eb="4">
      <t>コウカ</t>
    </rPh>
    <rPh sb="4" eb="5">
      <t>オヨ</t>
    </rPh>
    <rPh sb="6" eb="7">
      <t>ダイ</t>
    </rPh>
    <rPh sb="7" eb="8">
      <t>イチ</t>
    </rPh>
    <rPh sb="8" eb="9">
      <t>ジ</t>
    </rPh>
    <rPh sb="9" eb="11">
      <t>ハキュウ</t>
    </rPh>
    <rPh sb="11" eb="13">
      <t>コウカ</t>
    </rPh>
    <phoneticPr fontId="13"/>
  </si>
  <si>
    <t>-</t>
    <phoneticPr fontId="4"/>
  </si>
  <si>
    <t>消費転換率</t>
    <phoneticPr fontId="4"/>
  </si>
  <si>
    <t>消費転換率</t>
    <phoneticPr fontId="4"/>
  </si>
  <si>
    <t>消費転換率Ｎ</t>
    <phoneticPr fontId="13"/>
  </si>
  <si>
    <t>消費転換率Ｐ</t>
  </si>
  <si>
    <t>消費転換率Ｂ</t>
  </si>
  <si>
    <t>消費転換率Ｈ</t>
  </si>
  <si>
    <t>（参考）青森市平均消費性向 -家計調査から－</t>
    <rPh sb="1" eb="3">
      <t>サンコウ</t>
    </rPh>
    <rPh sb="4" eb="7">
      <t>アオモリシ</t>
    </rPh>
    <rPh sb="15" eb="17">
      <t>カケイ</t>
    </rPh>
    <rPh sb="17" eb="19">
      <t>チョウサ</t>
    </rPh>
    <phoneticPr fontId="4"/>
  </si>
  <si>
    <t>直接効果及び第１次波及効果</t>
    <rPh sb="0" eb="2">
      <t>チョクセツ</t>
    </rPh>
    <rPh sb="2" eb="4">
      <t>コウカ</t>
    </rPh>
    <rPh sb="4" eb="5">
      <t>オヨ</t>
    </rPh>
    <rPh sb="6" eb="8">
      <t>ダイイチ</t>
    </rPh>
    <rPh sb="8" eb="9">
      <t>ジ</t>
    </rPh>
    <rPh sb="9" eb="11">
      <t>ハキュウ</t>
    </rPh>
    <rPh sb="11" eb="13">
      <t>コウカ</t>
    </rPh>
    <phoneticPr fontId="4"/>
  </si>
  <si>
    <t>所得増減額</t>
    <rPh sb="0" eb="2">
      <t>ショトク</t>
    </rPh>
    <rPh sb="2" eb="5">
      <t>ゾウゲンガク</t>
    </rPh>
    <phoneticPr fontId="4"/>
  </si>
  <si>
    <t>合計（所得増減額含む）</t>
    <rPh sb="0" eb="2">
      <t>ゴウケイ</t>
    </rPh>
    <rPh sb="3" eb="5">
      <t>ショトク</t>
    </rPh>
    <rPh sb="5" eb="8">
      <t>ゾウゲンガク</t>
    </rPh>
    <rPh sb="8" eb="9">
      <t>フク</t>
    </rPh>
    <phoneticPr fontId="4"/>
  </si>
  <si>
    <t>耕種農業</t>
  </si>
  <si>
    <t>農業サービス</t>
  </si>
  <si>
    <t>石炭・原油・天然ガス</t>
  </si>
  <si>
    <t>飲料</t>
  </si>
  <si>
    <t>たばこ</t>
  </si>
  <si>
    <t>繊維工業製品</t>
  </si>
  <si>
    <t>衣服・その他の繊維既製品</t>
  </si>
  <si>
    <t>家具・装備品</t>
  </si>
  <si>
    <t>パルプ・紙・板紙・加工紙</t>
  </si>
  <si>
    <t>紙加工品</t>
  </si>
  <si>
    <t>印刷・製版・製本</t>
  </si>
  <si>
    <t>化学肥料</t>
  </si>
  <si>
    <t>無機化学工業製品</t>
  </si>
  <si>
    <t>石油化学基礎製品</t>
  </si>
  <si>
    <t>合成樹脂</t>
  </si>
  <si>
    <t>化学繊維</t>
  </si>
  <si>
    <t>医薬品</t>
  </si>
  <si>
    <t>石油製品</t>
  </si>
  <si>
    <t>石炭製品</t>
  </si>
  <si>
    <t>プラスチック製品</t>
  </si>
  <si>
    <t>ゴム製品</t>
  </si>
  <si>
    <t>なめし革・毛皮・同製品</t>
  </si>
  <si>
    <t>ガラス・ガラス製品</t>
  </si>
  <si>
    <t>セメント・セメント製品</t>
  </si>
  <si>
    <t>陶磁器</t>
  </si>
  <si>
    <t>その他の窯業・土石製品</t>
  </si>
  <si>
    <t>銑鉄・粗鋼</t>
  </si>
  <si>
    <t>鋼材</t>
  </si>
  <si>
    <t>鋳鍛造品</t>
  </si>
  <si>
    <t>その他の鉄鋼製品</t>
  </si>
  <si>
    <t>非鉄金属製錬・精製</t>
  </si>
  <si>
    <t>非鉄金属加工製品</t>
  </si>
  <si>
    <t>建設・建築用金属製品</t>
  </si>
  <si>
    <t>その他の金属製品</t>
  </si>
  <si>
    <t>産業用電気機器</t>
  </si>
  <si>
    <t>電子応用装置・電気計測器</t>
  </si>
  <si>
    <t>民生用電気機器</t>
  </si>
  <si>
    <t>通信機械・同関連機器</t>
  </si>
  <si>
    <t>その他の電子部品</t>
  </si>
  <si>
    <t>乗用車</t>
  </si>
  <si>
    <t>その他の自動車</t>
  </si>
  <si>
    <t>船舶・同修理</t>
  </si>
  <si>
    <t>その他の輸送機械・同修理</t>
  </si>
  <si>
    <t>再生資源回収・加工処理</t>
  </si>
  <si>
    <t>建築</t>
  </si>
  <si>
    <t>建設補修</t>
  </si>
  <si>
    <t>公共事業</t>
  </si>
  <si>
    <t>その他の土木建設</t>
  </si>
  <si>
    <t>電力</t>
  </si>
  <si>
    <t>ガス・熱供給</t>
  </si>
  <si>
    <t>水道</t>
  </si>
  <si>
    <t>廃棄物処理</t>
  </si>
  <si>
    <t>不動産仲介及び賃貸</t>
  </si>
  <si>
    <t>住宅賃貸料</t>
  </si>
  <si>
    <t>鉄道輸送</t>
  </si>
  <si>
    <t>自家輸送</t>
  </si>
  <si>
    <t>水運</t>
  </si>
  <si>
    <t>航空輸送</t>
  </si>
  <si>
    <t>貨物利用運送</t>
  </si>
  <si>
    <t>倉庫</t>
  </si>
  <si>
    <t>通信</t>
  </si>
  <si>
    <t>放送</t>
  </si>
  <si>
    <t>情報サービス</t>
  </si>
  <si>
    <t>インターネット附随サービス</t>
  </si>
  <si>
    <t>教育</t>
  </si>
  <si>
    <t>研究</t>
  </si>
  <si>
    <t>介護</t>
  </si>
  <si>
    <t>広告</t>
  </si>
  <si>
    <t>物品賃貸サービス</t>
  </si>
  <si>
    <t>その他の対事業所サービス</t>
  </si>
  <si>
    <t>娯楽サービス</t>
  </si>
  <si>
    <t>宿泊業</t>
  </si>
  <si>
    <t>洗濯・理容・美容・浴場業</t>
  </si>
  <si>
    <t>その他の対個人サービス</t>
  </si>
  <si>
    <t>例：企業誘致により工場が立地し、ある品目の生産が</t>
    <rPh sb="0" eb="1">
      <t>レイ</t>
    </rPh>
    <rPh sb="2" eb="4">
      <t>キギョウ</t>
    </rPh>
    <rPh sb="4" eb="6">
      <t>ユウチ</t>
    </rPh>
    <rPh sb="9" eb="11">
      <t>コウジョウ</t>
    </rPh>
    <rPh sb="12" eb="14">
      <t>リッチ</t>
    </rPh>
    <rPh sb="18" eb="20">
      <t>ヒンモク</t>
    </rPh>
    <rPh sb="21" eb="23">
      <t>セイサン</t>
    </rPh>
    <phoneticPr fontId="13"/>
  </si>
  <si>
    <t>　　増加する場合</t>
    <rPh sb="2" eb="4">
      <t>ゾウカ</t>
    </rPh>
    <rPh sb="6" eb="8">
      <t>バアイ</t>
    </rPh>
    <phoneticPr fontId="13"/>
  </si>
  <si>
    <t>c</t>
    <phoneticPr fontId="13"/>
  </si>
  <si>
    <t>b</t>
    <phoneticPr fontId="13"/>
  </si>
  <si>
    <t>計</t>
    <rPh sb="0" eb="1">
      <t>ケイ</t>
    </rPh>
    <phoneticPr fontId="13"/>
  </si>
  <si>
    <t>購入者価格　→　生産者価格　への変換シート</t>
    <rPh sb="0" eb="3">
      <t>コウニュウシャ</t>
    </rPh>
    <rPh sb="3" eb="5">
      <t>カカク</t>
    </rPh>
    <rPh sb="8" eb="11">
      <t>セイサンシャ</t>
    </rPh>
    <rPh sb="11" eb="13">
      <t>カカク</t>
    </rPh>
    <rPh sb="16" eb="18">
      <t>ヘンカン</t>
    </rPh>
    <phoneticPr fontId="13"/>
  </si>
  <si>
    <t>マージン率</t>
    <rPh sb="4" eb="5">
      <t>リツ</t>
    </rPh>
    <phoneticPr fontId="13"/>
  </si>
  <si>
    <t>部　　　 　門　 　　　名</t>
  </si>
  <si>
    <t>林業</t>
    <rPh sb="0" eb="2">
      <t>リンギョウ</t>
    </rPh>
    <phoneticPr fontId="5"/>
  </si>
  <si>
    <t>漁業</t>
    <rPh sb="0" eb="2">
      <t>ギョギョウ</t>
    </rPh>
    <phoneticPr fontId="5"/>
  </si>
  <si>
    <t>011</t>
  </si>
  <si>
    <t>012</t>
  </si>
  <si>
    <t>013</t>
  </si>
  <si>
    <t>015</t>
  </si>
  <si>
    <t>017</t>
  </si>
  <si>
    <t>062</t>
  </si>
  <si>
    <t>商業</t>
    <rPh sb="0" eb="2">
      <t>ショウギョウ</t>
    </rPh>
    <phoneticPr fontId="5"/>
  </si>
  <si>
    <t>公務</t>
    <rPh sb="0" eb="2">
      <t>コウム</t>
    </rPh>
    <phoneticPr fontId="5"/>
  </si>
  <si>
    <t>事務用品</t>
    <rPh sb="0" eb="2">
      <t>ジム</t>
    </rPh>
    <rPh sb="2" eb="4">
      <t>ヨウヒン</t>
    </rPh>
    <phoneticPr fontId="5"/>
  </si>
  <si>
    <t>分類不明</t>
    <rPh sb="0" eb="2">
      <t>ブンルイ</t>
    </rPh>
    <rPh sb="2" eb="4">
      <t>フメイ</t>
    </rPh>
    <phoneticPr fontId="5"/>
  </si>
  <si>
    <t>商業</t>
    <rPh sb="0" eb="2">
      <t>ショウギョウ</t>
    </rPh>
    <phoneticPr fontId="13"/>
  </si>
  <si>
    <t>運輸</t>
    <rPh sb="0" eb="2">
      <t>ウンユ</t>
    </rPh>
    <phoneticPr fontId="13"/>
  </si>
  <si>
    <t>マージン額</t>
    <rPh sb="4" eb="5">
      <t>ガク</t>
    </rPh>
    <phoneticPr fontId="13"/>
  </si>
  <si>
    <t>d=a*b</t>
    <phoneticPr fontId="13"/>
  </si>
  <si>
    <t>e=a*c</t>
    <phoneticPr fontId="13"/>
  </si>
  <si>
    <t>↑商業へ</t>
    <rPh sb="1" eb="3">
      <t>ショウギョウ</t>
    </rPh>
    <phoneticPr fontId="13"/>
  </si>
  <si>
    <t>加算</t>
    <rPh sb="0" eb="2">
      <t>カサン</t>
    </rPh>
    <phoneticPr fontId="13"/>
  </si>
  <si>
    <t>↑運輸へ</t>
    <rPh sb="1" eb="3">
      <t>ウンユ</t>
    </rPh>
    <phoneticPr fontId="13"/>
  </si>
  <si>
    <t>１５部門表</t>
    <rPh sb="2" eb="4">
      <t>ブモン</t>
    </rPh>
    <rPh sb="4" eb="5">
      <t>ヒョウ</t>
    </rPh>
    <phoneticPr fontId="13"/>
  </si>
  <si>
    <t>農業</t>
    <rPh sb="0" eb="2">
      <t>ノウギョウ</t>
    </rPh>
    <phoneticPr fontId="5"/>
  </si>
  <si>
    <t>鉱業</t>
    <rPh sb="0" eb="2">
      <t>コウギョウ</t>
    </rPh>
    <phoneticPr fontId="5"/>
  </si>
  <si>
    <t>製造業</t>
    <rPh sb="0" eb="3">
      <t>セイゾウギョウ</t>
    </rPh>
    <phoneticPr fontId="5"/>
  </si>
  <si>
    <t>建設業</t>
    <rPh sb="0" eb="2">
      <t>ケンセツ</t>
    </rPh>
    <rPh sb="2" eb="3">
      <t>ギョウ</t>
    </rPh>
    <phoneticPr fontId="5"/>
  </si>
  <si>
    <t>電力・ガス・水道</t>
    <rPh sb="0" eb="2">
      <t>デンリョク</t>
    </rPh>
    <rPh sb="6" eb="8">
      <t>スイドウ</t>
    </rPh>
    <phoneticPr fontId="5"/>
  </si>
  <si>
    <t>金融・保険</t>
    <rPh sb="0" eb="2">
      <t>キンユウ</t>
    </rPh>
    <rPh sb="3" eb="5">
      <t>ホケン</t>
    </rPh>
    <phoneticPr fontId="5"/>
  </si>
  <si>
    <t>不動産</t>
    <rPh sb="0" eb="3">
      <t>フドウサン</t>
    </rPh>
    <phoneticPr fontId="5"/>
  </si>
  <si>
    <t>運輸</t>
    <rPh sb="0" eb="2">
      <t>ウンユ</t>
    </rPh>
    <phoneticPr fontId="5"/>
  </si>
  <si>
    <t>情報通信</t>
    <rPh sb="0" eb="4">
      <t>ジョウホウツウシン</t>
    </rPh>
    <phoneticPr fontId="5"/>
  </si>
  <si>
    <t>H28</t>
  </si>
  <si>
    <t>H27</t>
  </si>
  <si>
    <t>４０部門表</t>
    <rPh sb="2" eb="4">
      <t>ブモン</t>
    </rPh>
    <rPh sb="4" eb="5">
      <t>ヒョウ</t>
    </rPh>
    <phoneticPr fontId="13"/>
  </si>
  <si>
    <t>運輸・郵便</t>
    <rPh sb="0" eb="2">
      <t>ウンユ</t>
    </rPh>
    <rPh sb="3" eb="5">
      <t>ユウビン</t>
    </rPh>
    <phoneticPr fontId="5"/>
  </si>
  <si>
    <t>第１次
波及効果</t>
    <rPh sb="0" eb="2">
      <t>ダイイチ</t>
    </rPh>
    <rPh sb="2" eb="3">
      <t>ジ</t>
    </rPh>
    <rPh sb="4" eb="6">
      <t>ハキュウ</t>
    </rPh>
    <rPh sb="6" eb="8">
      <t>コウカ</t>
    </rPh>
    <phoneticPr fontId="4"/>
  </si>
  <si>
    <t>第２次
波及効果</t>
    <rPh sb="0" eb="2">
      <t>ダイニ</t>
    </rPh>
    <rPh sb="2" eb="3">
      <t>ジ</t>
    </rPh>
    <rPh sb="4" eb="6">
      <t>ハキュウ</t>
    </rPh>
    <rPh sb="6" eb="8">
      <t>コウカ</t>
    </rPh>
    <phoneticPr fontId="4"/>
  </si>
  <si>
    <t>鉱業</t>
    <rPh sb="0" eb="2">
      <t>コウギョウ</t>
    </rPh>
    <phoneticPr fontId="3"/>
  </si>
  <si>
    <t>飲食料品</t>
    <rPh sb="0" eb="2">
      <t>インショク</t>
    </rPh>
    <rPh sb="3" eb="4">
      <t>ヒン</t>
    </rPh>
    <phoneticPr fontId="3"/>
  </si>
  <si>
    <t>パルプ・紙・木製品</t>
  </si>
  <si>
    <t>はん用機械</t>
    <rPh sb="2" eb="3">
      <t>ヨウ</t>
    </rPh>
    <rPh sb="3" eb="5">
      <t>キカイ</t>
    </rPh>
    <phoneticPr fontId="3"/>
  </si>
  <si>
    <t>生産用機械</t>
    <rPh sb="0" eb="2">
      <t>セイサン</t>
    </rPh>
    <rPh sb="2" eb="3">
      <t>ヨウ</t>
    </rPh>
    <rPh sb="3" eb="5">
      <t>キカイ</t>
    </rPh>
    <phoneticPr fontId="3"/>
  </si>
  <si>
    <t>業務用機械</t>
    <rPh sb="0" eb="2">
      <t>ギョウム</t>
    </rPh>
    <rPh sb="2" eb="3">
      <t>ヨウ</t>
    </rPh>
    <rPh sb="3" eb="5">
      <t>キカイ</t>
    </rPh>
    <phoneticPr fontId="3"/>
  </si>
  <si>
    <t>電子部品</t>
    <rPh sb="0" eb="2">
      <t>デンシ</t>
    </rPh>
    <rPh sb="2" eb="4">
      <t>ブヒン</t>
    </rPh>
    <phoneticPr fontId="3"/>
  </si>
  <si>
    <t>情報・通信機器</t>
    <rPh sb="0" eb="2">
      <t>ジョウホウ</t>
    </rPh>
    <rPh sb="3" eb="5">
      <t>ツウシン</t>
    </rPh>
    <rPh sb="5" eb="7">
      <t>キキ</t>
    </rPh>
    <phoneticPr fontId="3"/>
  </si>
  <si>
    <t>電力・ガス・熱供給</t>
  </si>
  <si>
    <t>運輸・郵便</t>
    <rPh sb="3" eb="5">
      <t>ユウビン</t>
    </rPh>
    <phoneticPr fontId="4"/>
  </si>
  <si>
    <t>情報通信</t>
    <rPh sb="0" eb="2">
      <t>ジョウホウ</t>
    </rPh>
    <rPh sb="2" eb="4">
      <t>ツウシン</t>
    </rPh>
    <phoneticPr fontId="3"/>
  </si>
  <si>
    <t>医療・福祉</t>
    <rPh sb="0" eb="2">
      <t>イリョウ</t>
    </rPh>
    <rPh sb="3" eb="5">
      <t>フクシ</t>
    </rPh>
    <phoneticPr fontId="3"/>
  </si>
  <si>
    <t>その他の非営利団体サービス</t>
    <rPh sb="4" eb="7">
      <t>ヒエイリ</t>
    </rPh>
    <rPh sb="7" eb="9">
      <t>ダンタイ</t>
    </rPh>
    <phoneticPr fontId="3"/>
  </si>
  <si>
    <t>対個人サービス</t>
    <rPh sb="0" eb="1">
      <t>タイ</t>
    </rPh>
    <rPh sb="1" eb="3">
      <t>コジン</t>
    </rPh>
    <phoneticPr fontId="4"/>
  </si>
  <si>
    <t>事務用品</t>
    <rPh sb="0" eb="2">
      <t>ジム</t>
    </rPh>
    <rPh sb="2" eb="4">
      <t>ヨウヒン</t>
    </rPh>
    <phoneticPr fontId="3"/>
  </si>
  <si>
    <t>分類不明</t>
    <rPh sb="0" eb="2">
      <t>ブンルイ</t>
    </rPh>
    <rPh sb="2" eb="4">
      <t>フメイ</t>
    </rPh>
    <phoneticPr fontId="3"/>
  </si>
  <si>
    <t>飼料・有機質肥料（別掲を除く。）</t>
  </si>
  <si>
    <t>自動車部品・同附属品</t>
  </si>
  <si>
    <t>自動車整備・機械修理</t>
  </si>
  <si>
    <t>木材・木製品</t>
  </si>
  <si>
    <t>化学最終製品（医薬品を除く。）</t>
  </si>
  <si>
    <t>はん用機械</t>
  </si>
  <si>
    <t>生産用機械</t>
  </si>
  <si>
    <t>業務用機械</t>
  </si>
  <si>
    <t>電子デバイス</t>
  </si>
  <si>
    <t>その他の電気機械</t>
  </si>
  <si>
    <t>電子計算機・同附属装置</t>
  </si>
  <si>
    <t>道路輸送（自家輸送を除く。）</t>
  </si>
  <si>
    <t>運輸附帯サービス</t>
  </si>
  <si>
    <t>郵便・信書便</t>
  </si>
  <si>
    <t>映像・音声・文字情報制作</t>
  </si>
  <si>
    <t>医療</t>
  </si>
  <si>
    <t>保健衛生</t>
  </si>
  <si>
    <t>社会保険・社会福祉</t>
  </si>
  <si>
    <t>飲食サービス</t>
  </si>
  <si>
    <t>Ａ</t>
    <phoneticPr fontId="13"/>
  </si>
  <si>
    <t>Ｂ</t>
    <phoneticPr fontId="13"/>
  </si>
  <si>
    <t>Ｃ</t>
    <phoneticPr fontId="13"/>
  </si>
  <si>
    <t>40→15</t>
    <phoneticPr fontId="13"/>
  </si>
  <si>
    <t>Ａに入力するとＢ、Ｃに統合されたものが出力</t>
    <rPh sb="2" eb="4">
      <t>ニュウリョク</t>
    </rPh>
    <rPh sb="11" eb="13">
      <t>トウゴウ</t>
    </rPh>
    <rPh sb="19" eb="21">
      <t>シュツリョク</t>
    </rPh>
    <phoneticPr fontId="13"/>
  </si>
  <si>
    <t>Ａに入力するとＢに統合されたものが出力</t>
    <rPh sb="2" eb="4">
      <t>ニュウリョク</t>
    </rPh>
    <rPh sb="9" eb="11">
      <t>トウゴウ</t>
    </rPh>
    <rPh sb="17" eb="19">
      <t>シュツリョク</t>
    </rPh>
    <phoneticPr fontId="13"/>
  </si>
  <si>
    <t>H23青森県IO 部門コンバーター（40部門）</t>
    <rPh sb="3" eb="6">
      <t>アオモリケン</t>
    </rPh>
    <rPh sb="9" eb="11">
      <t>ブモン</t>
    </rPh>
    <rPh sb="20" eb="22">
      <t>ブモン</t>
    </rPh>
    <phoneticPr fontId="13"/>
  </si>
  <si>
    <t>　４０部門表</t>
    <rPh sb="3" eb="5">
      <t>ブモン</t>
    </rPh>
    <rPh sb="5" eb="6">
      <t>ヒョウ</t>
    </rPh>
    <phoneticPr fontId="13"/>
  </si>
  <si>
    <t>はん用機械</t>
    <rPh sb="2" eb="3">
      <t>ヨウ</t>
    </rPh>
    <rPh sb="3" eb="5">
      <t>キカイ</t>
    </rPh>
    <phoneticPr fontId="5"/>
  </si>
  <si>
    <t>生産用機械</t>
    <rPh sb="0" eb="2">
      <t>セイサン</t>
    </rPh>
    <rPh sb="2" eb="3">
      <t>ヨウ</t>
    </rPh>
    <rPh sb="3" eb="5">
      <t>キカイ</t>
    </rPh>
    <phoneticPr fontId="5"/>
  </si>
  <si>
    <t>業務用機械</t>
    <rPh sb="0" eb="2">
      <t>ギョウム</t>
    </rPh>
    <rPh sb="2" eb="3">
      <t>ヨウ</t>
    </rPh>
    <rPh sb="3" eb="5">
      <t>キカイ</t>
    </rPh>
    <phoneticPr fontId="5"/>
  </si>
  <si>
    <t>01</t>
  </si>
  <si>
    <t>02</t>
  </si>
  <si>
    <t>03</t>
  </si>
  <si>
    <t>04</t>
  </si>
  <si>
    <t>06</t>
  </si>
  <si>
    <t>コード</t>
    <phoneticPr fontId="13"/>
  </si>
  <si>
    <t>11</t>
  </si>
  <si>
    <t>飲食料品</t>
    <rPh sb="0" eb="2">
      <t>インショク</t>
    </rPh>
    <rPh sb="3" eb="4">
      <t>ヒン</t>
    </rPh>
    <phoneticPr fontId="5"/>
  </si>
  <si>
    <t>15</t>
  </si>
  <si>
    <t>16</t>
  </si>
  <si>
    <t>20</t>
  </si>
  <si>
    <t>21</t>
  </si>
  <si>
    <t>22</t>
  </si>
  <si>
    <t>25</t>
  </si>
  <si>
    <t>26</t>
  </si>
  <si>
    <t>27</t>
  </si>
  <si>
    <t>28</t>
  </si>
  <si>
    <t>29</t>
  </si>
  <si>
    <t>30</t>
  </si>
  <si>
    <t>31</t>
  </si>
  <si>
    <t>32</t>
  </si>
  <si>
    <t>電子部品</t>
    <rPh sb="0" eb="2">
      <t>デンシ</t>
    </rPh>
    <rPh sb="2" eb="4">
      <t>ブヒン</t>
    </rPh>
    <phoneticPr fontId="5"/>
  </si>
  <si>
    <t>33</t>
  </si>
  <si>
    <t>34</t>
  </si>
  <si>
    <t>情報・通信機器</t>
    <rPh sb="0" eb="2">
      <t>ジョウホウ</t>
    </rPh>
    <rPh sb="3" eb="5">
      <t>ツウシン</t>
    </rPh>
    <rPh sb="5" eb="7">
      <t>キキ</t>
    </rPh>
    <phoneticPr fontId="5"/>
  </si>
  <si>
    <t>35</t>
  </si>
  <si>
    <t>39</t>
  </si>
  <si>
    <t>41</t>
  </si>
  <si>
    <t>46</t>
  </si>
  <si>
    <t>47</t>
  </si>
  <si>
    <t>48</t>
  </si>
  <si>
    <t>51</t>
  </si>
  <si>
    <t>53</t>
  </si>
  <si>
    <t>55</t>
  </si>
  <si>
    <t>57</t>
  </si>
  <si>
    <t>運輸・郵便</t>
    <rPh sb="3" eb="5">
      <t>ユウビン</t>
    </rPh>
    <phoneticPr fontId="6"/>
  </si>
  <si>
    <t>59</t>
  </si>
  <si>
    <t>情報通信</t>
    <rPh sb="0" eb="2">
      <t>ジョウホウ</t>
    </rPh>
    <rPh sb="2" eb="4">
      <t>ツウシン</t>
    </rPh>
    <phoneticPr fontId="5"/>
  </si>
  <si>
    <t>61</t>
  </si>
  <si>
    <t>63</t>
  </si>
  <si>
    <t>64</t>
  </si>
  <si>
    <t>医療・福祉</t>
    <rPh sb="0" eb="2">
      <t>イリョウ</t>
    </rPh>
    <rPh sb="3" eb="5">
      <t>フクシ</t>
    </rPh>
    <phoneticPr fontId="5"/>
  </si>
  <si>
    <t>65</t>
  </si>
  <si>
    <t>66</t>
  </si>
  <si>
    <t>67</t>
  </si>
  <si>
    <t>対個人サービス</t>
    <rPh sb="0" eb="1">
      <t>タイ</t>
    </rPh>
    <rPh sb="1" eb="3">
      <t>コジン</t>
    </rPh>
    <phoneticPr fontId="6"/>
  </si>
  <si>
    <t>68</t>
  </si>
  <si>
    <t>69</t>
  </si>
  <si>
    <t>農業</t>
    <rPh sb="0" eb="2">
      <t>ノウギョウ</t>
    </rPh>
    <phoneticPr fontId="15"/>
  </si>
  <si>
    <t>林業</t>
    <rPh sb="0" eb="2">
      <t>リンギョウ</t>
    </rPh>
    <phoneticPr fontId="15"/>
  </si>
  <si>
    <t>漁業</t>
    <rPh sb="0" eb="2">
      <t>ギョギョウ</t>
    </rPh>
    <phoneticPr fontId="15"/>
  </si>
  <si>
    <t>鉱業</t>
    <rPh sb="0" eb="2">
      <t>コウギョウ</t>
    </rPh>
    <phoneticPr fontId="15"/>
  </si>
  <si>
    <t>05</t>
  </si>
  <si>
    <t>製造業</t>
    <rPh sb="0" eb="3">
      <t>セイゾウギョウ</t>
    </rPh>
    <phoneticPr fontId="15"/>
  </si>
  <si>
    <t>07</t>
  </si>
  <si>
    <t>電力・ガス・水道</t>
    <rPh sb="0" eb="2">
      <t>デンリョク</t>
    </rPh>
    <rPh sb="6" eb="8">
      <t>スイドウ</t>
    </rPh>
    <phoneticPr fontId="15"/>
  </si>
  <si>
    <t>08</t>
  </si>
  <si>
    <t>商業</t>
    <rPh sb="0" eb="2">
      <t>ショウギョウ</t>
    </rPh>
    <phoneticPr fontId="15"/>
  </si>
  <si>
    <t>09</t>
  </si>
  <si>
    <t>金融・保険</t>
    <rPh sb="0" eb="2">
      <t>キンユウ</t>
    </rPh>
    <rPh sb="3" eb="5">
      <t>ホケン</t>
    </rPh>
    <phoneticPr fontId="15"/>
  </si>
  <si>
    <t>10</t>
  </si>
  <si>
    <t>不動産</t>
    <rPh sb="0" eb="3">
      <t>フドウサン</t>
    </rPh>
    <phoneticPr fontId="15"/>
  </si>
  <si>
    <t>運輸</t>
    <rPh sb="0" eb="2">
      <t>ウンユ</t>
    </rPh>
    <phoneticPr fontId="15"/>
  </si>
  <si>
    <t>12</t>
  </si>
  <si>
    <t>情報通信</t>
    <rPh sb="0" eb="4">
      <t>ジョウホウツウシン</t>
    </rPh>
    <phoneticPr fontId="15"/>
  </si>
  <si>
    <t>13</t>
  </si>
  <si>
    <t>公務</t>
    <rPh sb="0" eb="2">
      <t>コウム</t>
    </rPh>
    <phoneticPr fontId="15"/>
  </si>
  <si>
    <t>14</t>
  </si>
  <si>
    <t>分類不明</t>
    <rPh sb="0" eb="2">
      <t>ブンルイ</t>
    </rPh>
    <rPh sb="2" eb="4">
      <t>フメイ</t>
    </rPh>
    <phoneticPr fontId="15"/>
  </si>
  <si>
    <t>入力値</t>
    <rPh sb="0" eb="3">
      <t>ニュウリョクチ</t>
    </rPh>
    <phoneticPr fontId="13"/>
  </si>
  <si>
    <t xml:space="preserve">               </t>
    <phoneticPr fontId="13"/>
  </si>
  <si>
    <t xml:space="preserve"> （初期需要額において既に県内消費額が判明している場合）</t>
    <rPh sb="2" eb="4">
      <t>ショキ</t>
    </rPh>
    <rPh sb="4" eb="6">
      <t>ジュヨウ</t>
    </rPh>
    <rPh sb="6" eb="7">
      <t>ガク</t>
    </rPh>
    <rPh sb="11" eb="12">
      <t>スデ</t>
    </rPh>
    <rPh sb="13" eb="15">
      <t>ケンナイ</t>
    </rPh>
    <rPh sb="15" eb="17">
      <t>ショウヒ</t>
    </rPh>
    <rPh sb="17" eb="18">
      <t>ガク</t>
    </rPh>
    <rPh sb="19" eb="21">
      <t>ハンメイ</t>
    </rPh>
    <rPh sb="25" eb="27">
      <t>バアイ</t>
    </rPh>
    <phoneticPr fontId="13"/>
  </si>
  <si>
    <t>（初期需要額において県内消費額と県外消費額が分けられない場合）</t>
    <rPh sb="1" eb="3">
      <t>ショキ</t>
    </rPh>
    <rPh sb="3" eb="5">
      <t>ジュヨウ</t>
    </rPh>
    <rPh sb="5" eb="6">
      <t>ガク</t>
    </rPh>
    <rPh sb="10" eb="12">
      <t>ケンナイ</t>
    </rPh>
    <rPh sb="12" eb="14">
      <t>ショウヒ</t>
    </rPh>
    <rPh sb="14" eb="15">
      <t>ガク</t>
    </rPh>
    <rPh sb="16" eb="18">
      <t>ケンガイ</t>
    </rPh>
    <rPh sb="18" eb="20">
      <t>ショウヒ</t>
    </rPh>
    <rPh sb="20" eb="21">
      <t>ガク</t>
    </rPh>
    <rPh sb="28" eb="30">
      <t>バアイ</t>
    </rPh>
    <phoneticPr fontId="13"/>
  </si>
  <si>
    <t>　　……産業連関表の県内自給率を使います。</t>
    <phoneticPr fontId="13"/>
  </si>
  <si>
    <t>参考１）部門統合（コンバーター）・・・</t>
    <rPh sb="0" eb="2">
      <t>サンコウ</t>
    </rPh>
    <rPh sb="4" eb="6">
      <t>ブモン</t>
    </rPh>
    <rPh sb="6" eb="8">
      <t>トウゴウ</t>
    </rPh>
    <phoneticPr fontId="13"/>
  </si>
  <si>
    <t>参考２）購入者価格から生産者価格へ（価格変換）</t>
    <rPh sb="0" eb="2">
      <t>サンコウ</t>
    </rPh>
    <rPh sb="4" eb="7">
      <t>コウニュウシャ</t>
    </rPh>
    <rPh sb="7" eb="9">
      <t>カカク</t>
    </rPh>
    <rPh sb="11" eb="14">
      <t>セイサンシャ</t>
    </rPh>
    <rPh sb="14" eb="16">
      <t>カカク</t>
    </rPh>
    <rPh sb="18" eb="20">
      <t>カカク</t>
    </rPh>
    <rPh sb="20" eb="22">
      <t>ヘンカン</t>
    </rPh>
    <phoneticPr fontId="13"/>
  </si>
  <si>
    <t>参考２</t>
    <rPh sb="0" eb="2">
      <t>サンコウ</t>
    </rPh>
    <phoneticPr fontId="13"/>
  </si>
  <si>
    <t>有機化学工業製品（石油化学基礎製品を除く。）</t>
  </si>
  <si>
    <t>住宅賃貸料（帰属家賃）</t>
  </si>
  <si>
    <t>内生部門計</t>
  </si>
  <si>
    <t>【参考資料】</t>
    <phoneticPr fontId="32"/>
  </si>
  <si>
    <t>　・取引基本表（購入者価格評価表）</t>
    <phoneticPr fontId="32"/>
  </si>
  <si>
    <t>　・商業マージン表</t>
    <rPh sb="2" eb="4">
      <t>ショウギョウ</t>
    </rPh>
    <rPh sb="8" eb="9">
      <t>ヒョウ</t>
    </rPh>
    <phoneticPr fontId="32"/>
  </si>
  <si>
    <t>　・国内貨物運賃表</t>
    <rPh sb="2" eb="4">
      <t>コクナイ</t>
    </rPh>
    <rPh sb="4" eb="6">
      <t>カモツ</t>
    </rPh>
    <rPh sb="6" eb="9">
      <t>ウンチンヒョウ</t>
    </rPh>
    <phoneticPr fontId="32"/>
  </si>
  <si>
    <t>需要合計</t>
    <phoneticPr fontId="32"/>
  </si>
  <si>
    <t>民間消費支出</t>
    <phoneticPr fontId="32"/>
  </si>
  <si>
    <t>商業マージン率</t>
    <rPh sb="0" eb="2">
      <t>ショウギョウ</t>
    </rPh>
    <rPh sb="6" eb="7">
      <t>リツ</t>
    </rPh>
    <phoneticPr fontId="32"/>
  </si>
  <si>
    <t>運輸マージン率</t>
    <rPh sb="0" eb="2">
      <t>ウンユ</t>
    </rPh>
    <rPh sb="6" eb="7">
      <t>リツ</t>
    </rPh>
    <phoneticPr fontId="32"/>
  </si>
  <si>
    <t>70</t>
  </si>
  <si>
    <t>（百万円）</t>
    <rPh sb="1" eb="2">
      <t>ヒャク</t>
    </rPh>
    <rPh sb="2" eb="4">
      <t>マンエン</t>
    </rPh>
    <phoneticPr fontId="32"/>
  </si>
  <si>
    <t>購入者価格</t>
    <rPh sb="0" eb="3">
      <t>コウニュウシャ</t>
    </rPh>
    <rPh sb="3" eb="5">
      <t>カカク</t>
    </rPh>
    <phoneticPr fontId="32"/>
  </si>
  <si>
    <t>生産者価格</t>
    <rPh sb="0" eb="3">
      <t>セイサンシャ</t>
    </rPh>
    <rPh sb="3" eb="5">
      <t>カカク</t>
    </rPh>
    <phoneticPr fontId="32"/>
  </si>
  <si>
    <t>取引基本表</t>
    <rPh sb="0" eb="2">
      <t>トリヒキ</t>
    </rPh>
    <rPh sb="2" eb="5">
      <t>キホンヒョウ</t>
    </rPh>
    <phoneticPr fontId="32"/>
  </si>
  <si>
    <t>商業マージン表</t>
    <rPh sb="0" eb="2">
      <t>ショウギョウ</t>
    </rPh>
    <rPh sb="6" eb="7">
      <t>ヒョウ</t>
    </rPh>
    <phoneticPr fontId="32"/>
  </si>
  <si>
    <t>国内貨物運賃表</t>
    <rPh sb="0" eb="2">
      <t>コクナイ</t>
    </rPh>
    <rPh sb="2" eb="4">
      <t>カモツ</t>
    </rPh>
    <rPh sb="4" eb="7">
      <t>ウンチンヒョウ</t>
    </rPh>
    <phoneticPr fontId="32"/>
  </si>
  <si>
    <t>国内貨物運賃表</t>
    <rPh sb="6" eb="7">
      <t>ヒョウ</t>
    </rPh>
    <phoneticPr fontId="32"/>
  </si>
  <si>
    <t>Ａ</t>
    <phoneticPr fontId="32"/>
  </si>
  <si>
    <t>Ｂ</t>
  </si>
  <si>
    <t>Ｃ</t>
  </si>
  <si>
    <t>Ｄ＝Ｂ／Ａ</t>
  </si>
  <si>
    <t>Ｅ＝Ｃ／Ａ</t>
  </si>
  <si>
    <t>Ｘ</t>
    <phoneticPr fontId="32"/>
  </si>
  <si>
    <t>Ｙ</t>
    <phoneticPr fontId="32"/>
  </si>
  <si>
    <t>Ｚ</t>
    <phoneticPr fontId="32"/>
  </si>
  <si>
    <t>ｄ＝Ｙ／Ｘ</t>
    <phoneticPr fontId="32"/>
  </si>
  <si>
    <t>ｅ＝Ｚ／Ｘ</t>
    <phoneticPr fontId="32"/>
  </si>
  <si>
    <t>【参考資料】</t>
    <phoneticPr fontId="32"/>
  </si>
  <si>
    <t>　・取引基本表（購入者価格評価表）</t>
    <phoneticPr fontId="32"/>
  </si>
  <si>
    <t>需要合計</t>
    <phoneticPr fontId="32"/>
  </si>
  <si>
    <t>民間消費支出</t>
    <phoneticPr fontId="32"/>
  </si>
  <si>
    <t>Ａ</t>
    <phoneticPr fontId="32"/>
  </si>
  <si>
    <t>Ｄ＝Ｂ／Ａ</t>
    <phoneticPr fontId="32"/>
  </si>
  <si>
    <t>Ｘ</t>
    <phoneticPr fontId="32"/>
  </si>
  <si>
    <t>Ｙ</t>
    <phoneticPr fontId="32"/>
  </si>
  <si>
    <t>Ｚ</t>
    <phoneticPr fontId="32"/>
  </si>
  <si>
    <t>ｄ＝Ｙ／Ｘ</t>
    <phoneticPr fontId="32"/>
  </si>
  <si>
    <t>ｅ＝Ｚ／Ｘ</t>
    <phoneticPr fontId="32"/>
  </si>
  <si>
    <t>111</t>
  </si>
  <si>
    <t>112</t>
  </si>
  <si>
    <t>113</t>
  </si>
  <si>
    <t>114</t>
  </si>
  <si>
    <t>151</t>
  </si>
  <si>
    <t>152</t>
  </si>
  <si>
    <t>161</t>
  </si>
  <si>
    <t>162</t>
  </si>
  <si>
    <t>163</t>
  </si>
  <si>
    <t>164</t>
  </si>
  <si>
    <t>191</t>
  </si>
  <si>
    <t>201</t>
  </si>
  <si>
    <t>202</t>
  </si>
  <si>
    <t>203</t>
  </si>
  <si>
    <t>204</t>
  </si>
  <si>
    <t>205</t>
  </si>
  <si>
    <t>206</t>
  </si>
  <si>
    <t>207</t>
  </si>
  <si>
    <t>208</t>
  </si>
  <si>
    <t>211</t>
  </si>
  <si>
    <t>212</t>
  </si>
  <si>
    <t>221</t>
  </si>
  <si>
    <t>222</t>
  </si>
  <si>
    <t>231</t>
  </si>
  <si>
    <t>251</t>
  </si>
  <si>
    <t>252</t>
  </si>
  <si>
    <t>253</t>
  </si>
  <si>
    <t>259</t>
  </si>
  <si>
    <t>261</t>
  </si>
  <si>
    <t>262</t>
  </si>
  <si>
    <t>263</t>
  </si>
  <si>
    <t>269</t>
  </si>
  <si>
    <t>271</t>
  </si>
  <si>
    <t>272</t>
  </si>
  <si>
    <t>281</t>
  </si>
  <si>
    <t>289</t>
  </si>
  <si>
    <t>291</t>
  </si>
  <si>
    <t>301</t>
  </si>
  <si>
    <t>311</t>
  </si>
  <si>
    <t>321</t>
  </si>
  <si>
    <t>329</t>
  </si>
  <si>
    <t>331</t>
  </si>
  <si>
    <t>332</t>
  </si>
  <si>
    <t>333</t>
  </si>
  <si>
    <t>339</t>
  </si>
  <si>
    <t>341</t>
  </si>
  <si>
    <t>342</t>
  </si>
  <si>
    <t>351</t>
  </si>
  <si>
    <t>352</t>
  </si>
  <si>
    <t>353</t>
  </si>
  <si>
    <t>354</t>
  </si>
  <si>
    <t>359</t>
  </si>
  <si>
    <t>391</t>
  </si>
  <si>
    <t>392</t>
  </si>
  <si>
    <t>411</t>
  </si>
  <si>
    <t>412</t>
  </si>
  <si>
    <t>413</t>
  </si>
  <si>
    <t>419</t>
  </si>
  <si>
    <t>461</t>
  </si>
  <si>
    <t>462</t>
  </si>
  <si>
    <t>471</t>
  </si>
  <si>
    <t>481</t>
  </si>
  <si>
    <t>511</t>
  </si>
  <si>
    <t>531</t>
  </si>
  <si>
    <t>551</t>
  </si>
  <si>
    <t>552</t>
  </si>
  <si>
    <t>553</t>
  </si>
  <si>
    <t>571</t>
  </si>
  <si>
    <t>572</t>
  </si>
  <si>
    <t>573</t>
  </si>
  <si>
    <t>574</t>
  </si>
  <si>
    <t>575</t>
  </si>
  <si>
    <t>576</t>
  </si>
  <si>
    <t>577</t>
  </si>
  <si>
    <t>578</t>
  </si>
  <si>
    <t>579</t>
  </si>
  <si>
    <t>591</t>
  </si>
  <si>
    <t>592</t>
  </si>
  <si>
    <t>593</t>
  </si>
  <si>
    <t>594</t>
  </si>
  <si>
    <t>595</t>
  </si>
  <si>
    <t>611</t>
  </si>
  <si>
    <t>631</t>
  </si>
  <si>
    <t>632</t>
  </si>
  <si>
    <t>641</t>
  </si>
  <si>
    <t>642</t>
  </si>
  <si>
    <t>643</t>
  </si>
  <si>
    <t>644</t>
  </si>
  <si>
    <t>659</t>
  </si>
  <si>
    <t>661</t>
  </si>
  <si>
    <t>662</t>
  </si>
  <si>
    <t>663</t>
  </si>
  <si>
    <t>669</t>
  </si>
  <si>
    <t>671</t>
  </si>
  <si>
    <t>672</t>
  </si>
  <si>
    <t>673</t>
  </si>
  <si>
    <t>674</t>
  </si>
  <si>
    <t>679</t>
  </si>
  <si>
    <t>681</t>
  </si>
  <si>
    <t>691</t>
  </si>
  <si>
    <t>４０部門</t>
    <rPh sb="2" eb="4">
      <t>ブモン</t>
    </rPh>
    <phoneticPr fontId="13"/>
  </si>
  <si>
    <t>※商業と運輸関係の部門のマージン額は、他部門からのマージン額が加算された金額</t>
    <phoneticPr fontId="13"/>
  </si>
  <si>
    <t>経済波及効果の計算（40部門表による第２次波及効果まで）</t>
    <rPh sb="0" eb="2">
      <t>ケイザイ</t>
    </rPh>
    <rPh sb="2" eb="4">
      <t>ハキュウ</t>
    </rPh>
    <rPh sb="4" eb="6">
      <t>コウカ</t>
    </rPh>
    <rPh sb="7" eb="9">
      <t>ケイサン</t>
    </rPh>
    <rPh sb="12" eb="14">
      <t>ブモン</t>
    </rPh>
    <rPh sb="14" eb="15">
      <t>ヒョウ</t>
    </rPh>
    <rPh sb="18" eb="20">
      <t>ダイニ</t>
    </rPh>
    <rPh sb="20" eb="21">
      <t>ジ</t>
    </rPh>
    <rPh sb="21" eb="23">
      <t>ハキュウ</t>
    </rPh>
    <rPh sb="23" eb="25">
      <t>コウカ</t>
    </rPh>
    <phoneticPr fontId="4"/>
  </si>
  <si>
    <t>経済波及効果の計算（15部門表による第２次波及効果まで）</t>
    <rPh sb="0" eb="2">
      <t>ケイザイ</t>
    </rPh>
    <rPh sb="2" eb="4">
      <t>ハキュウ</t>
    </rPh>
    <rPh sb="4" eb="6">
      <t>コウカ</t>
    </rPh>
    <rPh sb="7" eb="9">
      <t>ケイサン</t>
    </rPh>
    <rPh sb="12" eb="14">
      <t>ブモン</t>
    </rPh>
    <rPh sb="14" eb="15">
      <t>ヒョウ</t>
    </rPh>
    <rPh sb="18" eb="20">
      <t>ダイニ</t>
    </rPh>
    <rPh sb="20" eb="21">
      <t>ジ</t>
    </rPh>
    <rPh sb="21" eb="23">
      <t>ハキュウ</t>
    </rPh>
    <rPh sb="23" eb="25">
      <t>コウカ</t>
    </rPh>
    <phoneticPr fontId="4"/>
  </si>
  <si>
    <r>
      <t xml:space="preserve">需要額
(億円)
</t>
    </r>
    <r>
      <rPr>
        <sz val="8"/>
        <rFont val="ＭＳ ゴシック"/>
        <family val="3"/>
        <charset val="128"/>
      </rPr>
      <t>運輸マージン除く</t>
    </r>
    <rPh sb="0" eb="2">
      <t>ジュヨウ</t>
    </rPh>
    <rPh sb="2" eb="3">
      <t>ガク</t>
    </rPh>
    <rPh sb="5" eb="7">
      <t>オクエン</t>
    </rPh>
    <rPh sb="9" eb="11">
      <t>ウンユ</t>
    </rPh>
    <rPh sb="15" eb="16">
      <t>ノゾ</t>
    </rPh>
    <phoneticPr fontId="4"/>
  </si>
  <si>
    <t>A’</t>
    <phoneticPr fontId="4"/>
  </si>
  <si>
    <r>
      <t>需要額（億円）</t>
    </r>
    <r>
      <rPr>
        <sz val="8"/>
        <rFont val="ＭＳ ゴシック"/>
        <family val="3"/>
        <charset val="128"/>
      </rPr>
      <t>運輸マージン</t>
    </r>
    <rPh sb="0" eb="3">
      <t>ジュヨウガク</t>
    </rPh>
    <rPh sb="4" eb="6">
      <t>オクエン</t>
    </rPh>
    <rPh sb="7" eb="9">
      <t>ウンユ</t>
    </rPh>
    <phoneticPr fontId="4"/>
  </si>
  <si>
    <t>プラスチック・ゴム</t>
  </si>
  <si>
    <t>プラスチック・ゴム</t>
    <phoneticPr fontId="4"/>
  </si>
  <si>
    <t>新規需要額入力</t>
    <rPh sb="0" eb="2">
      <t>シンキ</t>
    </rPh>
    <rPh sb="2" eb="5">
      <t>ジュヨウガク</t>
    </rPh>
    <rPh sb="5" eb="7">
      <t>ニュウリョク</t>
    </rPh>
    <phoneticPr fontId="13"/>
  </si>
  <si>
    <t>生産者
価格</t>
    <rPh sb="0" eb="3">
      <t>セイサンシャ</t>
    </rPh>
    <rPh sb="2" eb="3">
      <t>シャ</t>
    </rPh>
    <rPh sb="4" eb="6">
      <t>カカク</t>
    </rPh>
    <phoneticPr fontId="13"/>
  </si>
  <si>
    <t>購入者
価格</t>
    <rPh sb="0" eb="3">
      <t>コウニュウシャ</t>
    </rPh>
    <rPh sb="4" eb="6">
      <t>カカク</t>
    </rPh>
    <phoneticPr fontId="13"/>
  </si>
  <si>
    <t>ａ</t>
    <phoneticPr fontId="13"/>
  </si>
  <si>
    <t>合　　　　　　　　計</t>
    <rPh sb="0" eb="1">
      <t>ア</t>
    </rPh>
    <rPh sb="9" eb="10">
      <t>ケイ</t>
    </rPh>
    <phoneticPr fontId="26"/>
  </si>
  <si>
    <t>最終需要額</t>
    <rPh sb="0" eb="2">
      <t>サイシュウ</t>
    </rPh>
    <rPh sb="2" eb="4">
      <t>ジュヨウ</t>
    </rPh>
    <rPh sb="4" eb="5">
      <t>ガク</t>
    </rPh>
    <phoneticPr fontId="13"/>
  </si>
  <si>
    <t>生産者
価格
合計</t>
    <rPh sb="0" eb="3">
      <t>セイサンシャ</t>
    </rPh>
    <rPh sb="4" eb="6">
      <t>カカク</t>
    </rPh>
    <rPh sb="7" eb="9">
      <t>ゴウケイ</t>
    </rPh>
    <phoneticPr fontId="13"/>
  </si>
  <si>
    <t>自給率
(県産品)</t>
    <rPh sb="0" eb="3">
      <t>ジキュウリツ</t>
    </rPh>
    <rPh sb="5" eb="8">
      <t>ケンサンヒン</t>
    </rPh>
    <phoneticPr fontId="4"/>
  </si>
  <si>
    <t>B'</t>
    <phoneticPr fontId="4"/>
  </si>
  <si>
    <t>B</t>
    <phoneticPr fontId="4"/>
  </si>
  <si>
    <t>※各マージン率の算出にあたっては、各表の国内需要合計の値を用いている。</t>
    <phoneticPr fontId="13"/>
  </si>
  <si>
    <t>プラスチック・ゴム</t>
    <phoneticPr fontId="13"/>
  </si>
  <si>
    <t>※参考２で運輸マージンを計算した場合は、A’（Ｄ列）に入力してください。</t>
    <rPh sb="1" eb="3">
      <t>サンコウ</t>
    </rPh>
    <rPh sb="5" eb="7">
      <t>ウンユ</t>
    </rPh>
    <rPh sb="12" eb="14">
      <t>ケイサン</t>
    </rPh>
    <rPh sb="16" eb="18">
      <t>バアイ</t>
    </rPh>
    <rPh sb="24" eb="25">
      <t>レツ</t>
    </rPh>
    <rPh sb="27" eb="29">
      <t>ニュウリョク</t>
    </rPh>
    <phoneticPr fontId="4"/>
  </si>
  <si>
    <t>うち雇用者所得額Ｎ</t>
    <rPh sb="2" eb="5">
      <t>コヨウシャ</t>
    </rPh>
    <rPh sb="5" eb="8">
      <t>ショトクガク</t>
    </rPh>
    <phoneticPr fontId="13"/>
  </si>
  <si>
    <t>粗付加価値誘発額Ｋ</t>
    <rPh sb="0" eb="1">
      <t>ソ</t>
    </rPh>
    <rPh sb="1" eb="3">
      <t>フカ</t>
    </rPh>
    <rPh sb="3" eb="5">
      <t>カチ</t>
    </rPh>
    <rPh sb="5" eb="8">
      <t>ユウハツガク</t>
    </rPh>
    <phoneticPr fontId="13"/>
  </si>
  <si>
    <t>うち雇用者所得額Ｕ</t>
    <rPh sb="2" eb="5">
      <t>コヨウシャ</t>
    </rPh>
    <rPh sb="5" eb="7">
      <t>ショトク</t>
    </rPh>
    <rPh sb="7" eb="8">
      <t>ガク</t>
    </rPh>
    <phoneticPr fontId="13"/>
  </si>
  <si>
    <t>粗付加価値誘発額Ｔ</t>
    <rPh sb="0" eb="1">
      <t>ソ</t>
    </rPh>
    <rPh sb="1" eb="3">
      <t>フカ</t>
    </rPh>
    <rPh sb="3" eb="5">
      <t>カチ</t>
    </rPh>
    <rPh sb="5" eb="8">
      <t>ユウハツガク</t>
    </rPh>
    <phoneticPr fontId="13"/>
  </si>
  <si>
    <t>うち雇用者所得額Ｉ</t>
    <rPh sb="2" eb="5">
      <t>コヨウシャ</t>
    </rPh>
    <rPh sb="5" eb="7">
      <t>ショトク</t>
    </rPh>
    <rPh sb="7" eb="8">
      <t>ガク</t>
    </rPh>
    <phoneticPr fontId="13"/>
  </si>
  <si>
    <t>うち雇用者所得額Ｍ</t>
    <rPh sb="2" eb="5">
      <t>コヨウシャ</t>
    </rPh>
    <rPh sb="5" eb="7">
      <t>ショトク</t>
    </rPh>
    <rPh sb="7" eb="8">
      <t>ガク</t>
    </rPh>
    <phoneticPr fontId="13"/>
  </si>
  <si>
    <t>粗付加価値誘発額Ｌ</t>
    <rPh sb="0" eb="1">
      <t>ソ</t>
    </rPh>
    <rPh sb="1" eb="3">
      <t>フカ</t>
    </rPh>
    <rPh sb="3" eb="5">
      <t>カチ</t>
    </rPh>
    <rPh sb="5" eb="8">
      <t>ユウハツガク</t>
    </rPh>
    <phoneticPr fontId="13"/>
  </si>
  <si>
    <t>うち雇用者所得額Ｇ</t>
    <rPh sb="2" eb="5">
      <t>コヨウシャ</t>
    </rPh>
    <rPh sb="5" eb="7">
      <t>ショトク</t>
    </rPh>
    <rPh sb="7" eb="8">
      <t>ガク</t>
    </rPh>
    <phoneticPr fontId="13"/>
  </si>
  <si>
    <t>　原材料投入額内訳</t>
    <rPh sb="1" eb="4">
      <t>ゲンザイリョウ</t>
    </rPh>
    <rPh sb="4" eb="6">
      <t>トウニュウ</t>
    </rPh>
    <rPh sb="6" eb="7">
      <t>ガク</t>
    </rPh>
    <rPh sb="7" eb="9">
      <t>ウチワケ</t>
    </rPh>
    <phoneticPr fontId="4"/>
  </si>
  <si>
    <t>部門名</t>
    <rPh sb="0" eb="1">
      <t>ブ</t>
    </rPh>
    <phoneticPr fontId="13"/>
  </si>
  <si>
    <t>生産者価格(運輸マージン額除く)</t>
    <rPh sb="0" eb="3">
      <t>セイサンシャ</t>
    </rPh>
    <rPh sb="3" eb="5">
      <t>カカク</t>
    </rPh>
    <rPh sb="6" eb="8">
      <t>ウンユ</t>
    </rPh>
    <rPh sb="12" eb="13">
      <t>ガク</t>
    </rPh>
    <rPh sb="13" eb="14">
      <t>ノゾ</t>
    </rPh>
    <phoneticPr fontId="13"/>
  </si>
  <si>
    <t>生産者価格(運輸マージン額)</t>
    <rPh sb="0" eb="3">
      <t>セイサンシャ</t>
    </rPh>
    <rPh sb="3" eb="5">
      <t>カカク</t>
    </rPh>
    <rPh sb="6" eb="8">
      <t>ウンユ</t>
    </rPh>
    <rPh sb="12" eb="13">
      <t>ガク</t>
    </rPh>
    <phoneticPr fontId="13"/>
  </si>
  <si>
    <t>パターン１</t>
    <phoneticPr fontId="38"/>
  </si>
  <si>
    <t>パターン３</t>
    <phoneticPr fontId="38"/>
  </si>
  <si>
    <t>費目別の消費支出額を把握している場合（千円）</t>
    <rPh sb="19" eb="21">
      <t>センエン</t>
    </rPh>
    <phoneticPr fontId="38"/>
  </si>
  <si>
    <t>資料：旅行・観光産業の経済効果に関する調査・研究（観光庁）</t>
    <rPh sb="0" eb="2">
      <t>シリョウ</t>
    </rPh>
    <phoneticPr fontId="4"/>
  </si>
  <si>
    <t>宿泊</t>
    <rPh sb="0" eb="2">
      <t>シュクハク</t>
    </rPh>
    <phoneticPr fontId="38"/>
  </si>
  <si>
    <t>日帰り</t>
    <rPh sb="0" eb="2">
      <t>ヒガエ</t>
    </rPh>
    <phoneticPr fontId="38"/>
  </si>
  <si>
    <t>合計</t>
    <rPh sb="0" eb="2">
      <t>ゴウケイ</t>
    </rPh>
    <phoneticPr fontId="38"/>
  </si>
  <si>
    <t>計</t>
    <rPh sb="0" eb="1">
      <t>ケイ</t>
    </rPh>
    <phoneticPr fontId="38"/>
  </si>
  <si>
    <t>割合</t>
    <rPh sb="0" eb="2">
      <t>ワリアイ</t>
    </rPh>
    <phoneticPr fontId="38"/>
  </si>
  <si>
    <t>来場者数</t>
    <rPh sb="0" eb="3">
      <t>ライジョウシャ</t>
    </rPh>
    <rPh sb="3" eb="4">
      <t>スウ</t>
    </rPh>
    <phoneticPr fontId="38"/>
  </si>
  <si>
    <t>交通費</t>
    <rPh sb="0" eb="3">
      <t>コウツウヒ</t>
    </rPh>
    <phoneticPr fontId="4"/>
  </si>
  <si>
    <t>県外交通費</t>
    <rPh sb="0" eb="2">
      <t>ケンガイ</t>
    </rPh>
    <rPh sb="2" eb="5">
      <t>コウツウヒ</t>
    </rPh>
    <phoneticPr fontId="38"/>
  </si>
  <si>
    <t>宿泊費</t>
    <rPh sb="0" eb="3">
      <t>シュクハクヒ</t>
    </rPh>
    <phoneticPr fontId="4"/>
  </si>
  <si>
    <t>※県外での消費も考慮し、初期値は2分の１</t>
    <rPh sb="1" eb="3">
      <t>ケンガイ</t>
    </rPh>
    <rPh sb="5" eb="7">
      <t>ショウヒ</t>
    </rPh>
    <rPh sb="8" eb="10">
      <t>コウリョ</t>
    </rPh>
    <rPh sb="12" eb="15">
      <t>ショキチ</t>
    </rPh>
    <rPh sb="17" eb="18">
      <t>ブン</t>
    </rPh>
    <phoneticPr fontId="38"/>
  </si>
  <si>
    <t>パターン２</t>
    <phoneticPr fontId="38"/>
  </si>
  <si>
    <t>飲食費</t>
    <rPh sb="0" eb="3">
      <t>インショクヒ</t>
    </rPh>
    <phoneticPr fontId="4"/>
  </si>
  <si>
    <t>※宿泊者はすべて県外者とみなす</t>
    <rPh sb="1" eb="4">
      <t>シュクハクシャ</t>
    </rPh>
    <rPh sb="8" eb="11">
      <t>ケンガイシャ</t>
    </rPh>
    <phoneticPr fontId="38"/>
  </si>
  <si>
    <t>消費支出総額を把握している場合（千円）</t>
    <rPh sb="16" eb="18">
      <t>センエン</t>
    </rPh>
    <phoneticPr fontId="38"/>
  </si>
  <si>
    <t>土産代・買物代</t>
    <rPh sb="0" eb="2">
      <t>ミヤゲ</t>
    </rPh>
    <rPh sb="2" eb="3">
      <t>ダイ</t>
    </rPh>
    <rPh sb="4" eb="6">
      <t>カイモノ</t>
    </rPh>
    <rPh sb="6" eb="7">
      <t>ダイ</t>
    </rPh>
    <phoneticPr fontId="4"/>
  </si>
  <si>
    <t>※日帰り者はすべて県内者とみなし</t>
    <rPh sb="1" eb="3">
      <t>ヒガエ</t>
    </rPh>
    <rPh sb="4" eb="5">
      <t>シャ</t>
    </rPh>
    <rPh sb="9" eb="11">
      <t>ケンナイ</t>
    </rPh>
    <rPh sb="11" eb="12">
      <t>シャ</t>
    </rPh>
    <phoneticPr fontId="38"/>
  </si>
  <si>
    <t>注意：この表は、全国の平均的な消費行動の数値です。</t>
    <rPh sb="0" eb="2">
      <t>チュウイ</t>
    </rPh>
    <phoneticPr fontId="4"/>
  </si>
  <si>
    <t>入場料・施設利用料</t>
    <rPh sb="0" eb="3">
      <t>ニュウジョウリョウ</t>
    </rPh>
    <rPh sb="4" eb="6">
      <t>シセツ</t>
    </rPh>
    <rPh sb="6" eb="9">
      <t>リヨウリョウ</t>
    </rPh>
    <phoneticPr fontId="40"/>
  </si>
  <si>
    <t>　交通費の全額を計上します。</t>
    <rPh sb="1" eb="4">
      <t>コウツウヒ</t>
    </rPh>
    <rPh sb="5" eb="7">
      <t>ゼンガク</t>
    </rPh>
    <rPh sb="8" eb="10">
      <t>ケイジョウ</t>
    </rPh>
    <phoneticPr fontId="38"/>
  </si>
  <si>
    <t>　　　　例えば分析事例によって「遊園地へは行かない」ということが明白な場合は、</t>
    <phoneticPr fontId="4"/>
  </si>
  <si>
    <t>消費支出総額</t>
    <phoneticPr fontId="38"/>
  </si>
  <si>
    <t>その他</t>
    <rPh sb="2" eb="3">
      <t>ホカ</t>
    </rPh>
    <phoneticPr fontId="40"/>
  </si>
  <si>
    <t>　　　　「消費額単価(円/1人1回)」欄を０にするなど、調整して利用することもできます。</t>
    <phoneticPr fontId="4"/>
  </si>
  <si>
    <t>パターン１</t>
    <phoneticPr fontId="38"/>
  </si>
  <si>
    <t>パターン３</t>
    <phoneticPr fontId="38"/>
  </si>
  <si>
    <t>来場者の県内消費支出額と内訳</t>
    <rPh sb="0" eb="3">
      <t>ライジョウシャ</t>
    </rPh>
    <rPh sb="4" eb="6">
      <t>ケンナイ</t>
    </rPh>
    <rPh sb="6" eb="11">
      <t>ショウヒガク</t>
    </rPh>
    <rPh sb="12" eb="14">
      <t>ウチワケ</t>
    </rPh>
    <phoneticPr fontId="4"/>
  </si>
  <si>
    <t>対応する</t>
    <rPh sb="0" eb="2">
      <t>タイオウ</t>
    </rPh>
    <phoneticPr fontId="4"/>
  </si>
  <si>
    <t>消費</t>
    <phoneticPr fontId="4"/>
  </si>
  <si>
    <t>内</t>
    <rPh sb="0" eb="1">
      <t>ナイ</t>
    </rPh>
    <phoneticPr fontId="4"/>
  </si>
  <si>
    <t>費目</t>
    <rPh sb="0" eb="2">
      <t>ヒモク</t>
    </rPh>
    <phoneticPr fontId="4"/>
  </si>
  <si>
    <t>消費額（十億円）</t>
    <rPh sb="0" eb="2">
      <t>ショウヒ</t>
    </rPh>
    <rPh sb="2" eb="3">
      <t>ガク</t>
    </rPh>
    <rPh sb="4" eb="5">
      <t>ジュウ</t>
    </rPh>
    <rPh sb="5" eb="6">
      <t>オク</t>
    </rPh>
    <rPh sb="6" eb="7">
      <t>エン</t>
    </rPh>
    <phoneticPr fontId="4"/>
  </si>
  <si>
    <t>消費額単価(円/1人1回)</t>
    <rPh sb="0" eb="3">
      <t>ショウヒガク</t>
    </rPh>
    <rPh sb="3" eb="5">
      <t>タンカ</t>
    </rPh>
    <rPh sb="6" eb="7">
      <t>エン</t>
    </rPh>
    <rPh sb="9" eb="10">
      <t>ヒトリ</t>
    </rPh>
    <rPh sb="11" eb="12">
      <t>イッカイ</t>
    </rPh>
    <phoneticPr fontId="4"/>
  </si>
  <si>
    <t>消費額構成比（％）</t>
    <rPh sb="0" eb="2">
      <t>ショウヒ</t>
    </rPh>
    <rPh sb="2" eb="3">
      <t>ガク</t>
    </rPh>
    <phoneticPr fontId="4"/>
  </si>
  <si>
    <t>パターン１（千円）</t>
    <rPh sb="6" eb="8">
      <t>センエン</t>
    </rPh>
    <phoneticPr fontId="38"/>
  </si>
  <si>
    <t>パターン２（千円）</t>
    <rPh sb="6" eb="8">
      <t>センエン</t>
    </rPh>
    <phoneticPr fontId="38"/>
  </si>
  <si>
    <t>パターン３（千円）</t>
    <rPh sb="6" eb="8">
      <t>センエン</t>
    </rPh>
    <phoneticPr fontId="38"/>
  </si>
  <si>
    <t>産業連関表部門分類</t>
    <phoneticPr fontId="4"/>
  </si>
  <si>
    <t>支出額</t>
    <phoneticPr fontId="4"/>
  </si>
  <si>
    <t>容</t>
    <rPh sb="0" eb="1">
      <t>ヨウ</t>
    </rPh>
    <phoneticPr fontId="4"/>
  </si>
  <si>
    <t>宿泊</t>
    <rPh sb="0" eb="2">
      <t>シュクハク</t>
    </rPh>
    <phoneticPr fontId="4"/>
  </si>
  <si>
    <t>日帰り</t>
    <rPh sb="0" eb="2">
      <t>ヒガエ</t>
    </rPh>
    <phoneticPr fontId="4"/>
  </si>
  <si>
    <t>宿泊※1</t>
    <rPh sb="0" eb="2">
      <t>シュクハク</t>
    </rPh>
    <phoneticPr fontId="4"/>
  </si>
  <si>
    <t>(40部門)</t>
    <phoneticPr fontId="4"/>
  </si>
  <si>
    <t>（40部門)</t>
    <phoneticPr fontId="4"/>
  </si>
  <si>
    <t>（千円）</t>
    <rPh sb="1" eb="3">
      <t>センエン</t>
    </rPh>
    <phoneticPr fontId="4"/>
  </si>
  <si>
    <t>交</t>
    <rPh sb="0" eb="1">
      <t>コウ</t>
    </rPh>
    <phoneticPr fontId="4"/>
  </si>
  <si>
    <t>旅行会社収入</t>
    <rPh sb="0" eb="2">
      <t>リョコウ</t>
    </rPh>
    <rPh sb="2" eb="4">
      <t>ガイシャ</t>
    </rPh>
    <rPh sb="4" eb="6">
      <t>シュウニュウ</t>
    </rPh>
    <phoneticPr fontId="40"/>
  </si>
  <si>
    <t>運輸・郵便</t>
    <rPh sb="3" eb="5">
      <t>ユウビン</t>
    </rPh>
    <phoneticPr fontId="42"/>
  </si>
  <si>
    <t>飛行機</t>
  </si>
  <si>
    <t>新幹線</t>
  </si>
  <si>
    <t>バス</t>
  </si>
  <si>
    <t>タクシー･ハイヤー</t>
  </si>
  <si>
    <t>飲食料品</t>
    <rPh sb="0" eb="2">
      <t>インショク</t>
    </rPh>
    <rPh sb="3" eb="4">
      <t>ヒン</t>
    </rPh>
    <phoneticPr fontId="4"/>
  </si>
  <si>
    <t>船舶（フェリー･クルーズなど）</t>
    <phoneticPr fontId="4"/>
  </si>
  <si>
    <t>ガソリン代</t>
  </si>
  <si>
    <t>宿</t>
    <rPh sb="0" eb="1">
      <t>シュク</t>
    </rPh>
    <phoneticPr fontId="4"/>
  </si>
  <si>
    <t>対個人サービス</t>
    <rPh sb="0" eb="1">
      <t>タイ</t>
    </rPh>
    <rPh sb="1" eb="3">
      <t>コジン</t>
    </rPh>
    <phoneticPr fontId="42"/>
  </si>
  <si>
    <t>飲</t>
    <rPh sb="0" eb="1">
      <t>イン</t>
    </rPh>
    <phoneticPr fontId="4"/>
  </si>
  <si>
    <t>食事・喫茶･飲酒</t>
  </si>
  <si>
    <t>土</t>
    <rPh sb="0" eb="1">
      <t>ツチ</t>
    </rPh>
    <phoneticPr fontId="4"/>
  </si>
  <si>
    <t>農業</t>
    <rPh sb="0" eb="2">
      <t>ノウギョウ</t>
    </rPh>
    <phoneticPr fontId="38"/>
  </si>
  <si>
    <t>漁業</t>
    <rPh sb="0" eb="2">
      <t>ギョギョウ</t>
    </rPh>
    <phoneticPr fontId="38"/>
  </si>
  <si>
    <t>菓子類</t>
  </si>
  <si>
    <t>単位変換</t>
    <rPh sb="0" eb="2">
      <t>タンイ</t>
    </rPh>
    <rPh sb="2" eb="4">
      <t>ヘンカン</t>
    </rPh>
    <phoneticPr fontId="38"/>
  </si>
  <si>
    <t>繊維製品（衣料品・帽子･ハンカチなど）</t>
  </si>
  <si>
    <t>→</t>
    <phoneticPr fontId="38"/>
  </si>
  <si>
    <t>陶磁器・ガラス製品</t>
  </si>
  <si>
    <t>入</t>
    <rPh sb="0" eb="1">
      <t>ハイ</t>
    </rPh>
    <phoneticPr fontId="4"/>
  </si>
  <si>
    <t>美術館･博物館･資料館・動植物園･水族館など</t>
    <rPh sb="8" eb="11">
      <t>シリョウカン</t>
    </rPh>
    <phoneticPr fontId="40"/>
  </si>
  <si>
    <t>スキー場リフト代</t>
  </si>
  <si>
    <t>展示会･コンベンションなど参加費</t>
  </si>
  <si>
    <t>他</t>
    <rPh sb="0" eb="1">
      <t>ホカ</t>
    </rPh>
    <phoneticPr fontId="4"/>
  </si>
  <si>
    <t>レンタル料（スキー･自転車･キャンプ用品など）</t>
    <rPh sb="18" eb="20">
      <t>ヨウヒン</t>
    </rPh>
    <phoneticPr fontId="43"/>
  </si>
  <si>
    <t>計</t>
  </si>
  <si>
    <t>その他</t>
  </si>
  <si>
    <t>旅行支出計</t>
    <rPh sb="0" eb="2">
      <t>リョコウ</t>
    </rPh>
    <rPh sb="2" eb="4">
      <t>シシュツ</t>
    </rPh>
    <rPh sb="4" eb="5">
      <t>ケイ</t>
    </rPh>
    <phoneticPr fontId="4"/>
  </si>
  <si>
    <t>延べ旅行者数（千人）</t>
    <rPh sb="0" eb="1">
      <t>ノ</t>
    </rPh>
    <rPh sb="2" eb="5">
      <t>リョコウシャ</t>
    </rPh>
    <rPh sb="5" eb="6">
      <t>スウ</t>
    </rPh>
    <rPh sb="7" eb="9">
      <t>センニン</t>
    </rPh>
    <phoneticPr fontId="4"/>
  </si>
  <si>
    <t>参考３）観光消費額推計</t>
    <rPh sb="0" eb="2">
      <t>サンコウ</t>
    </rPh>
    <rPh sb="4" eb="6">
      <t>カンコウ</t>
    </rPh>
    <rPh sb="6" eb="9">
      <t>ショウヒガク</t>
    </rPh>
    <rPh sb="9" eb="11">
      <t>スイケイ</t>
    </rPh>
    <phoneticPr fontId="13"/>
  </si>
  <si>
    <t>建設</t>
    <rPh sb="0" eb="2">
      <t>ケンセツ</t>
    </rPh>
    <phoneticPr fontId="5"/>
  </si>
  <si>
    <t>建設</t>
    <rPh sb="0" eb="2">
      <t>ケンセツ</t>
    </rPh>
    <phoneticPr fontId="15"/>
  </si>
  <si>
    <r>
      <t xml:space="preserve">交点で割り戻した逆行列係数　D
</t>
    </r>
    <r>
      <rPr>
        <sz val="8"/>
        <rFont val="ＭＳ ゴシック"/>
        <family val="3"/>
        <charset val="128"/>
      </rPr>
      <t>（1列目以外は省略）</t>
    </r>
    <rPh sb="0" eb="2">
      <t>コウテン</t>
    </rPh>
    <rPh sb="3" eb="4">
      <t>ワ</t>
    </rPh>
    <rPh sb="5" eb="6">
      <t>モド</t>
    </rPh>
    <rPh sb="8" eb="9">
      <t>ギャク</t>
    </rPh>
    <rPh sb="9" eb="10">
      <t>ギョウ</t>
    </rPh>
    <rPh sb="10" eb="11">
      <t>レツ</t>
    </rPh>
    <rPh sb="11" eb="13">
      <t>ケイスウ</t>
    </rPh>
    <phoneticPr fontId="4"/>
  </si>
  <si>
    <t>雇用表</t>
    <rPh sb="0" eb="2">
      <t>コヨウ</t>
    </rPh>
    <rPh sb="2" eb="3">
      <t>ヒョウ</t>
    </rPh>
    <phoneticPr fontId="4"/>
  </si>
  <si>
    <t>雇用表</t>
    <rPh sb="0" eb="2">
      <t>コヨウ</t>
    </rPh>
    <rPh sb="2" eb="3">
      <t>ヒョウ</t>
    </rPh>
    <phoneticPr fontId="4"/>
  </si>
  <si>
    <t>下記24行以降参照</t>
    <rPh sb="0" eb="2">
      <t>カキ</t>
    </rPh>
    <rPh sb="4" eb="5">
      <t>ギョウ</t>
    </rPh>
    <rPh sb="5" eb="7">
      <t>イコウ</t>
    </rPh>
    <rPh sb="7" eb="9">
      <t>サンショウ</t>
    </rPh>
    <phoneticPr fontId="4"/>
  </si>
  <si>
    <t>下記49行以降参照</t>
    <rPh sb="0" eb="2">
      <t>カキ</t>
    </rPh>
    <rPh sb="4" eb="5">
      <t>ギョウ</t>
    </rPh>
    <rPh sb="5" eb="7">
      <t>イコウ</t>
    </rPh>
    <rPh sb="7" eb="9">
      <t>サンショウ</t>
    </rPh>
    <phoneticPr fontId="4"/>
  </si>
  <si>
    <t>L列49行参照</t>
    <rPh sb="1" eb="2">
      <t>レツ</t>
    </rPh>
    <rPh sb="4" eb="5">
      <t>ギョウ</t>
    </rPh>
    <rPh sb="5" eb="7">
      <t>サンショウ</t>
    </rPh>
    <phoneticPr fontId="4"/>
  </si>
  <si>
    <t>40部門は「Ｕ列」以降参照。</t>
    <rPh sb="2" eb="4">
      <t>ブモン</t>
    </rPh>
    <rPh sb="7" eb="8">
      <t>レツ</t>
    </rPh>
    <rPh sb="9" eb="11">
      <t>イコウ</t>
    </rPh>
    <rPh sb="11" eb="13">
      <t>サンショウ</t>
    </rPh>
    <phoneticPr fontId="13"/>
  </si>
  <si>
    <t>宿泊（県外者）の交通費の割合</t>
    <rPh sb="0" eb="2">
      <t>シュクハク</t>
    </rPh>
    <rPh sb="3" eb="6">
      <t>ケンガイシャ</t>
    </rPh>
    <rPh sb="8" eb="11">
      <t>コウツウヒ</t>
    </rPh>
    <rPh sb="12" eb="14">
      <t>ワリアイ</t>
    </rPh>
    <phoneticPr fontId="38"/>
  </si>
  <si>
    <t>いずれかのパターン１つのみを選び（重複不可）、宿泊者・日帰り者別に人数もしくは金額を入力してください。そして、宿泊の交通費の割合を入力してください。</t>
    <rPh sb="55" eb="57">
      <t>シュクハク</t>
    </rPh>
    <rPh sb="58" eb="61">
      <t>コウツウヒ</t>
    </rPh>
    <rPh sb="62" eb="64">
      <t>ワリアイ</t>
    </rPh>
    <rPh sb="65" eb="67">
      <t>ニュウリョク</t>
    </rPh>
    <phoneticPr fontId="38"/>
  </si>
  <si>
    <t>（億円）</t>
    <rPh sb="1" eb="2">
      <t>オク</t>
    </rPh>
    <rPh sb="2" eb="3">
      <t>エン</t>
    </rPh>
    <phoneticPr fontId="4"/>
  </si>
  <si>
    <t>↑</t>
  </si>
  <si>
    <t>「購入者価格」欄に値を貼り付けてください。</t>
    <phoneticPr fontId="13"/>
  </si>
  <si>
    <t>↑</t>
    <phoneticPr fontId="13"/>
  </si>
  <si>
    <t>シート④の「需用額」欄に</t>
    <rPh sb="6" eb="9">
      <t>ジュヨウガク</t>
    </rPh>
    <rPh sb="10" eb="11">
      <t>ラン</t>
    </rPh>
    <phoneticPr fontId="3"/>
  </si>
  <si>
    <t>値を貼り付けてください。</t>
    <phoneticPr fontId="13"/>
  </si>
  <si>
    <t>参考シート２の40部門「新規需用額入力」の</t>
    <rPh sb="0" eb="2">
      <t>サンコウ</t>
    </rPh>
    <rPh sb="9" eb="11">
      <t>ブモン</t>
    </rPh>
    <rPh sb="12" eb="14">
      <t>シンキ</t>
    </rPh>
    <rPh sb="14" eb="17">
      <t>ジュヨウガク</t>
    </rPh>
    <rPh sb="17" eb="19">
      <t>ニュウリョク</t>
    </rPh>
    <phoneticPr fontId="3"/>
  </si>
  <si>
    <t>波及効果</t>
    <rPh sb="0" eb="4">
      <t>ハキュウコウカ</t>
    </rPh>
    <phoneticPr fontId="13"/>
  </si>
  <si>
    <t>※最終的に生産誘発額の合計が小さくなる場合には、適宜単位（億円）を修正してご活用下さい。</t>
    <rPh sb="1" eb="3">
      <t>サイシュウ</t>
    </rPh>
    <rPh sb="3" eb="4">
      <t>テキ</t>
    </rPh>
    <rPh sb="5" eb="7">
      <t>セイサン</t>
    </rPh>
    <rPh sb="7" eb="10">
      <t>ユウハツガク</t>
    </rPh>
    <rPh sb="11" eb="13">
      <t>ゴウケイ</t>
    </rPh>
    <rPh sb="14" eb="15">
      <t>チイ</t>
    </rPh>
    <rPh sb="19" eb="21">
      <t>バアイ</t>
    </rPh>
    <rPh sb="24" eb="26">
      <t>テキギ</t>
    </rPh>
    <rPh sb="26" eb="28">
      <t>タンイ</t>
    </rPh>
    <rPh sb="29" eb="31">
      <t>オクエン</t>
    </rPh>
    <rPh sb="33" eb="35">
      <t>シュウセイ</t>
    </rPh>
    <rPh sb="38" eb="40">
      <t>カツヨウ</t>
    </rPh>
    <rPh sb="40" eb="41">
      <t>クダ</t>
    </rPh>
    <phoneticPr fontId="13"/>
  </si>
  <si>
    <t>生産者価格</t>
    <rPh sb="0" eb="3">
      <t>セイサンシャ</t>
    </rPh>
    <rPh sb="3" eb="5">
      <t>カカク</t>
    </rPh>
    <phoneticPr fontId="4"/>
  </si>
  <si>
    <t>入力箇所
　A（需要額）
　N（消費転換率）</t>
    <rPh sb="2" eb="4">
      <t>カショ</t>
    </rPh>
    <rPh sb="8" eb="10">
      <t>ジュヨウ</t>
    </rPh>
    <phoneticPr fontId="4"/>
  </si>
  <si>
    <t>入力箇所
　A（需要額）
　P（消費転換率）</t>
    <rPh sb="2" eb="4">
      <t>カショ</t>
    </rPh>
    <rPh sb="8" eb="10">
      <t>ジュヨウ</t>
    </rPh>
    <phoneticPr fontId="4"/>
  </si>
  <si>
    <t>入力箇所
　A（生産額）
　J（消費転換率）</t>
    <rPh sb="2" eb="4">
      <t>カショ</t>
    </rPh>
    <rPh sb="8" eb="10">
      <t>セイサン</t>
    </rPh>
    <rPh sb="10" eb="11">
      <t>ガク</t>
    </rPh>
    <phoneticPr fontId="4"/>
  </si>
  <si>
    <t>入力箇所
　A（所得増減額）
　B（消費転換率）</t>
    <rPh sb="2" eb="4">
      <t>カショ</t>
    </rPh>
    <rPh sb="8" eb="10">
      <t>ショトク</t>
    </rPh>
    <rPh sb="10" eb="13">
      <t>ゾウゲンガク</t>
    </rPh>
    <phoneticPr fontId="4"/>
  </si>
  <si>
    <t>入力箇所
　A（所得増減額）
　H（消費転換率）</t>
    <rPh sb="2" eb="4">
      <t>カショ</t>
    </rPh>
    <rPh sb="8" eb="10">
      <t>ショトク</t>
    </rPh>
    <rPh sb="10" eb="13">
      <t>ゾウゲンガク</t>
    </rPh>
    <phoneticPr fontId="4"/>
  </si>
  <si>
    <t>総合効果</t>
    <rPh sb="0" eb="2">
      <t>ソウゴウ</t>
    </rPh>
    <rPh sb="2" eb="4">
      <t>コウカ</t>
    </rPh>
    <phoneticPr fontId="4"/>
  </si>
  <si>
    <t>直接＋第１次＋第２次生産誘発額</t>
    <rPh sb="0" eb="2">
      <t>チョクセツ</t>
    </rPh>
    <rPh sb="3" eb="4">
      <t>ダイ</t>
    </rPh>
    <rPh sb="5" eb="6">
      <t>ジ</t>
    </rPh>
    <rPh sb="7" eb="8">
      <t>ダイ</t>
    </rPh>
    <rPh sb="9" eb="10">
      <t>ジ</t>
    </rPh>
    <rPh sb="10" eb="12">
      <t>セイサン</t>
    </rPh>
    <rPh sb="12" eb="14">
      <t>ユウハツ</t>
    </rPh>
    <rPh sb="14" eb="15">
      <t>ガク</t>
    </rPh>
    <phoneticPr fontId="4"/>
  </si>
  <si>
    <t>億円</t>
    <rPh sb="0" eb="2">
      <t>オクエン</t>
    </rPh>
    <phoneticPr fontId="4"/>
  </si>
  <si>
    <t>　うち雇用者所得額</t>
    <rPh sb="3" eb="6">
      <t>コヨウシャ</t>
    </rPh>
    <rPh sb="6" eb="8">
      <t>ショトク</t>
    </rPh>
    <rPh sb="8" eb="9">
      <t>ガク</t>
    </rPh>
    <phoneticPr fontId="4"/>
  </si>
  <si>
    <t>　雇用者誘発数</t>
    <rPh sb="1" eb="4">
      <t>コヨウシャ</t>
    </rPh>
    <rPh sb="4" eb="6">
      <t>ユウハツ</t>
    </rPh>
    <rPh sb="6" eb="7">
      <t>スウ</t>
    </rPh>
    <phoneticPr fontId="4"/>
  </si>
  <si>
    <t>人</t>
    <rPh sb="0" eb="1">
      <t>ニン</t>
    </rPh>
    <phoneticPr fontId="4"/>
  </si>
  <si>
    <t>　粗付加価値誘発額</t>
    <rPh sb="1" eb="2">
      <t>ソ</t>
    </rPh>
    <rPh sb="2" eb="4">
      <t>フカ</t>
    </rPh>
    <rPh sb="4" eb="6">
      <t>カチ</t>
    </rPh>
    <rPh sb="6" eb="8">
      <t>ユウハツ</t>
    </rPh>
    <rPh sb="8" eb="9">
      <t>ガク</t>
    </rPh>
    <phoneticPr fontId="4"/>
  </si>
  <si>
    <t>　従業者誘発数</t>
    <rPh sb="1" eb="2">
      <t>ジュウ</t>
    </rPh>
    <rPh sb="4" eb="6">
      <t>ユウハツ</t>
    </rPh>
    <rPh sb="6" eb="7">
      <t>スウ</t>
    </rPh>
    <phoneticPr fontId="4"/>
  </si>
  <si>
    <t>〔粗付加価値率、雇用者所得率〕</t>
    <rPh sb="1" eb="2">
      <t>ソ</t>
    </rPh>
    <rPh sb="2" eb="4">
      <t>フカ</t>
    </rPh>
    <rPh sb="4" eb="6">
      <t>カチ</t>
    </rPh>
    <rPh sb="6" eb="7">
      <t>リツ</t>
    </rPh>
    <rPh sb="8" eb="11">
      <t>コヨウシャ</t>
    </rPh>
    <rPh sb="11" eb="14">
      <t>ショトクリツ</t>
    </rPh>
    <phoneticPr fontId="13"/>
  </si>
  <si>
    <t>〔従業者係数、雇用者係数〕</t>
    <rPh sb="1" eb="4">
      <t>ジュウギョウシャ</t>
    </rPh>
    <rPh sb="4" eb="6">
      <t>ケイスウ</t>
    </rPh>
    <rPh sb="7" eb="10">
      <t>コヨウシャ</t>
    </rPh>
    <rPh sb="10" eb="12">
      <t>ケイスウ</t>
    </rPh>
    <phoneticPr fontId="13"/>
  </si>
  <si>
    <t>直接及び第１次＋第２次生産誘発額</t>
    <rPh sb="0" eb="2">
      <t>チョクセツ</t>
    </rPh>
    <rPh sb="2" eb="3">
      <t>オヨ</t>
    </rPh>
    <rPh sb="4" eb="5">
      <t>ダイ</t>
    </rPh>
    <rPh sb="6" eb="7">
      <t>ジ</t>
    </rPh>
    <rPh sb="8" eb="9">
      <t>ダイ</t>
    </rPh>
    <rPh sb="10" eb="11">
      <t>ジ</t>
    </rPh>
    <rPh sb="11" eb="13">
      <t>セイサン</t>
    </rPh>
    <rPh sb="13" eb="15">
      <t>ユウハツ</t>
    </rPh>
    <rPh sb="15" eb="16">
      <t>ガク</t>
    </rPh>
    <phoneticPr fontId="4"/>
  </si>
  <si>
    <t>雇用者所得増減額Ａ</t>
    <rPh sb="0" eb="3">
      <t>コヨウシャ</t>
    </rPh>
    <rPh sb="3" eb="5">
      <t>ショトク</t>
    </rPh>
    <rPh sb="5" eb="8">
      <t>ゾウゲンガク</t>
    </rPh>
    <rPh sb="7" eb="8">
      <t>ガク</t>
    </rPh>
    <phoneticPr fontId="13"/>
  </si>
  <si>
    <t>消費支出増減額Ｃ</t>
    <rPh sb="0" eb="2">
      <t>ショウヒ</t>
    </rPh>
    <rPh sb="2" eb="4">
      <t>シシュツ</t>
    </rPh>
    <rPh sb="4" eb="7">
      <t>ゾウゲンガク</t>
    </rPh>
    <rPh sb="6" eb="7">
      <t>ガク</t>
    </rPh>
    <phoneticPr fontId="13"/>
  </si>
  <si>
    <t>消費支出増減額Ｊ</t>
    <rPh sb="0" eb="2">
      <t>ショウヒ</t>
    </rPh>
    <rPh sb="2" eb="4">
      <t>シシュツ</t>
    </rPh>
    <rPh sb="4" eb="7">
      <t>ゾウゲンガク</t>
    </rPh>
    <rPh sb="6" eb="7">
      <t>ガク</t>
    </rPh>
    <phoneticPr fontId="13"/>
  </si>
  <si>
    <t>億円</t>
    <rPh sb="0" eb="2">
      <t>オクエン</t>
    </rPh>
    <phoneticPr fontId="13"/>
  </si>
  <si>
    <t>直接及び第１次＋第２次生産誘発額</t>
    <phoneticPr fontId="13"/>
  </si>
  <si>
    <t xml:space="preserve"> 雇用者所得増減額</t>
    <phoneticPr fontId="13"/>
  </si>
  <si>
    <t>移輸出増減額Ａ</t>
    <rPh sb="0" eb="1">
      <t>イ</t>
    </rPh>
    <rPh sb="1" eb="3">
      <t>ユシュツ</t>
    </rPh>
    <rPh sb="3" eb="6">
      <t>ゾウゲンガク</t>
    </rPh>
    <rPh sb="5" eb="6">
      <t>ガク</t>
    </rPh>
    <phoneticPr fontId="13"/>
  </si>
  <si>
    <t>消費支出増減額Ｉ</t>
    <rPh sb="0" eb="2">
      <t>ショウヒ</t>
    </rPh>
    <rPh sb="2" eb="4">
      <t>シシュツ</t>
    </rPh>
    <rPh sb="4" eb="7">
      <t>ゾウゲンガク</t>
    </rPh>
    <rPh sb="6" eb="7">
      <t>ガク</t>
    </rPh>
    <phoneticPr fontId="13"/>
  </si>
  <si>
    <t xml:space="preserve"> 移輸出増減額</t>
    <rPh sb="1" eb="2">
      <t>イ</t>
    </rPh>
    <rPh sb="2" eb="4">
      <t>ユシュツ</t>
    </rPh>
    <phoneticPr fontId="13"/>
  </si>
  <si>
    <t>（参考）青森市平均消費性向 -家計調査(勤労者世帯）から－</t>
    <rPh sb="1" eb="3">
      <t>サンコウ</t>
    </rPh>
    <rPh sb="4" eb="7">
      <t>アオモリシ</t>
    </rPh>
    <rPh sb="15" eb="17">
      <t>カケイ</t>
    </rPh>
    <rPh sb="17" eb="19">
      <t>チョウサ</t>
    </rPh>
    <rPh sb="20" eb="23">
      <t>キンロウシャ</t>
    </rPh>
    <rPh sb="23" eb="25">
      <t>セタイ</t>
    </rPh>
    <phoneticPr fontId="4"/>
  </si>
  <si>
    <t>（参考）青森市平均消費性向 -家計調査（勤労者世帯）から－</t>
    <rPh sb="1" eb="3">
      <t>サンコウ</t>
    </rPh>
    <rPh sb="4" eb="7">
      <t>アオモリシ</t>
    </rPh>
    <rPh sb="15" eb="17">
      <t>カケイ</t>
    </rPh>
    <rPh sb="17" eb="19">
      <t>チョウサ</t>
    </rPh>
    <rPh sb="20" eb="23">
      <t>キンロウシャ</t>
    </rPh>
    <rPh sb="23" eb="25">
      <t>セタイ</t>
    </rPh>
    <phoneticPr fontId="4"/>
  </si>
  <si>
    <t>(消費支出/可処分所得）</t>
    <phoneticPr fontId="13"/>
  </si>
  <si>
    <t>H29</t>
  </si>
  <si>
    <t>H30</t>
  </si>
  <si>
    <t>R2</t>
  </si>
  <si>
    <t>H31/R1</t>
  </si>
  <si>
    <t>H31/R1</t>
    <phoneticPr fontId="4"/>
  </si>
  <si>
    <t>H27青森県IO 40部門</t>
    <rPh sb="3" eb="6">
      <t>アオモリケン</t>
    </rPh>
    <rPh sb="11" eb="13">
      <t>ブモン</t>
    </rPh>
    <phoneticPr fontId="13"/>
  </si>
  <si>
    <t>H27青森県IO 15部門</t>
    <rPh sb="3" eb="6">
      <t>アオモリケン</t>
    </rPh>
    <rPh sb="11" eb="13">
      <t>ブモン</t>
    </rPh>
    <phoneticPr fontId="13"/>
  </si>
  <si>
    <t>H27　青森県IO 107部門</t>
    <rPh sb="4" eb="7">
      <t>アオモリケン</t>
    </rPh>
    <rPh sb="13" eb="15">
      <t>ブモン</t>
    </rPh>
    <phoneticPr fontId="13"/>
  </si>
  <si>
    <t>その他の鉱業</t>
  </si>
  <si>
    <t>１０７部門</t>
    <rPh sb="3" eb="5">
      <t>ブモン</t>
    </rPh>
    <phoneticPr fontId="13"/>
  </si>
  <si>
    <t>2018年　国内観光消費</t>
    <rPh sb="4" eb="5">
      <t>ネン</t>
    </rPh>
    <rPh sb="6" eb="8">
      <t>コクナイ</t>
    </rPh>
    <rPh sb="8" eb="10">
      <t>カンコウ</t>
    </rPh>
    <rPh sb="10" eb="12">
      <t>ショウヒ</t>
    </rPh>
    <phoneticPr fontId="4"/>
  </si>
  <si>
    <r>
      <t xml:space="preserve">・このシートでは、2018年　国内観光旅行の１人１回あたり消費額を用いて推計しています。
・来場者の消費支出額は来場した旅行中の費用を対象とし、旅行前後の費用等を含まないものとしています。
</t>
    </r>
    <r>
      <rPr>
        <b/>
        <sz val="11"/>
        <color rgb="FFFF0000"/>
        <rFont val="ＭＳ Ｐゴシック"/>
        <family val="3"/>
        <charset val="128"/>
      </rPr>
      <t>・分析に使用する単価や按分比率は、分析者の考え方により異なりうるものですので、各分析者が最も適当であると考える指標を用いて設定してください。</t>
    </r>
    <phoneticPr fontId="38"/>
  </si>
  <si>
    <t>レンタカー・カーシェアリング</t>
    <phoneticPr fontId="13"/>
  </si>
  <si>
    <t>その他交通費</t>
    <rPh sb="2" eb="3">
      <t>ホカ</t>
    </rPh>
    <rPh sb="3" eb="6">
      <t>コウツウヒ</t>
    </rPh>
    <phoneticPr fontId="13"/>
  </si>
  <si>
    <t>宿泊費</t>
    <phoneticPr fontId="43"/>
  </si>
  <si>
    <t>水産物</t>
    <phoneticPr fontId="13"/>
  </si>
  <si>
    <t>農産物</t>
    <phoneticPr fontId="13"/>
  </si>
  <si>
    <t>その他食料品・飲料・酒・たばこ</t>
    <rPh sb="2" eb="3">
      <t>ホカ</t>
    </rPh>
    <rPh sb="3" eb="6">
      <t>ショクリョウヒン</t>
    </rPh>
    <rPh sb="7" eb="9">
      <t>インリョウ</t>
    </rPh>
    <rPh sb="10" eb="11">
      <t>サケ</t>
    </rPh>
    <phoneticPr fontId="44"/>
  </si>
  <si>
    <t>皮革製品（靴・カバン類など）</t>
    <rPh sb="0" eb="1">
      <t>カワ</t>
    </rPh>
    <rPh sb="1" eb="2">
      <t>カワ</t>
    </rPh>
    <rPh sb="2" eb="4">
      <t>セイヒン</t>
    </rPh>
    <phoneticPr fontId="13"/>
  </si>
  <si>
    <t>化粧品・医薬品・写真フィルムなど</t>
    <rPh sb="0" eb="3">
      <t>ケショウヒン</t>
    </rPh>
    <rPh sb="4" eb="7">
      <t>イヤクヒン</t>
    </rPh>
    <rPh sb="8" eb="10">
      <t>シャシン</t>
    </rPh>
    <phoneticPr fontId="13"/>
  </si>
  <si>
    <t>その他の買物代</t>
    <rPh sb="4" eb="6">
      <t>カイモノ</t>
    </rPh>
    <rPh sb="6" eb="7">
      <t>ダイ</t>
    </rPh>
    <phoneticPr fontId="13"/>
  </si>
  <si>
    <t>温泉・温浴施設・エステ・リラクゼーション</t>
    <rPh sb="0" eb="2">
      <t>オンセン</t>
    </rPh>
    <rPh sb="3" eb="5">
      <t>オンヨク</t>
    </rPh>
    <rPh sb="5" eb="7">
      <t>シセツ</t>
    </rPh>
    <phoneticPr fontId="13"/>
  </si>
  <si>
    <t>テーマパーク･遊園地</t>
    <phoneticPr fontId="40"/>
  </si>
  <si>
    <t>スポーツ施設利用料</t>
    <rPh sb="4" eb="6">
      <t>シセツ</t>
    </rPh>
    <rPh sb="6" eb="9">
      <t>リヨウリョウ</t>
    </rPh>
    <phoneticPr fontId="4"/>
  </si>
  <si>
    <t>スポーツ観戦</t>
    <phoneticPr fontId="13"/>
  </si>
  <si>
    <t>舞台・音楽鑑賞</t>
    <rPh sb="0" eb="2">
      <t>ブタイ</t>
    </rPh>
    <rPh sb="3" eb="5">
      <t>オンガク</t>
    </rPh>
    <phoneticPr fontId="13"/>
  </si>
  <si>
    <t>　　　　（消費額）2018年旅行・観光サテライト勘定／参考表　2018年</t>
    <phoneticPr fontId="4"/>
  </si>
  <si>
    <t>　　　　（延べ旅行者数）2018年旅行・観光消費動向調査</t>
    <rPh sb="5" eb="6">
      <t>ノ</t>
    </rPh>
    <rPh sb="7" eb="10">
      <t>リョコウシャ</t>
    </rPh>
    <rPh sb="10" eb="11">
      <t>スウ</t>
    </rPh>
    <rPh sb="16" eb="17">
      <t>ネン</t>
    </rPh>
    <rPh sb="17" eb="19">
      <t>リョコウ</t>
    </rPh>
    <rPh sb="20" eb="22">
      <t>カンコウ</t>
    </rPh>
    <rPh sb="22" eb="24">
      <t>ショウヒ</t>
    </rPh>
    <rPh sb="24" eb="26">
      <t>ドウコウ</t>
    </rPh>
    <rPh sb="26" eb="28">
      <t>チョウサ</t>
    </rPh>
    <phoneticPr fontId="4"/>
  </si>
  <si>
    <t>来場者数を把握している場合(人)</t>
    <rPh sb="14" eb="15">
      <t>ニン</t>
    </rPh>
    <phoneticPr fontId="38"/>
  </si>
  <si>
    <t>H27青森県IO 部門コンバーター（107部門）</t>
    <rPh sb="3" eb="6">
      <t>アオモリケン</t>
    </rPh>
    <rPh sb="9" eb="11">
      <t>ブモン</t>
    </rPh>
    <rPh sb="21" eb="23">
      <t>ブモン</t>
    </rPh>
    <phoneticPr fontId="13"/>
  </si>
  <si>
    <t>107→40</t>
    <phoneticPr fontId="13"/>
  </si>
  <si>
    <t>※マージン率は、国のH27年表（購入者価格表）から作成</t>
    <rPh sb="5" eb="6">
      <t>リツ</t>
    </rPh>
    <rPh sb="8" eb="9">
      <t>クニ</t>
    </rPh>
    <rPh sb="13" eb="14">
      <t>ネン</t>
    </rPh>
    <rPh sb="14" eb="15">
      <t>ヒョウ</t>
    </rPh>
    <rPh sb="16" eb="19">
      <t>コウニュウシャ</t>
    </rPh>
    <rPh sb="19" eb="22">
      <t>カカクヒョウ</t>
    </rPh>
    <rPh sb="25" eb="27">
      <t>サクセイ</t>
    </rPh>
    <phoneticPr fontId="13"/>
  </si>
  <si>
    <r>
      <t xml:space="preserve">投入係数  B
</t>
    </r>
    <r>
      <rPr>
        <sz val="8"/>
        <rFont val="ＭＳ ゴシック"/>
        <family val="3"/>
        <charset val="128"/>
      </rPr>
      <t>（一部省略）</t>
    </r>
    <rPh sb="9" eb="11">
      <t>イチブ</t>
    </rPh>
    <rPh sb="11" eb="13">
      <t>ショウリャク</t>
    </rPh>
    <phoneticPr fontId="4"/>
  </si>
  <si>
    <r>
      <t xml:space="preserve">逆行列係数  F
</t>
    </r>
    <r>
      <rPr>
        <sz val="8"/>
        <rFont val="ＭＳ ゴシック"/>
        <family val="3"/>
        <charset val="128"/>
      </rPr>
      <t>（一部省略）</t>
    </r>
    <rPh sb="10" eb="12">
      <t>イチブ</t>
    </rPh>
    <phoneticPr fontId="4"/>
  </si>
  <si>
    <r>
      <t xml:space="preserve">投入係数　D
</t>
    </r>
    <r>
      <rPr>
        <sz val="8"/>
        <rFont val="ＭＳ ゴシック"/>
        <family val="3"/>
        <charset val="128"/>
      </rPr>
      <t>（一部省略）</t>
    </r>
    <rPh sb="0" eb="2">
      <t>トウニュウ</t>
    </rPh>
    <rPh sb="2" eb="4">
      <t>ケイスウ</t>
    </rPh>
    <rPh sb="8" eb="10">
      <t>イチブ</t>
    </rPh>
    <phoneticPr fontId="4"/>
  </si>
  <si>
    <r>
      <t xml:space="preserve">原材料投入内訳
</t>
    </r>
    <r>
      <rPr>
        <sz val="8"/>
        <rFont val="ＭＳ ゴシック"/>
        <family val="3"/>
        <charset val="128"/>
      </rPr>
      <t>（一部省略）</t>
    </r>
    <rPh sb="0" eb="3">
      <t>ゲンザイリョウ</t>
    </rPh>
    <rPh sb="3" eb="5">
      <t>トウニュウ</t>
    </rPh>
    <rPh sb="5" eb="7">
      <t>ウチワケ</t>
    </rPh>
    <rPh sb="9" eb="11">
      <t>イチブ</t>
    </rPh>
    <phoneticPr fontId="4"/>
  </si>
  <si>
    <r>
      <t xml:space="preserve">逆行列係数  G
</t>
    </r>
    <r>
      <rPr>
        <sz val="8"/>
        <rFont val="ＭＳ ゴシック"/>
        <family val="3"/>
        <charset val="128"/>
      </rPr>
      <t>（一部省略）</t>
    </r>
    <rPh sb="0" eb="1">
      <t>ギャク</t>
    </rPh>
    <rPh sb="1" eb="2">
      <t>ギョウ</t>
    </rPh>
    <rPh sb="2" eb="3">
      <t>レツ</t>
    </rPh>
    <rPh sb="3" eb="5">
      <t>ケイスウ</t>
    </rPh>
    <rPh sb="10" eb="12">
      <t>イチブ</t>
    </rPh>
    <phoneticPr fontId="4"/>
  </si>
  <si>
    <r>
      <t xml:space="preserve">逆行列係数  B
</t>
    </r>
    <r>
      <rPr>
        <sz val="8"/>
        <rFont val="ＭＳ ゴシック"/>
        <family val="3"/>
        <charset val="128"/>
      </rPr>
      <t>（一部省略）</t>
    </r>
    <rPh sb="10" eb="12">
      <t>イチブ</t>
    </rPh>
    <phoneticPr fontId="4"/>
  </si>
  <si>
    <t>5年(H27～R1)平均</t>
    <rPh sb="1" eb="2">
      <t>ネン</t>
    </rPh>
    <rPh sb="10" eb="12">
      <t>ヘイキン</t>
    </rPh>
    <phoneticPr fontId="4"/>
  </si>
  <si>
    <t>'5年(H27～R1)平均</t>
  </si>
  <si>
    <t>5年(H27～R1)平均</t>
    <phoneticPr fontId="4"/>
  </si>
  <si>
    <t>他に分類されない会員制団体</t>
    <phoneticPr fontId="3"/>
  </si>
  <si>
    <t>他に分類されない会員制団体</t>
    <phoneticPr fontId="5"/>
  </si>
  <si>
    <t>H27青森県IO 部門コンバーター（40部部門）</t>
    <rPh sb="3" eb="6">
      <t>アオモリケン</t>
    </rPh>
    <rPh sb="9" eb="11">
      <t>ブモン</t>
    </rPh>
    <rPh sb="20" eb="21">
      <t>ブ</t>
    </rPh>
    <rPh sb="21" eb="23">
      <t>ブモン</t>
    </rPh>
    <phoneticPr fontId="13"/>
  </si>
  <si>
    <t>他に分類されない会員制団体</t>
    <phoneticPr fontId="13"/>
  </si>
  <si>
    <t>他に分類されない会員制団体</t>
    <phoneticPr fontId="4"/>
  </si>
  <si>
    <t>プラスチック・ゴム製品</t>
    <rPh sb="9" eb="11">
      <t>セイヒン</t>
    </rPh>
    <phoneticPr fontId="4"/>
  </si>
  <si>
    <t>情報通信機器</t>
    <rPh sb="0" eb="2">
      <t>ジョウホウ</t>
    </rPh>
    <rPh sb="2" eb="4">
      <t>ツウシン</t>
    </rPh>
    <rPh sb="4" eb="6">
      <t>キキ</t>
    </rPh>
    <phoneticPr fontId="3"/>
  </si>
  <si>
    <t>他に分類されない会員制団体</t>
  </si>
  <si>
    <t>鉱業</t>
    <rPh sb="0" eb="2">
      <t>コウギョウ</t>
    </rPh>
    <phoneticPr fontId="2"/>
  </si>
  <si>
    <t>飲食料品</t>
    <rPh sb="0" eb="2">
      <t>インショク</t>
    </rPh>
    <rPh sb="3" eb="4">
      <t>ヒン</t>
    </rPh>
    <phoneticPr fontId="2"/>
  </si>
  <si>
    <t>プラスチック・ゴム製品</t>
    <rPh sb="9" eb="11">
      <t>セイヒン</t>
    </rPh>
    <phoneticPr fontId="5"/>
  </si>
  <si>
    <t>はん用機械</t>
    <rPh sb="2" eb="3">
      <t>ヨウ</t>
    </rPh>
    <rPh sb="3" eb="5">
      <t>キカイ</t>
    </rPh>
    <phoneticPr fontId="2"/>
  </si>
  <si>
    <t>生産用機械</t>
    <rPh sb="0" eb="2">
      <t>セイサン</t>
    </rPh>
    <rPh sb="2" eb="3">
      <t>ヨウ</t>
    </rPh>
    <rPh sb="3" eb="5">
      <t>キカイ</t>
    </rPh>
    <phoneticPr fontId="2"/>
  </si>
  <si>
    <t>業務用機械</t>
    <rPh sb="0" eb="2">
      <t>ギョウム</t>
    </rPh>
    <rPh sb="2" eb="3">
      <t>ヨウ</t>
    </rPh>
    <rPh sb="3" eb="5">
      <t>キカイ</t>
    </rPh>
    <phoneticPr fontId="2"/>
  </si>
  <si>
    <t>電子部品</t>
    <rPh sb="0" eb="2">
      <t>デンシ</t>
    </rPh>
    <rPh sb="2" eb="4">
      <t>ブヒン</t>
    </rPh>
    <phoneticPr fontId="2"/>
  </si>
  <si>
    <t>情報通信機器</t>
    <rPh sb="0" eb="2">
      <t>ジョウホウ</t>
    </rPh>
    <rPh sb="2" eb="4">
      <t>ツウシン</t>
    </rPh>
    <rPh sb="4" eb="6">
      <t>キキ</t>
    </rPh>
    <phoneticPr fontId="2"/>
  </si>
  <si>
    <t>運輸・郵便</t>
    <rPh sb="3" eb="5">
      <t>ユウビン</t>
    </rPh>
    <phoneticPr fontId="3"/>
  </si>
  <si>
    <t>情報通信</t>
    <rPh sb="0" eb="2">
      <t>ジョウホウ</t>
    </rPh>
    <rPh sb="2" eb="4">
      <t>ツウシン</t>
    </rPh>
    <phoneticPr fontId="2"/>
  </si>
  <si>
    <t>医療・福祉</t>
    <rPh sb="0" eb="2">
      <t>イリョウ</t>
    </rPh>
    <rPh sb="3" eb="5">
      <t>フクシ</t>
    </rPh>
    <phoneticPr fontId="2"/>
  </si>
  <si>
    <t>対個人サービス</t>
    <rPh sb="0" eb="1">
      <t>タイ</t>
    </rPh>
    <rPh sb="1" eb="3">
      <t>コジン</t>
    </rPh>
    <phoneticPr fontId="3"/>
  </si>
  <si>
    <t>事務用品</t>
    <rPh sb="0" eb="2">
      <t>ジム</t>
    </rPh>
    <rPh sb="2" eb="4">
      <t>ヨウヒン</t>
    </rPh>
    <phoneticPr fontId="2"/>
  </si>
  <si>
    <t>分類不明</t>
    <rPh sb="0" eb="2">
      <t>ブンルイ</t>
    </rPh>
    <rPh sb="2" eb="4">
      <t>フメイ</t>
    </rPh>
    <phoneticPr fontId="2"/>
  </si>
  <si>
    <t>石油化学系基礎製品</t>
  </si>
  <si>
    <t>有機化学工業製品（石油化学系基礎製品・合成樹脂を除く。）</t>
  </si>
  <si>
    <t>なめし革・革製品・毛皮</t>
  </si>
  <si>
    <t>鋳鍛造品（鉄）</t>
  </si>
  <si>
    <t>建設用・建築用金属製品</t>
  </si>
  <si>
    <t>通信・映像・音響機器</t>
  </si>
  <si>
    <t>に相当します（初期値は、令和2年度公表の平成30年度県内総生産（名目）4兆3,744億円を基準）。</t>
    <rPh sb="1" eb="3">
      <t>ソウトウ</t>
    </rPh>
    <rPh sb="7" eb="10">
      <t>ショキチ</t>
    </rPh>
    <rPh sb="12" eb="14">
      <t>レイワ</t>
    </rPh>
    <rPh sb="15" eb="17">
      <t>ネンド</t>
    </rPh>
    <rPh sb="17" eb="19">
      <t>コウヒョウ</t>
    </rPh>
    <rPh sb="32" eb="34">
      <t>メイモク</t>
    </rPh>
    <rPh sb="36" eb="37">
      <t>チョウ</t>
    </rPh>
    <rPh sb="42" eb="44">
      <t>オクエン</t>
    </rPh>
    <phoneticPr fontId="4"/>
  </si>
  <si>
    <t>①　需要額が増減する場合</t>
    <rPh sb="2" eb="4">
      <t>ジュヨウ</t>
    </rPh>
    <rPh sb="4" eb="5">
      <t>ガク</t>
    </rPh>
    <rPh sb="6" eb="8">
      <t>ゾウゲン</t>
    </rPh>
    <rPh sb="10" eb="12">
      <t>バアイ</t>
    </rPh>
    <phoneticPr fontId="13"/>
  </si>
  <si>
    <t>ａ　県内需要のみの場合</t>
    <rPh sb="2" eb="4">
      <t>ケンナイ</t>
    </rPh>
    <rPh sb="4" eb="6">
      <t>ジュヨウ</t>
    </rPh>
    <rPh sb="9" eb="11">
      <t>バアイ</t>
    </rPh>
    <phoneticPr fontId="13"/>
  </si>
  <si>
    <t>①a-15</t>
  </si>
  <si>
    <t>①a-40</t>
  </si>
  <si>
    <t>ｂ　県外需要もある場合</t>
    <rPh sb="2" eb="4">
      <t>ケンガイ</t>
    </rPh>
    <rPh sb="4" eb="6">
      <t>ジュヨウ</t>
    </rPh>
    <rPh sb="9" eb="11">
      <t>バアイ</t>
    </rPh>
    <phoneticPr fontId="13"/>
  </si>
  <si>
    <t>①b-15</t>
  </si>
  <si>
    <t>①b-40</t>
  </si>
  <si>
    <t>②-40</t>
  </si>
  <si>
    <t>②　生産額が増減する場合</t>
    <rPh sb="2" eb="5">
      <t>セイサンガク</t>
    </rPh>
    <rPh sb="6" eb="8">
      <t>ゾウゲン</t>
    </rPh>
    <rPh sb="10" eb="12">
      <t>バアイ</t>
    </rPh>
    <phoneticPr fontId="13"/>
  </si>
  <si>
    <t>③　雇用者所得が増減する場合</t>
    <rPh sb="2" eb="5">
      <t>コヨウシャ</t>
    </rPh>
    <rPh sb="5" eb="7">
      <t>ショトク</t>
    </rPh>
    <rPh sb="8" eb="10">
      <t>ゾウゲン</t>
    </rPh>
    <rPh sb="12" eb="14">
      <t>バアイ</t>
    </rPh>
    <phoneticPr fontId="13"/>
  </si>
  <si>
    <t>③-40</t>
  </si>
  <si>
    <t>④　移輸出が増減する場合</t>
    <rPh sb="2" eb="3">
      <t>イ</t>
    </rPh>
    <rPh sb="3" eb="5">
      <t>ユシュツ</t>
    </rPh>
    <rPh sb="6" eb="8">
      <t>ゾウゲン</t>
    </rPh>
    <rPh sb="10" eb="12">
      <t>バアイ</t>
    </rPh>
    <phoneticPr fontId="13"/>
  </si>
  <si>
    <t>④-40</t>
  </si>
  <si>
    <t>参考1</t>
  </si>
  <si>
    <t>参考2</t>
  </si>
  <si>
    <t>参考3</t>
  </si>
  <si>
    <t>《波及効果分析フロー図－シート「① a-15」より》</t>
    <rPh sb="1" eb="3">
      <t>ハキュウ</t>
    </rPh>
    <rPh sb="3" eb="5">
      <t>コウカ</t>
    </rPh>
    <rPh sb="5" eb="7">
      <t>ブンセキ</t>
    </rPh>
    <rPh sb="10" eb="11">
      <t>ズ</t>
    </rPh>
    <phoneticPr fontId="13"/>
  </si>
  <si>
    <t>《波及効果分析フロー図－シート「①a-40」より》</t>
    <rPh sb="1" eb="3">
      <t>ハキュウ</t>
    </rPh>
    <rPh sb="3" eb="5">
      <t>コウカ</t>
    </rPh>
    <rPh sb="5" eb="7">
      <t>ブンセキ</t>
    </rPh>
    <rPh sb="10" eb="11">
      <t>ズ</t>
    </rPh>
    <phoneticPr fontId="13"/>
  </si>
  <si>
    <t>《波及効果分析フロー図－シート「①b-15」より》</t>
    <rPh sb="1" eb="3">
      <t>ハキュウ</t>
    </rPh>
    <rPh sb="3" eb="5">
      <t>コウカ</t>
    </rPh>
    <rPh sb="5" eb="7">
      <t>ブンセキ</t>
    </rPh>
    <rPh sb="10" eb="11">
      <t>ズ</t>
    </rPh>
    <phoneticPr fontId="13"/>
  </si>
  <si>
    <t>《波及効果分析フロー図－シート「①b-40」より》</t>
    <rPh sb="1" eb="3">
      <t>ハキュウ</t>
    </rPh>
    <rPh sb="3" eb="5">
      <t>コウカ</t>
    </rPh>
    <rPh sb="5" eb="7">
      <t>ブンセキ</t>
    </rPh>
    <rPh sb="10" eb="11">
      <t>ズ</t>
    </rPh>
    <phoneticPr fontId="13"/>
  </si>
  <si>
    <t>《波及効果分析フロー図－シート「②-40」より》</t>
    <rPh sb="1" eb="3">
      <t>ハキュウ</t>
    </rPh>
    <rPh sb="3" eb="5">
      <t>コウカ</t>
    </rPh>
    <rPh sb="5" eb="7">
      <t>ブンセキ</t>
    </rPh>
    <rPh sb="10" eb="11">
      <t>ズ</t>
    </rPh>
    <phoneticPr fontId="13"/>
  </si>
  <si>
    <t>《波及効果分析フロー図－シート「③-40」より》</t>
    <rPh sb="1" eb="3">
      <t>ハキュウ</t>
    </rPh>
    <rPh sb="3" eb="5">
      <t>コウカ</t>
    </rPh>
    <rPh sb="5" eb="7">
      <t>ブンセキ</t>
    </rPh>
    <rPh sb="10" eb="11">
      <t>ズ</t>
    </rPh>
    <phoneticPr fontId="13"/>
  </si>
  <si>
    <t>《波及効果分析フロー図－シート「④-40」より》</t>
    <rPh sb="1" eb="3">
      <t>ハキュウ</t>
    </rPh>
    <rPh sb="3" eb="5">
      <t>コウカ</t>
    </rPh>
    <rPh sb="5" eb="7">
      <t>ブンセキ</t>
    </rPh>
    <rPh sb="10" eb="11">
      <t>ズ</t>
    </rPh>
    <phoneticPr fontId="13"/>
  </si>
  <si>
    <r>
      <t>〔逆行列係数Ｆ〔Ｉ－（Ｉ－Ｍ）Ａ〕</t>
    </r>
    <r>
      <rPr>
        <vertAlign val="superscript"/>
        <sz val="9"/>
        <rFont val="ＭＳ ゴシック"/>
        <family val="3"/>
        <charset val="128"/>
      </rPr>
      <t>-1</t>
    </r>
    <r>
      <rPr>
        <sz val="9"/>
        <rFont val="ＭＳ ゴシック"/>
        <family val="3"/>
        <charset val="128"/>
      </rPr>
      <t>〕</t>
    </r>
    <phoneticPr fontId="13"/>
  </si>
  <si>
    <r>
      <t>〔自交点で割り戻した逆行列係数Ｄ〔Ｉ－（Ｉ－Ｍ）Ａ〕</t>
    </r>
    <r>
      <rPr>
        <vertAlign val="superscript"/>
        <sz val="9"/>
        <rFont val="ＭＳ ゴシック"/>
        <family val="3"/>
        <charset val="128"/>
      </rPr>
      <t>-1</t>
    </r>
    <r>
      <rPr>
        <sz val="9"/>
        <rFont val="ＭＳ ゴシック"/>
        <family val="3"/>
        <charset val="128"/>
      </rPr>
      <t>〕</t>
    </r>
    <phoneticPr fontId="13"/>
  </si>
  <si>
    <t>　　　</t>
    <phoneticPr fontId="4"/>
  </si>
  <si>
    <t>（参考）マージン率</t>
    <phoneticPr fontId="13"/>
  </si>
  <si>
    <t>新規投資額（最終需要増加額）</t>
    <rPh sb="0" eb="2">
      <t>シンキ</t>
    </rPh>
    <rPh sb="2" eb="4">
      <t>トウシ</t>
    </rPh>
    <rPh sb="4" eb="5">
      <t>ガク</t>
    </rPh>
    <rPh sb="6" eb="8">
      <t>サイシュウ</t>
    </rPh>
    <rPh sb="8" eb="10">
      <t>ジュヨウ</t>
    </rPh>
    <rPh sb="10" eb="12">
      <t>ゾウカ</t>
    </rPh>
    <rPh sb="12" eb="13">
      <t>ガク</t>
    </rPh>
    <phoneticPr fontId="48"/>
  </si>
  <si>
    <t>（百万円）</t>
    <rPh sb="1" eb="4">
      <t>ヒャクマンエン</t>
    </rPh>
    <phoneticPr fontId="48"/>
  </si>
  <si>
    <t>粗付加価値誘発額</t>
    <rPh sb="0" eb="1">
      <t>アラ</t>
    </rPh>
    <rPh sb="1" eb="3">
      <t>フカ</t>
    </rPh>
    <rPh sb="3" eb="5">
      <t>カチ</t>
    </rPh>
    <rPh sb="5" eb="7">
      <t>ユウハツ</t>
    </rPh>
    <rPh sb="7" eb="8">
      <t>ガク</t>
    </rPh>
    <phoneticPr fontId="48"/>
  </si>
  <si>
    <t>雇用者所得誘発額</t>
  </si>
  <si>
    <t>建設投資</t>
    <rPh sb="0" eb="2">
      <t>ケンセツ</t>
    </rPh>
    <rPh sb="2" eb="4">
      <t>トウシ</t>
    </rPh>
    <phoneticPr fontId="48"/>
  </si>
  <si>
    <t>建築</t>
    <rPh sb="0" eb="2">
      <t>ケンチク</t>
    </rPh>
    <phoneticPr fontId="48"/>
  </si>
  <si>
    <t>ＳＲＣ工場</t>
  </si>
  <si>
    <t>ＳＲＣ事務所</t>
  </si>
  <si>
    <t>ＲＣ工場</t>
  </si>
  <si>
    <t>ＲＣ事務所</t>
  </si>
  <si>
    <t>S工場</t>
  </si>
  <si>
    <t>S事務所</t>
  </si>
  <si>
    <t>ＣＢ非住宅</t>
  </si>
  <si>
    <t>その他の建築</t>
    <rPh sb="2" eb="3">
      <t>タ</t>
    </rPh>
    <rPh sb="4" eb="6">
      <t>ケンチク</t>
    </rPh>
    <phoneticPr fontId="48"/>
  </si>
  <si>
    <t>建設</t>
    <rPh sb="0" eb="2">
      <t>ケンセツ</t>
    </rPh>
    <phoneticPr fontId="48"/>
  </si>
  <si>
    <t>電力施設建設</t>
    <rPh sb="0" eb="2">
      <t>デンリョク</t>
    </rPh>
    <rPh sb="2" eb="4">
      <t>シセツ</t>
    </rPh>
    <rPh sb="4" eb="6">
      <t>ケンセツ</t>
    </rPh>
    <phoneticPr fontId="48"/>
  </si>
  <si>
    <t>電気通信施設建設</t>
    <rPh sb="0" eb="2">
      <t>デンキ</t>
    </rPh>
    <rPh sb="2" eb="4">
      <t>ツウシン</t>
    </rPh>
    <rPh sb="4" eb="6">
      <t>シセツ</t>
    </rPh>
    <rPh sb="6" eb="8">
      <t>ケンセツ</t>
    </rPh>
    <phoneticPr fontId="48"/>
  </si>
  <si>
    <t>その他の土木建設</t>
    <rPh sb="2" eb="3">
      <t>タ</t>
    </rPh>
    <rPh sb="4" eb="6">
      <t>ドボク</t>
    </rPh>
    <rPh sb="6" eb="8">
      <t>ケンセツ</t>
    </rPh>
    <phoneticPr fontId="48"/>
  </si>
  <si>
    <t>設備投資</t>
    <rPh sb="0" eb="2">
      <t>セツビ</t>
    </rPh>
    <rPh sb="2" eb="4">
      <t>トウシ</t>
    </rPh>
    <phoneticPr fontId="48"/>
  </si>
  <si>
    <t>はん用機械</t>
    <rPh sb="2" eb="3">
      <t>ヨウ</t>
    </rPh>
    <rPh sb="3" eb="5">
      <t>キカイ</t>
    </rPh>
    <phoneticPr fontId="48"/>
  </si>
  <si>
    <t>生産用機械</t>
    <rPh sb="0" eb="3">
      <t>セイサンヨウ</t>
    </rPh>
    <rPh sb="3" eb="5">
      <t>キカイ</t>
    </rPh>
    <phoneticPr fontId="48"/>
  </si>
  <si>
    <t>業務用機械</t>
    <rPh sb="0" eb="3">
      <t>ギョウムヨウ</t>
    </rPh>
    <rPh sb="3" eb="5">
      <t>キカイ</t>
    </rPh>
    <phoneticPr fontId="48"/>
  </si>
  <si>
    <t>電気機械</t>
    <rPh sb="0" eb="2">
      <t>デンキ</t>
    </rPh>
    <rPh sb="2" eb="4">
      <t>キカイ</t>
    </rPh>
    <phoneticPr fontId="48"/>
  </si>
  <si>
    <t>情報通信機器</t>
    <rPh sb="0" eb="2">
      <t>ジョウホウ</t>
    </rPh>
    <rPh sb="2" eb="4">
      <t>ツウシン</t>
    </rPh>
    <rPh sb="4" eb="6">
      <t>キキ</t>
    </rPh>
    <phoneticPr fontId="48"/>
  </si>
  <si>
    <t>輸送機械</t>
    <rPh sb="0" eb="2">
      <t>ユソウ</t>
    </rPh>
    <rPh sb="2" eb="4">
      <t>キカイ</t>
    </rPh>
    <phoneticPr fontId="48"/>
  </si>
  <si>
    <t>その他</t>
    <rPh sb="2" eb="3">
      <t>タ</t>
    </rPh>
    <phoneticPr fontId="48"/>
  </si>
  <si>
    <t>合計</t>
    <rPh sb="0" eb="2">
      <t>ゴウケイ</t>
    </rPh>
    <phoneticPr fontId="48"/>
  </si>
  <si>
    <t>生産増加</t>
    <rPh sb="0" eb="2">
      <t>セイサン</t>
    </rPh>
    <rPh sb="2" eb="4">
      <t>ゾウカ</t>
    </rPh>
    <phoneticPr fontId="38"/>
  </si>
  <si>
    <t>※　「その他の建築」は木造工場として算出。</t>
    <rPh sb="5" eb="6">
      <t>タ</t>
    </rPh>
    <rPh sb="7" eb="9">
      <t>ケンチク</t>
    </rPh>
    <rPh sb="11" eb="13">
      <t>モクゾウ</t>
    </rPh>
    <rPh sb="13" eb="15">
      <t>コウジョウ</t>
    </rPh>
    <rPh sb="18" eb="20">
      <t>サンシュツ</t>
    </rPh>
    <phoneticPr fontId="38"/>
  </si>
  <si>
    <t>合計</t>
  </si>
  <si>
    <t>（人）</t>
    <rPh sb="1" eb="2">
      <t>ニン</t>
    </rPh>
    <phoneticPr fontId="13"/>
  </si>
  <si>
    <t>（百万円）</t>
    <rPh sb="1" eb="4">
      <t>ヒャクマンエン</t>
    </rPh>
    <phoneticPr fontId="13"/>
  </si>
  <si>
    <t>雇用者
誘発数</t>
    <rPh sb="0" eb="1">
      <t>ヤトイ</t>
    </rPh>
    <rPh sb="1" eb="2">
      <t>ヨウ</t>
    </rPh>
    <rPh sb="2" eb="3">
      <t>シャ</t>
    </rPh>
    <rPh sb="4" eb="5">
      <t>ユウ</t>
    </rPh>
    <rPh sb="5" eb="6">
      <t>ハツ</t>
    </rPh>
    <rPh sb="6" eb="7">
      <t>スウ</t>
    </rPh>
    <phoneticPr fontId="49"/>
  </si>
  <si>
    <t>直接効果</t>
    <rPh sb="0" eb="4">
      <t>チョクセツコウカ</t>
    </rPh>
    <phoneticPr fontId="13"/>
  </si>
  <si>
    <t>第1次波及効果</t>
    <rPh sb="0" eb="1">
      <t>ダイ</t>
    </rPh>
    <rPh sb="2" eb="3">
      <t>ジ</t>
    </rPh>
    <rPh sb="3" eb="7">
      <t>ハキュウコウカ</t>
    </rPh>
    <phoneticPr fontId="13"/>
  </si>
  <si>
    <t>第2次波及効果</t>
    <rPh sb="0" eb="1">
      <t>ダイ</t>
    </rPh>
    <rPh sb="2" eb="3">
      <t>ジ</t>
    </rPh>
    <rPh sb="3" eb="7">
      <t>ハキュウコウカ</t>
    </rPh>
    <phoneticPr fontId="13"/>
  </si>
  <si>
    <t>総合効果</t>
    <rPh sb="0" eb="4">
      <t>ソウゴウコウカ</t>
    </rPh>
    <phoneticPr fontId="13"/>
  </si>
  <si>
    <t>産業連関分析ファイル</t>
    <rPh sb="0" eb="2">
      <t>サンギョウ</t>
    </rPh>
    <rPh sb="2" eb="4">
      <t>レンカン</t>
    </rPh>
    <rPh sb="4" eb="6">
      <t>ブンセキ</t>
    </rPh>
    <phoneticPr fontId="38"/>
  </si>
  <si>
    <t>雇用者
誘発数</t>
    <rPh sb="0" eb="3">
      <t>コヨウシャ</t>
    </rPh>
    <rPh sb="4" eb="7">
      <t>ユウハツスウ</t>
    </rPh>
    <phoneticPr fontId="13"/>
  </si>
  <si>
    <t>従業者
誘発数</t>
    <rPh sb="0" eb="3">
      <t>ジュウギョウシャ</t>
    </rPh>
    <rPh sb="4" eb="7">
      <t>ユウハツスウ</t>
    </rPh>
    <phoneticPr fontId="13"/>
  </si>
  <si>
    <t>生産
誘発額</t>
    <rPh sb="0" eb="2">
      <t>セイサン</t>
    </rPh>
    <rPh sb="3" eb="5">
      <t>ユウハツ</t>
    </rPh>
    <rPh sb="5" eb="6">
      <t>ガク</t>
    </rPh>
    <phoneticPr fontId="48"/>
  </si>
  <si>
    <t>粗付加価値額</t>
    <rPh sb="0" eb="1">
      <t>アラ</t>
    </rPh>
    <rPh sb="1" eb="3">
      <t>フカ</t>
    </rPh>
    <rPh sb="3" eb="5">
      <t>カチ</t>
    </rPh>
    <rPh sb="5" eb="6">
      <t>ガク</t>
    </rPh>
    <phoneticPr fontId="48"/>
  </si>
  <si>
    <t>雇用者
所得額</t>
    <phoneticPr fontId="48"/>
  </si>
  <si>
    <t>新規
需要額</t>
    <rPh sb="0" eb="2">
      <t>シンキ</t>
    </rPh>
    <rPh sb="3" eb="5">
      <t>ジュヨウ</t>
    </rPh>
    <rPh sb="5" eb="6">
      <t>ガク</t>
    </rPh>
    <phoneticPr fontId="48"/>
  </si>
  <si>
    <t>　各シートの白抜きのセル（初期需要額と消費転換率）に数字を入力するだけで、経済波及効果が計算できます。</t>
    <rPh sb="1" eb="2">
      <t>カク</t>
    </rPh>
    <rPh sb="6" eb="7">
      <t>シロ</t>
    </rPh>
    <rPh sb="7" eb="8">
      <t>ヌ</t>
    </rPh>
    <rPh sb="13" eb="15">
      <t>ショキ</t>
    </rPh>
    <rPh sb="15" eb="17">
      <t>ジュヨウ</t>
    </rPh>
    <rPh sb="17" eb="18">
      <t>ガク</t>
    </rPh>
    <rPh sb="19" eb="21">
      <t>ショウヒ</t>
    </rPh>
    <rPh sb="21" eb="23">
      <t>テンカン</t>
    </rPh>
    <rPh sb="23" eb="24">
      <t>リツ</t>
    </rPh>
    <rPh sb="26" eb="28">
      <t>スウジ</t>
    </rPh>
    <rPh sb="29" eb="31">
      <t>ニュウリョク</t>
    </rPh>
    <rPh sb="37" eb="39">
      <t>ケイザイ</t>
    </rPh>
    <rPh sb="39" eb="41">
      <t>ハキュウ</t>
    </rPh>
    <rPh sb="41" eb="43">
      <t>コウカ</t>
    </rPh>
    <rPh sb="44" eb="46">
      <t>ケイサン</t>
    </rPh>
    <phoneticPr fontId="13"/>
  </si>
  <si>
    <r>
      <t xml:space="preserve">投入係数  B
</t>
    </r>
    <r>
      <rPr>
        <sz val="8"/>
        <rFont val="Meiryo UI"/>
        <family val="3"/>
        <charset val="128"/>
      </rPr>
      <t>（一部省略）</t>
    </r>
    <rPh sb="9" eb="11">
      <t>イチブ</t>
    </rPh>
    <phoneticPr fontId="4"/>
  </si>
  <si>
    <r>
      <t xml:space="preserve">逆行列係数  F
</t>
    </r>
    <r>
      <rPr>
        <sz val="8"/>
        <rFont val="Meiryo UI"/>
        <family val="3"/>
        <charset val="128"/>
      </rPr>
      <t>（一部省略）</t>
    </r>
    <rPh sb="10" eb="12">
      <t>イチブ</t>
    </rPh>
    <phoneticPr fontId="4"/>
  </si>
  <si>
    <r>
      <t>〔逆行列係数Ｆ〔Ｉ－（Ｉ－Ｍ）Ａ〕</t>
    </r>
    <r>
      <rPr>
        <vertAlign val="superscript"/>
        <sz val="9"/>
        <rFont val="Meiryo UI"/>
        <family val="3"/>
        <charset val="128"/>
      </rPr>
      <t>-1</t>
    </r>
    <r>
      <rPr>
        <sz val="9"/>
        <rFont val="Meiryo UI"/>
        <family val="3"/>
        <charset val="128"/>
      </rPr>
      <t>〕</t>
    </r>
    <phoneticPr fontId="13"/>
  </si>
  <si>
    <t>平成27年全国産業連関表</t>
    <rPh sb="0" eb="2">
      <t>ヘイセイ</t>
    </rPh>
    <rPh sb="4" eb="5">
      <t>ネン</t>
    </rPh>
    <rPh sb="5" eb="7">
      <t>ゼンコク</t>
    </rPh>
    <rPh sb="7" eb="9">
      <t>サンギョウ</t>
    </rPh>
    <rPh sb="9" eb="12">
      <t>レンカンヒョウ</t>
    </rPh>
    <phoneticPr fontId="32"/>
  </si>
  <si>
    <t>電力・ガス・熱供給</t>
    <phoneticPr fontId="4"/>
  </si>
  <si>
    <t>目次に戻る</t>
  </si>
  <si>
    <t>（単位：100万円）</t>
    <rPh sb="1" eb="3">
      <t>タンイ</t>
    </rPh>
    <rPh sb="7" eb="9">
      <t>マンエン</t>
    </rPh>
    <phoneticPr fontId="4"/>
  </si>
  <si>
    <t>中間消費</t>
    <rPh sb="0" eb="2">
      <t>チュウカン</t>
    </rPh>
    <rPh sb="2" eb="4">
      <t>ショウヒ</t>
    </rPh>
    <phoneticPr fontId="4"/>
  </si>
  <si>
    <t>固定資本形成</t>
    <rPh sb="0" eb="2">
      <t>コテイ</t>
    </rPh>
    <rPh sb="2" eb="4">
      <t>シホン</t>
    </rPh>
    <rPh sb="4" eb="6">
      <t>ケイセイ</t>
    </rPh>
    <phoneticPr fontId="4"/>
  </si>
  <si>
    <t>固定資本形成</t>
    <rPh sb="0" eb="6">
      <t>コテイシホンケイセイ</t>
    </rPh>
    <phoneticPr fontId="4"/>
  </si>
  <si>
    <t>71</t>
  </si>
  <si>
    <t>住宅建築</t>
  </si>
  <si>
    <t>住宅建築
（木造）</t>
  </si>
  <si>
    <t>木造在来
住宅</t>
  </si>
  <si>
    <t>木造量産
住宅</t>
  </si>
  <si>
    <t>住宅建築
（非木造）</t>
  </si>
  <si>
    <t>ＳＲＣ住宅</t>
  </si>
  <si>
    <t>Ｓ在来住宅</t>
  </si>
  <si>
    <t>Ｓ量産住宅</t>
  </si>
  <si>
    <t>非住宅建築</t>
  </si>
  <si>
    <t>木造事務所</t>
  </si>
  <si>
    <t>非住宅建築
（非木造）</t>
  </si>
  <si>
    <t>港湾・漁港</t>
  </si>
  <si>
    <t>061</t>
  </si>
  <si>
    <t>700</t>
  </si>
  <si>
    <t>711</t>
  </si>
  <si>
    <t>家計外消費支出（行）</t>
  </si>
  <si>
    <t>911</t>
  </si>
  <si>
    <t>雇用者所得</t>
  </si>
  <si>
    <t>921</t>
  </si>
  <si>
    <t>営業余剰</t>
  </si>
  <si>
    <t>931</t>
  </si>
  <si>
    <t>資本減耗引当</t>
  </si>
  <si>
    <t>932</t>
  </si>
  <si>
    <t>資本減耗引当（社会資本等減耗分）</t>
  </si>
  <si>
    <t>941</t>
  </si>
  <si>
    <t>間接税（関税・輸入品商品税を除く。）</t>
  </si>
  <si>
    <t>951</t>
  </si>
  <si>
    <t>（控除）経常補助金</t>
  </si>
  <si>
    <t>960</t>
  </si>
  <si>
    <t>粗付加価値部門計</t>
  </si>
  <si>
    <t>970</t>
  </si>
  <si>
    <t>国内生産額</t>
  </si>
  <si>
    <t>建築補修</t>
  </si>
  <si>
    <t>土木補修</t>
  </si>
  <si>
    <t>ＲＣ住宅</t>
  </si>
  <si>
    <t>ＲＣ在来
住宅</t>
  </si>
  <si>
    <t>ＲＣ量産
住宅</t>
  </si>
  <si>
    <t>Ｓ住宅</t>
  </si>
  <si>
    <t>ＣＢ住宅</t>
  </si>
  <si>
    <t>非住宅建築
（木造）</t>
  </si>
  <si>
    <t>木造工場</t>
  </si>
  <si>
    <t>ＳＲＣ
事務所</t>
  </si>
  <si>
    <t>ＲＣ学校</t>
  </si>
  <si>
    <t>Ｓ工場</t>
  </si>
  <si>
    <t>Ｓ事務所</t>
  </si>
  <si>
    <t>土木</t>
  </si>
  <si>
    <t>道路関係
公共事業</t>
  </si>
  <si>
    <t>道路</t>
  </si>
  <si>
    <t>一般道路</t>
  </si>
  <si>
    <t>道路改良</t>
  </si>
  <si>
    <t>道路舗装</t>
  </si>
  <si>
    <t>道路橋梁</t>
  </si>
  <si>
    <t>道路補修</t>
  </si>
  <si>
    <t>街路改良</t>
  </si>
  <si>
    <t>街路舗装</t>
  </si>
  <si>
    <t>街路橋梁</t>
  </si>
  <si>
    <t>有料道路</t>
  </si>
  <si>
    <t>高速有料
道路</t>
  </si>
  <si>
    <t>一般有料
道路</t>
  </si>
  <si>
    <t>地方公社等</t>
    <rPh sb="2" eb="3">
      <t>コウ</t>
    </rPh>
    <rPh sb="3" eb="4">
      <t>シャ</t>
    </rPh>
    <rPh sb="4" eb="5">
      <t>トウ</t>
    </rPh>
    <phoneticPr fontId="4"/>
  </si>
  <si>
    <t>区画整理</t>
  </si>
  <si>
    <t>治水</t>
  </si>
  <si>
    <t>河川改修</t>
  </si>
  <si>
    <t>河川総合開発</t>
    <rPh sb="4" eb="5">
      <t>カイ</t>
    </rPh>
    <rPh sb="5" eb="6">
      <t>ハツ</t>
    </rPh>
    <phoneticPr fontId="4"/>
  </si>
  <si>
    <t>海岸</t>
  </si>
  <si>
    <t>砂防</t>
  </si>
  <si>
    <t>下水道</t>
  </si>
  <si>
    <t>空港</t>
  </si>
  <si>
    <t>公園</t>
  </si>
  <si>
    <t>災害復旧</t>
  </si>
  <si>
    <t>農林関係
公共事業</t>
  </si>
  <si>
    <t>その他の
土木建設</t>
  </si>
  <si>
    <t>鉄道軌道
建設</t>
  </si>
  <si>
    <t>電力施設
建設</t>
  </si>
  <si>
    <t>電気通信
施設建設</t>
  </si>
  <si>
    <t>土地造成</t>
  </si>
  <si>
    <t>その他の土木</t>
  </si>
  <si>
    <t>その他の土木</t>
    <phoneticPr fontId="13"/>
  </si>
  <si>
    <t>上・工業用水道</t>
  </si>
  <si>
    <t>上・工業用水道</t>
    <phoneticPr fontId="13"/>
  </si>
  <si>
    <t>廃棄物処理施設</t>
  </si>
  <si>
    <t>廃棄物処理施設</t>
    <phoneticPr fontId="4"/>
  </si>
  <si>
    <t>河川・下水道・その他の公共事業</t>
  </si>
  <si>
    <t>河川・下水道・その他の公共事業</t>
    <phoneticPr fontId="13"/>
  </si>
  <si>
    <t>※　生産増加の「その他」は対事業所サービスとして算出。</t>
    <rPh sb="2" eb="4">
      <t>セイサン</t>
    </rPh>
    <rPh sb="4" eb="6">
      <t>ゾウカ</t>
    </rPh>
    <rPh sb="10" eb="11">
      <t>タ</t>
    </rPh>
    <rPh sb="13" eb="14">
      <t>タイ</t>
    </rPh>
    <rPh sb="14" eb="17">
      <t>ジギョウショ</t>
    </rPh>
    <rPh sb="24" eb="26">
      <t>サンシュツ</t>
    </rPh>
    <phoneticPr fontId="38"/>
  </si>
  <si>
    <t>生産誘発額</t>
    <rPh sb="0" eb="2">
      <t>セイサン</t>
    </rPh>
    <rPh sb="2" eb="5">
      <t>ユウハツガク</t>
    </rPh>
    <phoneticPr fontId="13"/>
  </si>
  <si>
    <t>雇用</t>
    <rPh sb="0" eb="2">
      <t>コヨウ</t>
    </rPh>
    <phoneticPr fontId="13"/>
  </si>
  <si>
    <t>従業者誘発数</t>
    <rPh sb="0" eb="3">
      <t>ジュウギョウシャ</t>
    </rPh>
    <rPh sb="3" eb="6">
      <t>ユウハツスウ</t>
    </rPh>
    <phoneticPr fontId="13"/>
  </si>
  <si>
    <t>雇用者誘発数</t>
    <rPh sb="0" eb="3">
      <t>コヨウシャ</t>
    </rPh>
    <rPh sb="3" eb="6">
      <t>ユウハツスウ</t>
    </rPh>
    <phoneticPr fontId="13"/>
  </si>
  <si>
    <t>合計</t>
    <rPh sb="0" eb="2">
      <t>ゴウケイ</t>
    </rPh>
    <phoneticPr fontId="13"/>
  </si>
  <si>
    <t>粗付加価値誘発額</t>
    <phoneticPr fontId="13"/>
  </si>
  <si>
    <t>雇用者所得誘発額</t>
    <phoneticPr fontId="13"/>
  </si>
  <si>
    <t>総計</t>
    <rPh sb="0" eb="2">
      <t>ソウケイ</t>
    </rPh>
    <phoneticPr fontId="13"/>
  </si>
  <si>
    <t>住宅建築
（非木造）</t>
    <phoneticPr fontId="13"/>
  </si>
  <si>
    <t>東日本高速道路(株)、
中日本高速道路(株)、
西日本高速道路(株)</t>
  </si>
  <si>
    <t>東日本高速道路(株)、
中日本高速道路(株)、
西日本高速道路(株)</t>
    <phoneticPr fontId="13"/>
  </si>
  <si>
    <t>首都高速
道路(株)</t>
  </si>
  <si>
    <t>阪神高速
道路(株)</t>
  </si>
  <si>
    <t>本州四国
連絡高速
道路(株)</t>
  </si>
  <si>
    <t>経済波及効果</t>
    <rPh sb="0" eb="2">
      <t>ケイザイ</t>
    </rPh>
    <rPh sb="2" eb="6">
      <t>ハキュウコウカ</t>
    </rPh>
    <phoneticPr fontId="13"/>
  </si>
  <si>
    <t>出典：</t>
    <rPh sb="0" eb="2">
      <t>シュッテン</t>
    </rPh>
    <phoneticPr fontId="13"/>
  </si>
  <si>
    <t>（単位：百万円）</t>
  </si>
  <si>
    <t>工事の種類</t>
  </si>
  <si>
    <t>建設工事費</t>
    <phoneticPr fontId="38"/>
  </si>
  <si>
    <t>定義</t>
  </si>
  <si>
    <t>住宅建築（木造）</t>
  </si>
  <si>
    <t>建築基準法第2条に規定する主要構造部（以下「主要構造部」という。）が居住専用建築物、居住産業併用建築物（居住の用に供せられる部分をいう。以下同じ。）の新築、増築及び改築</t>
  </si>
  <si>
    <t>木造在来住宅</t>
  </si>
  <si>
    <t>６以外の住宅</t>
  </si>
  <si>
    <t>木造量産住宅</t>
  </si>
  <si>
    <t>プレハブ工法住宅及びツーバイフォー工法住宅</t>
  </si>
  <si>
    <t>住宅建築（非木造）</t>
  </si>
  <si>
    <t>主要構造部が非木造の居住専用建築物、居住産業併用建築物の新築、増築及び改築</t>
  </si>
  <si>
    <t>主要構造部が鉄骨鉄筋コンクリート造りのもの</t>
  </si>
  <si>
    <t>主要構造部が鉄筋コンクリート造りのもの</t>
  </si>
  <si>
    <t>ＲＣ在来住宅</t>
  </si>
  <si>
    <t>11以外の住宅</t>
  </si>
  <si>
    <t>ＲＣ量産住宅</t>
  </si>
  <si>
    <t>プレハブ工法住宅</t>
  </si>
  <si>
    <t>主要構造部が鉄骨造またはその他の金属で作られたもの</t>
  </si>
  <si>
    <t>14以外の住宅</t>
  </si>
  <si>
    <t>主要構造部がコンクリート・ブロック造及び他の分類に該当しないもの</t>
  </si>
  <si>
    <t>非住宅建築（木造）</t>
  </si>
  <si>
    <t>木造建築物のうち、4以外の建築物の新築、増築及び改築</t>
  </si>
  <si>
    <t>工場、作業場及び倉庫</t>
  </si>
  <si>
    <t>事務所、店舗、学校、病院及び他に分類されないもの</t>
  </si>
  <si>
    <t>非住宅建築（非木造）</t>
  </si>
  <si>
    <t>非木造の建築物のうち、7以外の建築物の新築、増築及び改築</t>
  </si>
  <si>
    <t>主要構造部が鉄骨鉄筋コンクリート造の工場、作業場及び倉庫</t>
  </si>
  <si>
    <t>主要構造部が鉄骨鉄筋コンクリート造の事務所、店舗、学校、病院及びその他21に該当しないもの</t>
  </si>
  <si>
    <t>主要構造部が鉄筋コンクリート造の工場、作業場、倉庫</t>
  </si>
  <si>
    <t>主要構造部が鉄筋コンクリート造の学校</t>
  </si>
  <si>
    <t>主要構造部が鉄筋コンクリート造の事務所、店舗、病院及びその他23、24に該当しないもの</t>
  </si>
  <si>
    <t>主要構造部が鉄骨またはその他の金属で作られた工場、作業場、倉庫</t>
  </si>
  <si>
    <t>主要構造部が鉄骨またはその他の金属で作られた事務所、店舗、病院、学校及びその他26に該当しないもの</t>
  </si>
  <si>
    <t>主要構造部がコンクリートブロック造及び他の分類に該当しないもの</t>
  </si>
  <si>
    <t>農林関係公共事業を除く公共事業</t>
  </si>
  <si>
    <t>道路関係公共事業</t>
  </si>
  <si>
    <t>国及び地方公共団体の行う道路改良事業</t>
  </si>
  <si>
    <t>国及び地方公共団体の行う道路舗装新設事業</t>
  </si>
  <si>
    <t>国及び地方公共団体の行う道路橋梁整備事業</t>
  </si>
  <si>
    <t>国及び地方公共団体の行う道路補修事業</t>
  </si>
  <si>
    <t>国及び地方公共団体の行う街路改良事業、街路補修事業</t>
  </si>
  <si>
    <t>国及び地方公共団体の行う街路舗装新設事業</t>
  </si>
  <si>
    <t>国及び地方公共団体の行う街路橋梁整備事業</t>
  </si>
  <si>
    <t>高速有料道路</t>
  </si>
  <si>
    <t>高速自動車国道建設事業、補修修繕事業</t>
  </si>
  <si>
    <t>東・中・西日本高速道路(株)</t>
  </si>
  <si>
    <t>東日本高速道路(株)、中日本高速道路(株)、西日本高速道路(株)の行う事業</t>
  </si>
  <si>
    <t>首都高速道路(株)</t>
  </si>
  <si>
    <t>首都高速道路(株)の行う事業</t>
  </si>
  <si>
    <t>阪神高速道路(株)</t>
  </si>
  <si>
    <t>阪神高速道路(株)の行う事業</t>
  </si>
  <si>
    <t>本州四国連絡高速道路(株)</t>
  </si>
  <si>
    <t>本州四国連絡高速道路(株)の行う事業</t>
  </si>
  <si>
    <t>一般有料道路</t>
  </si>
  <si>
    <t>一般有料道路建設事業、補修修繕事業</t>
  </si>
  <si>
    <t>地方道路公社等</t>
  </si>
  <si>
    <t>地方公共団体及び地方道路公社の行う事業</t>
  </si>
  <si>
    <t>国及び地方公共団体の行う土地区画整理事業</t>
  </si>
  <si>
    <t>国及び地方公共団体の行う河川事業</t>
  </si>
  <si>
    <t>河川総合</t>
  </si>
  <si>
    <t>国及び地方公共団体の行う河川総合開発事業並びに独立行政法人水資源機構の行う事業</t>
  </si>
  <si>
    <t>国及び地方公共団体の行う海岸事業</t>
  </si>
  <si>
    <t>国及び地方公共団体の行う砂防事業及び地すべり対策事業</t>
  </si>
  <si>
    <t>地方公共団体及び地方公営企業の行う下水道事業の構築物の建設事業</t>
  </si>
  <si>
    <t>国及び地方公共団体の行う港湾事業、漁港事業、沿岸漁場整備事業及び離島電気事業</t>
  </si>
  <si>
    <t>国、地方公共団体、成田国際空港(株)、中部国際空港(株)及び関西国際空港(株)の行う空港整備事業</t>
  </si>
  <si>
    <t>地方公共団体の行う廃棄物処理事業</t>
  </si>
  <si>
    <t>国及び地方公共団体の行う公園及び緑地保全事業</t>
  </si>
  <si>
    <t>国及び地方公共団体の行う31～59の事業の災害復旧事業及び鉱害復旧事業</t>
  </si>
  <si>
    <t>農林関係公共事業</t>
  </si>
  <si>
    <t>国、地方公共団体の行う農業土木事業、林道事業、治山事業及びこれらの事業の災害復旧事業</t>
  </si>
  <si>
    <t>鉄道軌道建設</t>
  </si>
  <si>
    <t>JR、独立行政法人鉄道建設・運輸施設整備支援機構、公営鉄道及び私鉄の行う鉄道軌道に関する構築物の新設工事及び施設保全の取替補修工事</t>
  </si>
  <si>
    <t>電力施設建設</t>
  </si>
  <si>
    <t>10電力(株)、電源開発(株)、地方公営企業及びその他の電気事業者の行う電気事業の発送配電施設に関する構築物の建設及び施設保全で取替補修工事</t>
  </si>
  <si>
    <t>電気通信施設建設</t>
  </si>
  <si>
    <t>第一種電気事業者の行う電気通信線路施設等に関する構築物の建設事業及び施設保全で取替補修工事</t>
  </si>
  <si>
    <t>地方公営企業等の行う上水道事業における建設事業、工業用水道事業及び簡易水道事業</t>
  </si>
  <si>
    <t>独立行政法人都市再生機構、地方公共団体、港湾整備関係等及び民間の行う土地造成、臨海部土地造成事業等</t>
  </si>
  <si>
    <t>民間構築物（民間企業等が行う土木構築物の建設事業）、ガス（民間ガス会社及び地方公営企業の行うガス事業の貯槽の建設工事）、一般失対（地方公共団体の行う一般失業対策事業のうちの建設投資的事業）、その他（駐車場建設事業及び上記以外のその他の土木）</t>
  </si>
  <si>
    <t>合　計</t>
  </si>
  <si>
    <t>建設種類別に必要とする原材料を「投入係数(建設)」シートにより推計</t>
    <rPh sb="0" eb="4">
      <t>ケンセツシュルイ</t>
    </rPh>
    <rPh sb="4" eb="5">
      <t>ベツ</t>
    </rPh>
    <rPh sb="6" eb="8">
      <t>ヒツヨウ</t>
    </rPh>
    <rPh sb="11" eb="14">
      <t>ゲンザイリョウ</t>
    </rPh>
    <rPh sb="16" eb="20">
      <t>トウニュウケイスウ</t>
    </rPh>
    <rPh sb="21" eb="23">
      <t>ケンセツ</t>
    </rPh>
    <rPh sb="31" eb="33">
      <t>スイケイ</t>
    </rPh>
    <phoneticPr fontId="4"/>
  </si>
  <si>
    <t>建設投資額⇒</t>
    <rPh sb="0" eb="5">
      <t>ケンセツトウシガク</t>
    </rPh>
    <phoneticPr fontId="13"/>
  </si>
  <si>
    <t>（建設部門）</t>
    <rPh sb="1" eb="5">
      <t>ケンセツブモン</t>
    </rPh>
    <phoneticPr fontId="4"/>
  </si>
  <si>
    <t>建設部門分析用産業連関表</t>
    <rPh sb="0" eb="4">
      <t>ケンセツブモン</t>
    </rPh>
    <rPh sb="4" eb="7">
      <t>ブンセキヨウ</t>
    </rPh>
    <rPh sb="7" eb="12">
      <t>サンギョウレンカンヒョウ</t>
    </rPh>
    <phoneticPr fontId="13"/>
  </si>
  <si>
    <t>https://www.e-stat.go.jp/stat-search/files?page=1&amp;layout=datalist&amp;toukei=00600920&amp;tstat=000001077955&amp;cycle=7&amp;tclass1=000001138808&amp;tclass2=000001138811&amp;tclass3val=0</t>
  </si>
  <si>
    <t>https://opendata.pref.aomori.lg.jp/dataset/1597.html</t>
  </si>
  <si>
    <t>青森県経済の構造　ー平成27年青森県産業連関表報告書ー　202302修正版</t>
    <rPh sb="0" eb="3">
      <t>アオモリケン</t>
    </rPh>
    <rPh sb="3" eb="5">
      <t>ケイザイ</t>
    </rPh>
    <rPh sb="6" eb="8">
      <t>コウゾウ</t>
    </rPh>
    <rPh sb="10" eb="12">
      <t>ヘイセイ</t>
    </rPh>
    <rPh sb="14" eb="15">
      <t>ネン</t>
    </rPh>
    <rPh sb="15" eb="18">
      <t>アオモリケン</t>
    </rPh>
    <rPh sb="18" eb="22">
      <t>サンギョウレンカン</t>
    </rPh>
    <rPh sb="22" eb="23">
      <t>ヒョウ</t>
    </rPh>
    <rPh sb="23" eb="26">
      <t>ホウコクショ</t>
    </rPh>
    <rPh sb="34" eb="37">
      <t>シュウセイバン</t>
    </rPh>
    <phoneticPr fontId="13"/>
  </si>
  <si>
    <t>原材料
需要額</t>
    <rPh sb="0" eb="3">
      <t>ゲンザイリョウ</t>
    </rPh>
    <rPh sb="4" eb="6">
      <t>ジュヨウ</t>
    </rPh>
    <rPh sb="6" eb="7">
      <t>ガク</t>
    </rPh>
    <phoneticPr fontId="13"/>
  </si>
  <si>
    <t>出典：青森県「産業連関表分析ファイル_2015」（https://opendata.pref.aomori.lg.jp/dataset/1597.html）を基に作成</t>
    <rPh sb="0" eb="2">
      <t>シュッテン</t>
    </rPh>
    <rPh sb="3" eb="6">
      <t>アオモリケン</t>
    </rPh>
    <rPh sb="79" eb="80">
      <t>モト</t>
    </rPh>
    <rPh sb="81" eb="83">
      <t>サクセイ</t>
    </rPh>
    <phoneticPr fontId="13"/>
  </si>
  <si>
    <t>①</t>
  </si>
  <si>
    <t>県内最終需要増加額</t>
    <rPh sb="0" eb="2">
      <t>ケンナイ</t>
    </rPh>
    <rPh sb="2" eb="4">
      <t>サイシュウ</t>
    </rPh>
    <rPh sb="4" eb="6">
      <t>ジュヨウ</t>
    </rPh>
    <rPh sb="6" eb="9">
      <t>ゾウカガク</t>
    </rPh>
    <phoneticPr fontId="13"/>
  </si>
  <si>
    <t>粗付加価値額</t>
    <rPh sb="0" eb="1">
      <t>ソ</t>
    </rPh>
    <rPh sb="1" eb="3">
      <t>フカ</t>
    </rPh>
    <rPh sb="3" eb="5">
      <t>カチ</t>
    </rPh>
    <rPh sb="5" eb="6">
      <t>ガク</t>
    </rPh>
    <phoneticPr fontId="4"/>
  </si>
  <si>
    <t>雇用者所得額</t>
    <phoneticPr fontId="13"/>
  </si>
  <si>
    <t>②</t>
  </si>
  <si>
    <t>➂</t>
    <phoneticPr fontId="13"/>
  </si>
  <si>
    <t>④</t>
    <phoneticPr fontId="13"/>
  </si>
  <si>
    <t>原材料誘発額</t>
    <rPh sb="0" eb="3">
      <t>ゲンザイリョウ</t>
    </rPh>
    <rPh sb="3" eb="6">
      <t>ユウハツガク</t>
    </rPh>
    <phoneticPr fontId="13"/>
  </si>
  <si>
    <t>県内需要増加額</t>
    <rPh sb="0" eb="2">
      <t>ケンナイ</t>
    </rPh>
    <rPh sb="2" eb="4">
      <t>ジュヨウ</t>
    </rPh>
    <rPh sb="4" eb="7">
      <t>ゾウカガク</t>
    </rPh>
    <phoneticPr fontId="13"/>
  </si>
  <si>
    <t>⑤</t>
    <phoneticPr fontId="13"/>
  </si>
  <si>
    <t>⑥</t>
    <phoneticPr fontId="13"/>
  </si>
  <si>
    <t>⑦</t>
    <phoneticPr fontId="13"/>
  </si>
  <si>
    <t>⑧</t>
    <phoneticPr fontId="13"/>
  </si>
  <si>
    <t>⑨</t>
    <phoneticPr fontId="13"/>
  </si>
  <si>
    <t>雇用者所得誘発額</t>
    <rPh sb="0" eb="3">
      <t>コヨウシャ</t>
    </rPh>
    <rPh sb="3" eb="8">
      <t>ショトクユウハツガク</t>
    </rPh>
    <phoneticPr fontId="13"/>
  </si>
  <si>
    <t>(直接＋第1次）</t>
    <rPh sb="1" eb="3">
      <t>チョクセツ</t>
    </rPh>
    <rPh sb="4" eb="5">
      <t>ダイ</t>
    </rPh>
    <rPh sb="6" eb="7">
      <t>ジ</t>
    </rPh>
    <phoneticPr fontId="13"/>
  </si>
  <si>
    <t>産業部門別民間消費支出増加額</t>
    <rPh sb="0" eb="4">
      <t>サンギョウブモン</t>
    </rPh>
    <rPh sb="4" eb="5">
      <t>ベツ</t>
    </rPh>
    <phoneticPr fontId="13"/>
  </si>
  <si>
    <t>第1次波及効果</t>
    <rPh sb="0" eb="1">
      <t>ダイ</t>
    </rPh>
    <rPh sb="2" eb="3">
      <t>ジ</t>
    </rPh>
    <rPh sb="3" eb="5">
      <t>ハキュウ</t>
    </rPh>
    <rPh sb="5" eb="7">
      <t>コウカ</t>
    </rPh>
    <phoneticPr fontId="13"/>
  </si>
  <si>
    <t>第2次波及効果</t>
    <rPh sb="0" eb="1">
      <t>ダイ</t>
    </rPh>
    <rPh sb="2" eb="3">
      <t>ジ</t>
    </rPh>
    <rPh sb="3" eb="5">
      <t>ハキュウ</t>
    </rPh>
    <rPh sb="5" eb="7">
      <t>コウカ</t>
    </rPh>
    <phoneticPr fontId="13"/>
  </si>
  <si>
    <t>県内需要増加額
(第2次)</t>
    <rPh sb="0" eb="2">
      <t>ケンナイ</t>
    </rPh>
    <rPh sb="2" eb="4">
      <t>ジュヨウ</t>
    </rPh>
    <rPh sb="4" eb="7">
      <t>ゾウカガク</t>
    </rPh>
    <rPh sb="9" eb="10">
      <t>ダイ</t>
    </rPh>
    <rPh sb="11" eb="12">
      <t>ジ</t>
    </rPh>
    <phoneticPr fontId="13"/>
  </si>
  <si>
    <t>⑩</t>
    <phoneticPr fontId="13"/>
  </si>
  <si>
    <t>⑪</t>
    <phoneticPr fontId="13"/>
  </si>
  <si>
    <t>⑫</t>
    <phoneticPr fontId="13"/>
  </si>
  <si>
    <t>⑬</t>
    <phoneticPr fontId="13"/>
  </si>
  <si>
    <t>⑭</t>
    <phoneticPr fontId="13"/>
  </si>
  <si>
    <t>⑮</t>
    <phoneticPr fontId="13"/>
  </si>
  <si>
    <t>⑯</t>
    <phoneticPr fontId="13"/>
  </si>
  <si>
    <t>⑰</t>
    <phoneticPr fontId="13"/>
  </si>
  <si>
    <t>⑱</t>
    <phoneticPr fontId="13"/>
  </si>
  <si>
    <t>⑲</t>
    <phoneticPr fontId="13"/>
  </si>
  <si>
    <t>④+⑨+⑯</t>
    <phoneticPr fontId="13"/>
  </si>
  <si>
    <t>②+⑦+⑭</t>
    <phoneticPr fontId="13"/>
  </si>
  <si>
    <t>➂+⑧+⑮</t>
    <phoneticPr fontId="13"/>
  </si>
  <si>
    <t>①×Ａ</t>
    <phoneticPr fontId="13"/>
  </si>
  <si>
    <t>②×投入係数</t>
    <rPh sb="2" eb="6">
      <t>トウニュウケイスウ</t>
    </rPh>
    <phoneticPr fontId="13"/>
  </si>
  <si>
    <t>従業者誘発数</t>
    <rPh sb="0" eb="3">
      <t>ジュウギョウシャ</t>
    </rPh>
    <rPh sb="3" eb="5">
      <t>ユウハツ</t>
    </rPh>
    <rPh sb="5" eb="6">
      <t>スウ</t>
    </rPh>
    <phoneticPr fontId="4"/>
  </si>
  <si>
    <t>雇用者誘発数</t>
    <rPh sb="0" eb="2">
      <t>コヨウ</t>
    </rPh>
    <rPh sb="2" eb="3">
      <t>ジュウギョウシャ</t>
    </rPh>
    <rPh sb="3" eb="5">
      <t>ユウハツ</t>
    </rPh>
    <rPh sb="5" eb="6">
      <t>スウ</t>
    </rPh>
    <phoneticPr fontId="4"/>
  </si>
  <si>
    <t>第１次波及効果</t>
    <rPh sb="3" eb="7">
      <t>ハキュウコウカ</t>
    </rPh>
    <phoneticPr fontId="4"/>
  </si>
  <si>
    <t>第２次波及効果</t>
    <rPh sb="3" eb="7">
      <t>ハキュウコウカ</t>
    </rPh>
    <phoneticPr fontId="4"/>
  </si>
  <si>
    <t>県内自給率</t>
    <rPh sb="0" eb="2">
      <t>ケンナイ</t>
    </rPh>
    <rPh sb="2" eb="5">
      <t>ジキュウリツ</t>
    </rPh>
    <phoneticPr fontId="13"/>
  </si>
  <si>
    <t>需要増加額</t>
    <rPh sb="0" eb="2">
      <t>ジュヨウ</t>
    </rPh>
    <rPh sb="2" eb="4">
      <t>ゾウカ</t>
    </rPh>
    <rPh sb="4" eb="5">
      <t>ガク</t>
    </rPh>
    <phoneticPr fontId="4"/>
  </si>
  <si>
    <t>粗付加価値率</t>
    <rPh sb="0" eb="1">
      <t>アラ</t>
    </rPh>
    <rPh sb="1" eb="6">
      <t>フカカチリツ</t>
    </rPh>
    <phoneticPr fontId="13"/>
  </si>
  <si>
    <t>雇用者所得率</t>
    <rPh sb="0" eb="3">
      <t>コヨウシャ</t>
    </rPh>
    <rPh sb="3" eb="6">
      <t>ショトクリツ</t>
    </rPh>
    <phoneticPr fontId="13"/>
  </si>
  <si>
    <t>各種係数</t>
    <rPh sb="0" eb="2">
      <t>カクシュ</t>
    </rPh>
    <rPh sb="2" eb="4">
      <t>ケイスウ</t>
    </rPh>
    <phoneticPr fontId="13"/>
  </si>
  <si>
    <t>生産誘発額</t>
    <rPh sb="0" eb="2">
      <t>セイサン</t>
    </rPh>
    <rPh sb="2" eb="4">
      <t>ユウハツ</t>
    </rPh>
    <rPh sb="4" eb="5">
      <t>ガク</t>
    </rPh>
    <phoneticPr fontId="13"/>
  </si>
  <si>
    <t>⑥×逆行列</t>
    <rPh sb="2" eb="5">
      <t>ギャクギョウレツ</t>
    </rPh>
    <phoneticPr fontId="13"/>
  </si>
  <si>
    <t>⑦×B</t>
    <phoneticPr fontId="13"/>
  </si>
  <si>
    <t>A</t>
    <phoneticPr fontId="13"/>
  </si>
  <si>
    <t>B</t>
    <phoneticPr fontId="13"/>
  </si>
  <si>
    <t>C</t>
    <phoneticPr fontId="13"/>
  </si>
  <si>
    <t>⑦×C</t>
    <phoneticPr fontId="13"/>
  </si>
  <si>
    <t>④+⑨</t>
    <phoneticPr fontId="13"/>
  </si>
  <si>
    <t>D</t>
    <phoneticPr fontId="13"/>
  </si>
  <si>
    <t>消費パターン</t>
    <rPh sb="0" eb="2">
      <t>ショウヒ</t>
    </rPh>
    <phoneticPr fontId="13"/>
  </si>
  <si>
    <t>⑫×A</t>
    <phoneticPr fontId="13"/>
  </si>
  <si>
    <t>⑬×逆行列</t>
    <rPh sb="2" eb="5">
      <t>ギャクギョウレツ</t>
    </rPh>
    <phoneticPr fontId="13"/>
  </si>
  <si>
    <t>⑭×B</t>
    <phoneticPr fontId="13"/>
  </si>
  <si>
    <t>⑭×C</t>
    <phoneticPr fontId="13"/>
  </si>
  <si>
    <t>消費転換率</t>
    <rPh sb="0" eb="2">
      <t>ショウヒ</t>
    </rPh>
    <rPh sb="2" eb="5">
      <t>テンカンリツ</t>
    </rPh>
    <phoneticPr fontId="13"/>
  </si>
  <si>
    <t>⑩×⑪×D</t>
    <phoneticPr fontId="13"/>
  </si>
  <si>
    <t>電力・ガス・熱供給（総額、百万円）</t>
    <rPh sb="10" eb="12">
      <t>ソウガク</t>
    </rPh>
    <phoneticPr fontId="13"/>
  </si>
  <si>
    <t>その他（総額、百万円）</t>
    <rPh sb="2" eb="3">
      <t>タ</t>
    </rPh>
    <rPh sb="4" eb="6">
      <t>ソウガク</t>
    </rPh>
    <phoneticPr fontId="38"/>
  </si>
  <si>
    <t>継続的最終需要増加額</t>
    <rPh sb="0" eb="2">
      <t>ケイゾク</t>
    </rPh>
    <rPh sb="2" eb="3">
      <t>テキ</t>
    </rPh>
    <rPh sb="3" eb="5">
      <t>サイシュウ</t>
    </rPh>
    <rPh sb="5" eb="7">
      <t>ジュヨウ</t>
    </rPh>
    <rPh sb="7" eb="9">
      <t>ゾウカ</t>
    </rPh>
    <rPh sb="9" eb="10">
      <t>ガク</t>
    </rPh>
    <phoneticPr fontId="38"/>
  </si>
  <si>
    <t>電力・ガス・熱供給（平均、年、百万円）</t>
    <rPh sb="10" eb="12">
      <t>ヘイキン</t>
    </rPh>
    <rPh sb="13" eb="14">
      <t>ネン</t>
    </rPh>
    <phoneticPr fontId="13"/>
  </si>
  <si>
    <t>その他（平均、年、百万円）</t>
    <rPh sb="2" eb="3">
      <t>タ</t>
    </rPh>
    <phoneticPr fontId="38"/>
  </si>
  <si>
    <t>⑤×A</t>
    <phoneticPr fontId="13"/>
  </si>
  <si>
    <t>設備投資</t>
    <rPh sb="0" eb="4">
      <t>セツビトウシ</t>
    </rPh>
    <phoneticPr fontId="13"/>
  </si>
  <si>
    <t>生産増加</t>
    <rPh sb="0" eb="2">
      <t>セイサン</t>
    </rPh>
    <rPh sb="2" eb="4">
      <t>ゾウカ</t>
    </rPh>
    <phoneticPr fontId="13"/>
  </si>
  <si>
    <t>建設投資</t>
    <rPh sb="0" eb="2">
      <t>ケンセツ</t>
    </rPh>
    <rPh sb="2" eb="4">
      <t>トウシ</t>
    </rPh>
    <phoneticPr fontId="13"/>
  </si>
  <si>
    <t>（需要額が増減する場合  県内需要のみ：設備投資）</t>
    <rPh sb="13" eb="15">
      <t>ケンナイ</t>
    </rPh>
    <rPh sb="15" eb="17">
      <t>ジュヨウ</t>
    </rPh>
    <rPh sb="20" eb="24">
      <t>セツビトウシ</t>
    </rPh>
    <phoneticPr fontId="4"/>
  </si>
  <si>
    <t>（需要額が増減する場合  県内需要のみ：生産増加）</t>
    <rPh sb="13" eb="15">
      <t>ケンナイ</t>
    </rPh>
    <rPh sb="15" eb="17">
      <t>ジュヨウ</t>
    </rPh>
    <rPh sb="20" eb="22">
      <t>セイサン</t>
    </rPh>
    <rPh sb="22" eb="24">
      <t>ゾウカ</t>
    </rPh>
    <phoneticPr fontId="4"/>
  </si>
  <si>
    <t>売電期間（年月）</t>
    <rPh sb="0" eb="2">
      <t>バイデン</t>
    </rPh>
    <rPh sb="2" eb="4">
      <t>キカン</t>
    </rPh>
    <rPh sb="5" eb="6">
      <t>ネン</t>
    </rPh>
    <rPh sb="6" eb="7">
      <t>ツキ</t>
    </rPh>
    <phoneticPr fontId="38"/>
  </si>
  <si>
    <t>39部門（分類不明を除く）</t>
    <rPh sb="2" eb="4">
      <t>ブモン</t>
    </rPh>
    <rPh sb="5" eb="9">
      <t>ブンルイフメイ</t>
    </rPh>
    <rPh sb="10" eb="11">
      <t>ノゾ</t>
    </rPh>
    <phoneticPr fontId="13"/>
  </si>
  <si>
    <t>品目範囲</t>
    <rPh sb="0" eb="4">
      <t>ヒンモクハンイ</t>
    </rPh>
    <phoneticPr fontId="13"/>
  </si>
  <si>
    <t>青森県経済の構造－平成27 年青森県産業連関表報告書－</t>
    <phoneticPr fontId="13"/>
  </si>
  <si>
    <t>事務用品</t>
    <phoneticPr fontId="13"/>
  </si>
  <si>
    <t>宿泊業、飲食店、持ち帰り・配達飲食サービス、洗濯業、理容業、美容業、浴場業、その他の洗濯・理容・美容・浴場業、映画館、興行場(映画館を除く。)・興行団、競輪・競馬等の競走場・競技団、スポーツ施設提供業・公園・遊園地、遊戯場、その他の娯楽、写真業、冠婚葬祭業、個人教授業、各種修理業(別掲を除く。)、その他の対個人サービス</t>
    <phoneticPr fontId="13"/>
  </si>
  <si>
    <t>産業用機械器具(建設機械器具を除く。)賃貸業、建設機械器具賃貸業、電子計算機・同関連機器賃貸業、事務用機械器具(電算機等を除く。)賃貸業、スポーツ・娯楽用品・その他の物品賃貸業、貸自動車業、テレビ・ラジオ広告、新聞・雑誌・その他の広告、自動車整備、機械修理、法務・財務・会計サービス、土木建築サービス、労働者派遣サービス、建物サービス、警備業、その他の対事業所サービス</t>
    <phoneticPr fontId="13"/>
  </si>
  <si>
    <t>（参照p67-p-72）</t>
    <rPh sb="1" eb="3">
      <t>サンショウ</t>
    </rPh>
    <phoneticPr fontId="13"/>
  </si>
  <si>
    <t>育林、素材、特用林産物(狩猟業を含む。)</t>
    <phoneticPr fontId="13"/>
  </si>
  <si>
    <t>海面漁業、海面養殖業、内水面漁業・養殖業</t>
    <phoneticPr fontId="13"/>
  </si>
  <si>
    <t>石炭、原油、天然ガス</t>
    <phoneticPr fontId="13"/>
  </si>
  <si>
    <t>米、稲わら、小麦、大麦、かんしょ、ばれいしょ、大豆、その他の豆類、野菜、果実、砂糖原料作物、コーヒー豆・カカオ豆(輸入)、その他の飲料用作物、雑穀、他に分類されない食用耕種作物、飼料作物、種苗、花き・花木類、葉たばこ、生ゴム(輸入)、綿花(輸入)、他に分類されない非食用耕種作物、獣医業、農業サービス(獣医業を除く。)</t>
    <phoneticPr fontId="13"/>
  </si>
  <si>
    <t>生乳、その他の酪農生産物、肉用牛、豚、鶏卵、肉鶏、その他の畜産</t>
    <phoneticPr fontId="13"/>
  </si>
  <si>
    <t>製材、合板・集成材、木材チップ、建設用木製品、他に分類されない木製品、木製家具、金属製家具、木製建具、その他の家具・装備品、パルプ、古紙、洋紙・和紙、板紙、段ボール、塗工紙・建設用加工紙、段ボール箱、その他の紙製容器、紙製衛生材料・用品、その他のパルプ・紙・紙加工品</t>
    <phoneticPr fontId="13"/>
  </si>
  <si>
    <t>紡績糸、綿・スフ織物(合繊短繊維織物を含む。)、絹・人絹織物(合繊長繊維織物を含む。)、その他の織物、ニット生地、染色整理、綱・網、他に分類されない繊維工業製品、織物製衣服、ニット製衣服、その他の衣服・身の回り品、寝具、じゅうたん・床敷物、繊維製衛生材料、他に分類されない繊維既製品</t>
    <phoneticPr fontId="13"/>
  </si>
  <si>
    <t>牛肉、豚肉、鶏肉、その他の食肉、と畜副産物(肉鶏処理副産物を含む。)、飲用牛乳、乳製品、その他の畜産食料品、冷凍魚介類、塩・干・くん製品、水産びん・かん詰、ねり製品、その他の水産食品、精米、その他の精穀、小麦粉、その他の製粉、めん類、パン類、菓子類、農産保存食料品、精製糖、その他の砂糖・副産物、でん粉、ぶどう糖・水あめ・異性化糖、植物油脂、動物油脂、加工油脂、植物原油かす、調味料、冷凍調理食品、レトルト食品、そう菜・すし・弁当、その他の食料品、清酒、ビール類、ウイスキー類、その他の酒類、茶・コーヒー、清涼飲料、製氷、飼料、有機質肥料(別掲を除く。)、たばこ</t>
    <phoneticPr fontId="13"/>
  </si>
  <si>
    <t>化学肥料、ソーダ灰、か性ソーダ、液体塩素、その他のソーダ工業製品、酸化チタン、カーボンブラック、その他の無機顔料、圧縮ガス・液化ガス、原塩、塩、その他の無機化学工業製品、エチレン、プロピレン、その他の石油化学基礎製品、純ベンゼン、純トルエン、キシレン、その他の石油化学系芳香族製品、合成オクタノール、ブタノール、酢酸、二塩化エチレン、アクリロニトリル、エチレングリコール、酢酸ビニルモノマー、その他の脂肪族中間物、合成染料・有機顔料、スチレンモノマー、合成石炭酸、テレフタル酸・ジメチルテレフタレート、カプロラクタム、その他の環式中間物、合成ゴム、メタン誘導品、可塑剤、その他の有機化学工業製品、熱硬化性樹脂、ポリエチレン(低密度)、ポリエチレン(高密度)、ポリスチレン、ポリプロピレン、塩化ビニル樹脂、高機能性樹脂、その他の合成樹脂、レーヨン・アセテート、合成繊維、医薬品、油脂加工製品、石けん・合成洗剤、界面活性剤(石けん・合成洗剤を除く。)、化粧品・歯磨、塗料、印刷インキ、農薬、ゼラチン・接着剤、写真感光材料、触媒、他に分類されない化学最終製品</t>
    <phoneticPr fontId="13"/>
  </si>
  <si>
    <t>板ガラス、安全ガラス・複層ガラス、ガラス繊維・同製品、ガラス製加工素材、他に分類されないガラス製品、セメント、生コンクリート、セメント製品、建設用陶磁器、工業用陶磁器、日用陶磁器、耐火物、その他の建設用土石製品、炭素・黒鉛製品、研磨材、その他の窯業・土石製品</t>
    <phoneticPr fontId="13"/>
  </si>
  <si>
    <t>ガソリン、ジェット燃料油、灯油、軽油、Ａ重油、Ｂ重油・Ｃ重油、ナフサ、液化石油ガス、その他の石油製品、コークス、その他の石炭製品、舗装材料</t>
    <phoneticPr fontId="13"/>
  </si>
  <si>
    <t>プラスチックフィルム・シート、プラスチック板・管・棒、プラスチック発泡製品、工業用プラスチック製品、強化プラスチック製品、プラスチック製容器、プラスチック製日用雑貨・食卓用品、その他のプラスチック製品、タイヤ・チューブ、ゴム製・プラスチック製履物、他に分類されないゴム製品</t>
    <phoneticPr fontId="13"/>
  </si>
  <si>
    <t>事業用電力、自家発電、都市ガス、熱供給業</t>
    <phoneticPr fontId="13"/>
  </si>
  <si>
    <t>上水道・簡易水道、工業用水、下水道★★</t>
    <phoneticPr fontId="13"/>
  </si>
  <si>
    <t>廃棄物処理(公営)★★、廃棄物処理</t>
    <phoneticPr fontId="13"/>
  </si>
  <si>
    <t>卸売、小売</t>
    <phoneticPr fontId="13"/>
  </si>
  <si>
    <t>不動産仲介・管理業、不動産賃貸業、住宅賃貸料、住宅賃貸料(帰属家賃)</t>
    <phoneticPr fontId="13"/>
  </si>
  <si>
    <t>公務(中央)★★、公務(地方)★★</t>
    <phoneticPr fontId="13"/>
  </si>
  <si>
    <t>(注)部門各欄の★印は、次の区分により、生産活動主体分類を示す。</t>
    <phoneticPr fontId="13"/>
  </si>
  <si>
    <t>★★…非市場生産者(一般政府)</t>
    <phoneticPr fontId="13"/>
  </si>
  <si>
    <t>★　…非市場生産者(対家計民間非営利団体)</t>
    <phoneticPr fontId="13"/>
  </si>
  <si>
    <t>会員制企業団体、対家計民間非営利団体(別掲を除く。)★</t>
    <phoneticPr fontId="13"/>
  </si>
  <si>
    <t>医療(入院診療)、医療(入院外診療)、医療(歯科診療)、医療(調剤)、医療(その他の医療サービス)、保健衛生(国公立)★★、保健衛生、社会保険事業★★、社会福祉(国公立)★★、社会福祉(非営利)★、社会福祉、保育所、介護(施設サービス)、介護(施設サービスを除く。)</t>
    <phoneticPr fontId="13"/>
  </si>
  <si>
    <t>学校教育(国公立)★★、学校教育(私立)★、学校給食(国公立)★★、学校給食(私立)★、社会教育(国公立)★★、社会教育(非営利)★、その他の教育訓練機関(国公立)★★、その他の教育訓練機関、自然科学研究機関(国公立)★★、人文・社会科学研究機関(国公立)★★、自然科学研究機関(非営利)★、人文・社会科学研究機関(非営利)★、自然科学研究機関、人文・社会科学研究機関、企業内研究開発</t>
    <phoneticPr fontId="13"/>
  </si>
  <si>
    <t>固定電気通信、移動電気通信、電気通信に附帯するサービス、公共放送、民間放送、有線放送、ソフトウェア業、情報処理・提供サービス、インターネット附随サービス、映像・音声・文字情報制作業(新聞・出版を除く。)、新聞、出版</t>
    <phoneticPr fontId="13"/>
  </si>
  <si>
    <t>鉄道旅客輸送、鉄道貨物輸送、バス、ハイヤー・タクシー、道路貨物輸送(自家輸送を除く。)、自家輸送(旅客自動車)、自家輸送(貨物自動車)、外洋輸送、沿海・内水面旅客輸送、沿海・内水面貨物輸送、港湾運送、国際航空輸送、国内航空旅客輸送、国内航空貨物輸送、航空機使用事業、貨物利用運送、倉庫、こん包、道路輸送施設提供、水運施設管理(国公営)★★、水運施設管理、水運附帯サービス、航空施設管理(国公営)★★、航空施設管理、航空附帯サービス、旅行・その他の運輸附帯サービス、郵便・信書便</t>
    <phoneticPr fontId="13"/>
  </si>
  <si>
    <t>公的金融(ＦＩＳＩＭ)、民間金融(ＦＩＳＩＭ)、公的金融(手数料)、民間金融(手数料)、生命保険、損害保険</t>
    <phoneticPr fontId="13"/>
  </si>
  <si>
    <t>住宅建築(木造)、住宅建築(非木造)、非住宅建築(木造)、非住宅建築(非木造)、建設補修、道路関係公共事業、河川・下水道・その他の公共事業、農林関係公共事業、鉄道軌道建設、電力施設建設、電気通信施設建設、その他の土木建設</t>
    <phoneticPr fontId="13"/>
  </si>
  <si>
    <t>印刷・製版・製本、革製履物、製革・毛皮、かばん・袋物・その他の革製品、がん具、運動用品、身辺細貨品、時計、楽器、筆記具・文具、畳・わら加工品、情報記録物、その他の製造工業製品、再生資源回収・加工処理</t>
    <phoneticPr fontId="13"/>
  </si>
  <si>
    <t>乗用車、トラック・バス・その他の自動車、二輪自動車、自動車用内燃機関、自動車部品、鋼船、その他の船舶、舶用内燃機関、船舶修理、鉄道車両、鉄道車両修理、航空機、航空機修理、自転車、産業用運搬車両、他に分類されない輸送機械</t>
    <phoneticPr fontId="13"/>
  </si>
  <si>
    <t>有線電気通信機器、携帯電話機、無線電気通信機器(携帯電話機を除く。)、ラジオ・テレビ受信機、その他の電気通信機器、ビデオ機器・デジタルカメラ、電気音響機器、パーソナルコンピュータ、電子計算機本体(パソコンを除く。)、電子計算機附属装置</t>
    <phoneticPr fontId="13"/>
  </si>
  <si>
    <t>発電機器、電動機、変圧器・変成器、開閉制御装置・配電盤、配線器具、内燃機関電装品、その他の産業用電気機器、民生用エアコンディショナ、民生用電気機器(エアコンを除く。)、電子応用装置、電気計測器、電球類、電気照明器具、電池、その他の電気機械器具</t>
    <phoneticPr fontId="13"/>
  </si>
  <si>
    <t>半導体素子、集積回路、液晶パネル、フラットパネル・電子管、記録メディア、電子回路、その他の電子部品</t>
    <phoneticPr fontId="13"/>
  </si>
  <si>
    <t>複写機、その他の事務用機械、自動販売機、娯楽用機器、その他のサービス用機器、計測機器、医療用機械器具、光学機械・レンズ、武器</t>
    <phoneticPr fontId="13"/>
  </si>
  <si>
    <t>農業用機械、建設・鉱山機械、繊維機械、食品機械・同装置、木材加工機械、パルプ装置・製紙機械、印刷・製本・紙工機械、包装・荷造機械、化学機械、鋳造装置、プラスチック加工機械、金属工作機械、金属加工機械、機械工具、半導体製造装置、金型、真空装置・真空機器、ロボット、その他の生産用機械</t>
    <phoneticPr fontId="13"/>
  </si>
  <si>
    <t>ボイラ、タービン、原動機、ポンプ・圧縮機、運搬機械、冷凍機・温湿調整装置、ベアリング、動力伝導装置、他に分類されないはん用機械</t>
    <phoneticPr fontId="13"/>
  </si>
  <si>
    <t>建設用金属製品、建築用金属製品、ガス・石油機器・暖房・調理装置、ボルト・ナット・リベット・スプリング、金属製容器・製缶板金製品、配管工事附属品、粉末や金製品、刃物・道具類、金属プレス製品、金属線製品、他に分類されない金属製品</t>
    <phoneticPr fontId="13"/>
  </si>
  <si>
    <t>銅、鉛・亜鉛(再生を含む。)、アルミニウム(再生を含む。)、その他の非鉄金属地金、非鉄金属屑、電線・ケーブル、光ファイバケーブル、伸銅品、アルミ圧延製品、非鉄金属素形材、核燃料、その他の非鉄金属製品</t>
    <phoneticPr fontId="13"/>
  </si>
  <si>
    <t>銑鉄、フェロアロイ、粗鋼(転炉)、粗鋼( 電気炉)、鉄屑、普通鋼形鋼、普通鋼鋼板、普通鋼鋼帯、普通鋼小棒、その他の普通鋼熱間圧延鋼材、特殊鋼熱間圧延鋼材、普通鋼鋼管、特殊鋼鋼管、普通鋼冷間仕上鋼材、特殊鋼冷間仕上鋼材、めっき鋼材、鍛鋼、鋳鋼、鋳鉄管、鋳鉄品、鍛工品(鉄)、鉄鋼シャースリット業、その他の鉄鋼製品</t>
    <phoneticPr fontId="13"/>
  </si>
  <si>
    <t>売電期間が23年9ヶ月ならF35に”23”年数、G35に”９”月数を入力する</t>
    <rPh sb="11" eb="12">
      <t>ツキ</t>
    </rPh>
    <phoneticPr fontId="13"/>
  </si>
  <si>
    <t>※　売電期間：F35:G35　</t>
    <phoneticPr fontId="13"/>
  </si>
  <si>
    <t>※　F9:G35のセルの中で朱色のところのみ入力可能</t>
    <rPh sb="12" eb="13">
      <t>ナカ</t>
    </rPh>
    <rPh sb="14" eb="16">
      <t>シュイロ</t>
    </rPh>
    <rPh sb="22" eb="26">
      <t>ニュウリョクカノウ</t>
    </rPh>
    <phoneticPr fontId="13"/>
  </si>
  <si>
    <t>40部門表　①b-40　を利用しています。</t>
    <rPh sb="2" eb="5">
      <t>ブモンヒョウ</t>
    </rPh>
    <rPh sb="13" eb="15">
      <t>リヨウ</t>
    </rPh>
    <phoneticPr fontId="13"/>
  </si>
  <si>
    <r>
      <t xml:space="preserve">需要額
(億円)
</t>
    </r>
    <r>
      <rPr>
        <sz val="8"/>
        <rFont val="Meiryo UI"/>
        <family val="3"/>
        <charset val="128"/>
      </rPr>
      <t>運輸マージン除く</t>
    </r>
    <rPh sb="0" eb="2">
      <t>ジュヨウ</t>
    </rPh>
    <rPh sb="2" eb="3">
      <t>ガク</t>
    </rPh>
    <rPh sb="5" eb="7">
      <t>オクエン</t>
    </rPh>
    <rPh sb="9" eb="11">
      <t>ウンユ</t>
    </rPh>
    <rPh sb="15" eb="16">
      <t>ノゾ</t>
    </rPh>
    <phoneticPr fontId="4"/>
  </si>
  <si>
    <r>
      <t>需要額（億円）</t>
    </r>
    <r>
      <rPr>
        <sz val="8"/>
        <rFont val="Meiryo UI"/>
        <family val="3"/>
        <charset val="128"/>
      </rPr>
      <t>運輸マージン</t>
    </r>
    <rPh sb="0" eb="3">
      <t>ジュヨウガク</t>
    </rPh>
    <rPh sb="4" eb="6">
      <t>オクエン</t>
    </rPh>
    <rPh sb="7" eb="9">
      <t>ウンユ</t>
    </rPh>
    <phoneticPr fontId="4"/>
  </si>
  <si>
    <r>
      <t xml:space="preserve">投入係数　D
</t>
    </r>
    <r>
      <rPr>
        <sz val="8"/>
        <rFont val="Meiryo UI"/>
        <family val="3"/>
        <charset val="128"/>
      </rPr>
      <t>（一部省略）</t>
    </r>
    <rPh sb="0" eb="2">
      <t>トウニュウ</t>
    </rPh>
    <rPh sb="2" eb="4">
      <t>ケイスウ</t>
    </rPh>
    <rPh sb="8" eb="10">
      <t>イチブ</t>
    </rPh>
    <phoneticPr fontId="4"/>
  </si>
  <si>
    <r>
      <t xml:space="preserve">原材料投入内訳
</t>
    </r>
    <r>
      <rPr>
        <sz val="8"/>
        <rFont val="Meiryo UI"/>
        <family val="3"/>
        <charset val="128"/>
      </rPr>
      <t>（一部省略）</t>
    </r>
    <rPh sb="0" eb="3">
      <t>ゲンザイリョウ</t>
    </rPh>
    <rPh sb="3" eb="5">
      <t>トウニュウ</t>
    </rPh>
    <rPh sb="5" eb="7">
      <t>ウチワケ</t>
    </rPh>
    <rPh sb="9" eb="11">
      <t>イチブ</t>
    </rPh>
    <rPh sb="11" eb="13">
      <t>ショウリャク</t>
    </rPh>
    <phoneticPr fontId="4"/>
  </si>
  <si>
    <r>
      <t xml:space="preserve">逆行列係数  G
</t>
    </r>
    <r>
      <rPr>
        <sz val="8"/>
        <rFont val="Meiryo UI"/>
        <family val="3"/>
        <charset val="128"/>
      </rPr>
      <t>（一部省略）</t>
    </r>
    <rPh sb="0" eb="1">
      <t>ギャク</t>
    </rPh>
    <rPh sb="1" eb="2">
      <t>ギョウ</t>
    </rPh>
    <rPh sb="2" eb="3">
      <t>レツ</t>
    </rPh>
    <rPh sb="3" eb="5">
      <t>ケイスウ</t>
    </rPh>
    <rPh sb="10" eb="12">
      <t>イチブ</t>
    </rPh>
    <phoneticPr fontId="4"/>
  </si>
  <si>
    <t>（単位：100万円）</t>
    <rPh sb="1" eb="3">
      <t>タンイ</t>
    </rPh>
    <rPh sb="7" eb="9">
      <t>マンエン</t>
    </rPh>
    <phoneticPr fontId="2"/>
  </si>
  <si>
    <t>第17表　一般分類建設部門取引額表（生産者価格）</t>
    <rPh sb="5" eb="7">
      <t>イッパン</t>
    </rPh>
    <rPh sb="7" eb="9">
      <t>ブンルイ</t>
    </rPh>
    <rPh sb="9" eb="11">
      <t>ケンセツ</t>
    </rPh>
    <rPh sb="11" eb="13">
      <t>ブモン</t>
    </rPh>
    <rPh sb="13" eb="16">
      <t>トリヒキガク</t>
    </rPh>
    <rPh sb="16" eb="17">
      <t>ヒョウ</t>
    </rPh>
    <rPh sb="18" eb="21">
      <t>セイサンシャ</t>
    </rPh>
    <rPh sb="21" eb="23">
      <t>カカク</t>
    </rPh>
    <phoneticPr fontId="2"/>
  </si>
  <si>
    <t>「第17表　一般分類建設部門取引額表（生産者価格）」を青森県の40部門に併せて組み替え</t>
    <rPh sb="1" eb="2">
      <t>ダイ</t>
    </rPh>
    <rPh sb="4" eb="5">
      <t>ヒョウ</t>
    </rPh>
    <rPh sb="6" eb="8">
      <t>イッパン</t>
    </rPh>
    <rPh sb="8" eb="10">
      <t>ブンルイ</t>
    </rPh>
    <rPh sb="10" eb="12">
      <t>ケンセツ</t>
    </rPh>
    <rPh sb="12" eb="14">
      <t>ブモン</t>
    </rPh>
    <rPh sb="14" eb="16">
      <t>トリヒキ</t>
    </rPh>
    <rPh sb="16" eb="17">
      <t>ガク</t>
    </rPh>
    <rPh sb="17" eb="18">
      <t>ピョウ</t>
    </rPh>
    <rPh sb="19" eb="22">
      <t>セイサンシャ</t>
    </rPh>
    <rPh sb="22" eb="24">
      <t>カカク</t>
    </rPh>
    <rPh sb="27" eb="30">
      <t>アオモリケン</t>
    </rPh>
    <rPh sb="33" eb="35">
      <t>ブモン</t>
    </rPh>
    <rPh sb="36" eb="37">
      <t>アワ</t>
    </rPh>
    <rPh sb="39" eb="40">
      <t>ク</t>
    </rPh>
    <rPh sb="41" eb="42">
      <t>カ</t>
    </rPh>
    <phoneticPr fontId="4"/>
  </si>
  <si>
    <t>「第17表　一般分類建設部門取引額表（生産者価格）」を青森県の40部門に併せて計算</t>
    <rPh sb="1" eb="2">
      <t>ダイ</t>
    </rPh>
    <rPh sb="4" eb="5">
      <t>ヒョウ</t>
    </rPh>
    <rPh sb="6" eb="8">
      <t>イッパン</t>
    </rPh>
    <rPh sb="8" eb="10">
      <t>ブンルイ</t>
    </rPh>
    <rPh sb="10" eb="12">
      <t>ケンセツ</t>
    </rPh>
    <rPh sb="12" eb="14">
      <t>ブモン</t>
    </rPh>
    <rPh sb="14" eb="16">
      <t>トリヒキ</t>
    </rPh>
    <rPh sb="16" eb="17">
      <t>ガク</t>
    </rPh>
    <rPh sb="17" eb="18">
      <t>ピョウ</t>
    </rPh>
    <rPh sb="19" eb="22">
      <t>セイサンシャ</t>
    </rPh>
    <rPh sb="22" eb="24">
      <t>カカク</t>
    </rPh>
    <rPh sb="27" eb="30">
      <t>アオモリケン</t>
    </rPh>
    <rPh sb="33" eb="35">
      <t>ブモン</t>
    </rPh>
    <rPh sb="36" eb="37">
      <t>アワ</t>
    </rPh>
    <rPh sb="39" eb="41">
      <t>ケイサン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</si>
</sst>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176" formatCode="0.0"/>
    <numFmt numFmtId="177" formatCode="0.000"/>
    <numFmt numFmtId="178" formatCode="0.0000"/>
    <numFmt numFmtId="179" formatCode="0.000000"/>
    <numFmt numFmtId="180" formatCode="#,##0.0000;[Red]\-#,##0.0000"/>
    <numFmt numFmtId="181" formatCode="#,##0.0_ ;[Red]\-#,##0.0\ "/>
    <numFmt numFmtId="182" formatCode="0_);[Red]\(0\)"/>
    <numFmt numFmtId="183" formatCode="0_ "/>
    <numFmt numFmtId="184" formatCode="#,##0_ ;[Red]\-#,##0\ "/>
    <numFmt numFmtId="185" formatCode="0.0_);[Red]\(0.0\)"/>
    <numFmt numFmtId="186" formatCode="#,##0.0_ "/>
    <numFmt numFmtId="187" formatCode="#,##0.0;[Red]\-#,##0.0"/>
    <numFmt numFmtId="188" formatCode="#,##0.0_);[Red]\(#,##0.0\)"/>
    <numFmt numFmtId="189" formatCode="#,##0_);[Red]\(#,##0\)"/>
    <numFmt numFmtId="190" formatCode="#,##0_ "/>
    <numFmt numFmtId="191" formatCode="0.000000_ "/>
    <numFmt numFmtId="192" formatCode="#,##0.0;[Red]#,##0.0"/>
    <numFmt numFmtId="193" formatCode="#,##0.0000_ "/>
    <numFmt numFmtId="194" formatCode="#,##0.000_ "/>
    <numFmt numFmtId="195" formatCode="#,##0.00000;[Red]\-#,##0.00000"/>
    <numFmt numFmtId="196" formatCode="0.0000_ "/>
    <numFmt numFmtId="197" formatCode="0.000000_);[Red]\(0.000000\)"/>
    <numFmt numFmtId="198" formatCode="0.000000_ ;[Red]\-0.000000\ "/>
    <numFmt numFmtId="199" formatCode="0.0_ ;[Red]\-0.0\ "/>
    <numFmt numFmtId="200" formatCode="#,##0.0000_);[Red]\(#,##0.0000\)"/>
    <numFmt numFmtId="201" formatCode="#,##0.00_ ;[Red]\-#,##0.00\ "/>
    <numFmt numFmtId="202" formatCode="#,##0.0"/>
    <numFmt numFmtId="203" formatCode="#,##0.00000_ "/>
    <numFmt numFmtId="204" formatCode="#,##0.000000;[Red]\-#,##0.000000"/>
    <numFmt numFmtId="205" formatCode="#,##0.00000_ ;[Red]\-#,##0.00000\ "/>
    <numFmt numFmtId="206" formatCode="#,##0.0000_ ;[Red]\-#,##0.0000\ "/>
    <numFmt numFmtId="207" formatCode="0.0000_ ;[Red]\-0.0000\ "/>
    <numFmt numFmtId="208" formatCode="0&quot;年&quot;"/>
    <numFmt numFmtId="209" formatCode="0&quot;ヵ月&quot;"/>
    <numFmt numFmtId="210" formatCode="0_ ;[Red]\-0\ "/>
  </numFmts>
  <fonts count="79">
    <font>
      <sz val="9"/>
      <name val="ＭＳ ゴシック"/>
      <family val="3"/>
      <charset val="128"/>
    </font>
    <font>
      <sz val="11"/>
      <color theme="1"/>
      <name val="游ゴシック"/>
      <family val="2"/>
      <charset val="128"/>
      <scheme val="minor"/>
    </font>
    <font>
      <sz val="9"/>
      <name val="ＭＳ ゴシック"/>
      <family val="3"/>
      <charset val="128"/>
    </font>
    <font>
      <sz val="11"/>
      <name val="明朝"/>
      <family val="1"/>
      <charset val="128"/>
    </font>
    <font>
      <sz val="6"/>
      <name val="ＭＳ Ｐゴシック"/>
      <family val="3"/>
      <charset val="128"/>
    </font>
    <font>
      <b/>
      <sz val="12"/>
      <name val="ＭＳ ゴシック"/>
      <family val="3"/>
      <charset val="128"/>
    </font>
    <font>
      <sz val="11"/>
      <name val="ＭＳ ゴシック"/>
      <family val="3"/>
      <charset val="128"/>
    </font>
    <font>
      <sz val="11"/>
      <color indexed="10"/>
      <name val="ＭＳ ゴシック"/>
      <family val="3"/>
      <charset val="128"/>
    </font>
    <font>
      <sz val="10"/>
      <name val="ＭＳ ゴシック"/>
      <family val="3"/>
      <charset val="128"/>
    </font>
    <font>
      <sz val="12"/>
      <name val="ＭＳ ゴシック"/>
      <family val="3"/>
      <charset val="128"/>
    </font>
    <font>
      <u/>
      <sz val="9"/>
      <color indexed="12"/>
      <name val="ＭＳ ゴシック"/>
      <family val="3"/>
      <charset val="128"/>
    </font>
    <font>
      <sz val="8"/>
      <name val="ＭＳ ゴシック"/>
      <family val="3"/>
      <charset val="128"/>
    </font>
    <font>
      <b/>
      <sz val="11"/>
      <name val="ＭＳ ゴシック"/>
      <family val="3"/>
      <charset val="128"/>
    </font>
    <font>
      <sz val="6"/>
      <name val="ＭＳ ゴシック"/>
      <family val="3"/>
      <charset val="128"/>
    </font>
    <font>
      <sz val="9"/>
      <color indexed="10"/>
      <name val="ＭＳ ゴシック"/>
      <family val="3"/>
      <charset val="128"/>
    </font>
    <font>
      <b/>
      <sz val="11"/>
      <color indexed="18"/>
      <name val="ＭＳ ゴシック"/>
      <family val="3"/>
      <charset val="128"/>
    </font>
    <font>
      <b/>
      <u/>
      <sz val="11"/>
      <color indexed="12"/>
      <name val="ＭＳ ゴシック"/>
      <family val="3"/>
      <charset val="128"/>
    </font>
    <font>
      <sz val="14"/>
      <name val="ＭＳ ゴシック"/>
      <family val="3"/>
      <charset val="128"/>
    </font>
    <font>
      <vertAlign val="superscript"/>
      <sz val="9"/>
      <name val="ＭＳ ゴシック"/>
      <family val="3"/>
      <charset val="128"/>
    </font>
    <font>
      <sz val="9"/>
      <name val="ＭＳ ゴシック"/>
      <family val="3"/>
      <charset val="128"/>
    </font>
    <font>
      <sz val="8"/>
      <name val="Meiryo UI"/>
      <family val="3"/>
      <charset val="128"/>
    </font>
    <font>
      <u/>
      <sz val="11"/>
      <color indexed="12"/>
      <name val="ＭＳ ゴシック"/>
      <family val="3"/>
      <charset val="128"/>
    </font>
    <font>
      <sz val="11"/>
      <color indexed="10"/>
      <name val="Meiryo UI"/>
      <family val="3"/>
      <charset val="128"/>
    </font>
    <font>
      <sz val="9"/>
      <name val="ＭＳ 明朝"/>
      <family val="1"/>
      <charset val="128"/>
    </font>
    <font>
      <sz val="11"/>
      <color indexed="16"/>
      <name val="Meiryo UI"/>
      <family val="3"/>
      <charset val="128"/>
    </font>
    <font>
      <sz val="10"/>
      <name val="ＭＳ 明朝"/>
      <family val="1"/>
      <charset val="128"/>
    </font>
    <font>
      <sz val="6"/>
      <name val="ＭＳ Ｐ明朝"/>
      <family val="1"/>
      <charset val="128"/>
    </font>
    <font>
      <sz val="11"/>
      <name val="ＭＳ Ｐゴシック"/>
      <family val="3"/>
      <charset val="128"/>
    </font>
    <font>
      <sz val="10"/>
      <color theme="1"/>
      <name val="ＭＳ ゴシック"/>
      <family val="3"/>
      <charset val="128"/>
    </font>
    <font>
      <sz val="12"/>
      <color theme="1"/>
      <name val="ＭＳ ゴシック"/>
      <family val="3"/>
      <charset val="128"/>
    </font>
    <font>
      <b/>
      <sz val="12"/>
      <color theme="1"/>
      <name val="ＭＳ ゴシック"/>
      <family val="3"/>
      <charset val="128"/>
    </font>
    <font>
      <sz val="11"/>
      <color rgb="FF800000"/>
      <name val="Meiryo UI"/>
      <family val="3"/>
      <charset val="128"/>
    </font>
    <font>
      <sz val="6"/>
      <name val="游ゴシック"/>
      <family val="2"/>
      <charset val="128"/>
      <scheme val="minor"/>
    </font>
    <font>
      <sz val="9"/>
      <color theme="1"/>
      <name val="ＭＳ ゴシック"/>
      <family val="3"/>
      <charset val="128"/>
    </font>
    <font>
      <sz val="9"/>
      <color rgb="FFFF0000"/>
      <name val="ＭＳ ゴシック"/>
      <family val="3"/>
      <charset val="128"/>
    </font>
    <font>
      <b/>
      <sz val="9"/>
      <name val="ＭＳ ゴシック"/>
      <family val="3"/>
      <charset val="128"/>
    </font>
    <font>
      <sz val="12"/>
      <color theme="1"/>
      <name val="ＭＳ Ｐゴシック"/>
      <family val="3"/>
      <charset val="128"/>
    </font>
    <font>
      <sz val="12"/>
      <name val="ＭＳ Ｐゴシック"/>
      <family val="3"/>
      <charset val="128"/>
    </font>
    <font>
      <sz val="6"/>
      <name val="游ゴシック"/>
      <family val="3"/>
      <charset val="128"/>
      <scheme val="minor"/>
    </font>
    <font>
      <sz val="11"/>
      <color theme="1"/>
      <name val="游ゴシック"/>
      <family val="2"/>
      <scheme val="minor"/>
    </font>
    <font>
      <sz val="11"/>
      <name val="ＭＳ Ｐ明朝"/>
      <family val="1"/>
      <charset val="128"/>
    </font>
    <font>
      <b/>
      <sz val="11"/>
      <color rgb="FFFF0000"/>
      <name val="ＭＳ Ｐゴシック"/>
      <family val="3"/>
      <charset val="128"/>
    </font>
    <font>
      <sz val="12"/>
      <color indexed="10"/>
      <name val="ＭＳ Ｐゴシック"/>
      <family val="3"/>
      <charset val="128"/>
    </font>
    <font>
      <sz val="11"/>
      <color indexed="17"/>
      <name val="ＭＳ Ｐゴシック"/>
      <family val="3"/>
      <charset val="128"/>
    </font>
    <font>
      <sz val="11"/>
      <color indexed="62"/>
      <name val="ＭＳ Ｐゴシック"/>
      <family val="3"/>
      <charset val="128"/>
    </font>
    <font>
      <sz val="12"/>
      <color rgb="FFFF0000"/>
      <name val="ＭＳ Ｐゴシック"/>
      <family val="3"/>
      <charset val="128"/>
    </font>
    <font>
      <sz val="11"/>
      <name val="ＭＳ 明朝"/>
      <family val="1"/>
      <charset val="128"/>
    </font>
    <font>
      <sz val="10"/>
      <color theme="1"/>
      <name val="Meiryo UI"/>
      <family val="2"/>
      <charset val="128"/>
    </font>
    <font>
      <sz val="6"/>
      <name val="Meiryo UI"/>
      <family val="2"/>
      <charset val="128"/>
    </font>
    <font>
      <sz val="9"/>
      <color theme="1"/>
      <name val="游ゴシック"/>
      <family val="3"/>
      <charset val="128"/>
      <scheme val="minor"/>
    </font>
    <font>
      <sz val="10"/>
      <name val="Meiryo UI"/>
      <family val="3"/>
      <charset val="128"/>
    </font>
    <font>
      <sz val="10"/>
      <color theme="1"/>
      <name val="Meiryo UI"/>
      <family val="3"/>
      <charset val="128"/>
    </font>
    <font>
      <sz val="9"/>
      <name val="Meiryo UI"/>
      <family val="3"/>
      <charset val="128"/>
    </font>
    <font>
      <sz val="9"/>
      <color theme="1"/>
      <name val="Meiryo UI"/>
      <family val="3"/>
      <charset val="128"/>
    </font>
    <font>
      <b/>
      <sz val="14"/>
      <color theme="1"/>
      <name val="Meiryo UI"/>
      <family val="3"/>
      <charset val="128"/>
    </font>
    <font>
      <sz val="8"/>
      <color theme="1"/>
      <name val="Meiryo UI"/>
      <family val="3"/>
      <charset val="128"/>
    </font>
    <font>
      <b/>
      <sz val="12"/>
      <name val="Meiryo UI"/>
      <family val="3"/>
      <charset val="128"/>
    </font>
    <font>
      <sz val="11"/>
      <name val="Meiryo UI"/>
      <family val="3"/>
      <charset val="128"/>
    </font>
    <font>
      <sz val="11"/>
      <color rgb="FF0000FF"/>
      <name val="Meiryo UI"/>
      <family val="3"/>
      <charset val="128"/>
    </font>
    <font>
      <b/>
      <sz val="11"/>
      <color indexed="18"/>
      <name val="Meiryo UI"/>
      <family val="3"/>
      <charset val="128"/>
    </font>
    <font>
      <u/>
      <sz val="9"/>
      <color indexed="12"/>
      <name val="Meiryo UI"/>
      <family val="3"/>
      <charset val="128"/>
    </font>
    <font>
      <sz val="9"/>
      <color indexed="17"/>
      <name val="Meiryo UI"/>
      <family val="3"/>
      <charset val="128"/>
    </font>
    <font>
      <b/>
      <u/>
      <sz val="11"/>
      <color indexed="12"/>
      <name val="Meiryo UI"/>
      <family val="3"/>
      <charset val="128"/>
    </font>
    <font>
      <sz val="9"/>
      <color indexed="10"/>
      <name val="Meiryo UI"/>
      <family val="3"/>
      <charset val="128"/>
    </font>
    <font>
      <sz val="9"/>
      <color rgb="FFFF0000"/>
      <name val="Meiryo UI"/>
      <family val="3"/>
      <charset val="128"/>
    </font>
    <font>
      <sz val="12"/>
      <name val="Meiryo UI"/>
      <family val="3"/>
      <charset val="128"/>
    </font>
    <font>
      <vertAlign val="superscript"/>
      <sz val="9"/>
      <name val="Meiryo UI"/>
      <family val="3"/>
      <charset val="128"/>
    </font>
    <font>
      <b/>
      <sz val="9"/>
      <name val="Meiryo UI"/>
      <family val="3"/>
      <charset val="128"/>
    </font>
    <font>
      <u/>
      <sz val="11"/>
      <color indexed="12"/>
      <name val="ＭＳ Ｐゴシック"/>
      <family val="3"/>
      <charset val="128"/>
    </font>
    <font>
      <u/>
      <sz val="11"/>
      <color indexed="12"/>
      <name val="Meiryo UI"/>
      <family val="3"/>
      <charset val="128"/>
    </font>
    <font>
      <b/>
      <sz val="8"/>
      <color theme="1"/>
      <name val="Meiryo UI"/>
      <family val="3"/>
      <charset val="128"/>
    </font>
    <font>
      <b/>
      <sz val="8"/>
      <name val="Meiryo UI"/>
      <family val="3"/>
      <charset val="128"/>
    </font>
    <font>
      <sz val="8"/>
      <color rgb="FFFF0000"/>
      <name val="Meiryo UI"/>
      <family val="3"/>
      <charset val="128"/>
    </font>
    <font>
      <sz val="8"/>
      <color indexed="10"/>
      <name val="Meiryo UI"/>
      <family val="3"/>
      <charset val="128"/>
    </font>
    <font>
      <sz val="8"/>
      <color rgb="FF0070C0"/>
      <name val="Meiryo UI"/>
      <family val="3"/>
      <charset val="128"/>
    </font>
    <font>
      <sz val="11"/>
      <color theme="1"/>
      <name val="游ゴシック"/>
      <family val="3"/>
      <charset val="128"/>
      <scheme val="minor"/>
    </font>
    <font>
      <sz val="8"/>
      <color theme="3" tint="0.39997558519241921"/>
      <name val="Meiryo UI"/>
      <family val="3"/>
      <charset val="128"/>
    </font>
    <font>
      <sz val="12"/>
      <color theme="1"/>
      <name val="Meiryo UI"/>
      <family val="3"/>
      <charset val="128"/>
    </font>
    <font>
      <sz val="6"/>
      <name val="Meiryo UI"/>
      <family val="3"/>
      <charset val="128"/>
    </font>
  </fonts>
  <fills count="37">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indexed="43"/>
        <bgColor indexed="64"/>
      </patternFill>
    </fill>
    <fill>
      <patternFill patternType="solid">
        <fgColor indexed="13"/>
        <bgColor indexed="64"/>
      </patternFill>
    </fill>
    <fill>
      <patternFill patternType="solid">
        <fgColor rgb="FFCCFFCC"/>
        <bgColor indexed="64"/>
      </patternFill>
    </fill>
    <fill>
      <patternFill patternType="solid">
        <fgColor rgb="FFFFC000"/>
        <bgColor indexed="64"/>
      </patternFill>
    </fill>
    <fill>
      <patternFill patternType="solid">
        <fgColor rgb="FFFFFF00"/>
        <bgColor indexed="64"/>
      </patternFill>
    </fill>
    <fill>
      <patternFill patternType="solid">
        <fgColor rgb="FFCCFF99"/>
        <bgColor indexed="64"/>
      </patternFill>
    </fill>
    <fill>
      <patternFill patternType="solid">
        <fgColor rgb="FFFFCCCC"/>
        <bgColor indexed="64"/>
      </patternFill>
    </fill>
    <fill>
      <patternFill patternType="solid">
        <fgColor rgb="FFCCECFF"/>
        <bgColor indexed="64"/>
      </patternFill>
    </fill>
    <fill>
      <patternFill patternType="solid">
        <fgColor rgb="FFC0C0C0"/>
        <bgColor indexed="64"/>
      </patternFill>
    </fill>
    <fill>
      <patternFill patternType="solid">
        <fgColor rgb="FFFFCCFF"/>
        <bgColor indexed="64"/>
      </patternFill>
    </fill>
    <fill>
      <patternFill patternType="solid">
        <fgColor rgb="FFCCFFCC"/>
        <bgColor indexed="9"/>
      </patternFill>
    </fill>
    <fill>
      <patternFill patternType="solid">
        <fgColor theme="8"/>
        <bgColor indexed="64"/>
      </patternFill>
    </fill>
    <fill>
      <patternFill patternType="solid">
        <fgColor rgb="FFFFFF99"/>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00FFFF"/>
        <bgColor indexed="64"/>
      </patternFill>
    </fill>
    <fill>
      <patternFill patternType="solid">
        <fgColor rgb="FFCCFFFF"/>
        <bgColor indexed="64"/>
      </patternFill>
    </fill>
    <fill>
      <patternFill patternType="solid">
        <fgColor rgb="FFFF99FF"/>
        <bgColor indexed="64"/>
      </patternFill>
    </fill>
    <fill>
      <patternFill patternType="solid">
        <fgColor rgb="FFCC99FF"/>
        <bgColor indexed="64"/>
      </patternFill>
    </fill>
    <fill>
      <patternFill patternType="solid">
        <fgColor theme="2" tint="-0.249977111117893"/>
        <bgColor indexed="64"/>
      </patternFill>
    </fill>
    <fill>
      <patternFill patternType="solid">
        <fgColor theme="2"/>
        <bgColor indexed="64"/>
      </patternFill>
    </fill>
  </fills>
  <borders count="16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8"/>
      </left>
      <right style="thin">
        <color indexed="64"/>
      </right>
      <top style="thin">
        <color indexed="64"/>
      </top>
      <bottom style="hair">
        <color indexed="64"/>
      </bottom>
      <diagonal/>
    </border>
    <border>
      <left style="thin">
        <color indexed="64"/>
      </left>
      <right style="dashed">
        <color indexed="64"/>
      </right>
      <top style="thin">
        <color indexed="64"/>
      </top>
      <bottom style="hair">
        <color indexed="64"/>
      </bottom>
      <diagonal/>
    </border>
    <border>
      <left style="dashed">
        <color indexed="64"/>
      </left>
      <right style="dashed">
        <color indexed="64"/>
      </right>
      <top style="thin">
        <color indexed="64"/>
      </top>
      <bottom style="hair">
        <color indexed="64"/>
      </bottom>
      <diagonal/>
    </border>
    <border>
      <left style="thin">
        <color indexed="8"/>
      </left>
      <right style="thin">
        <color indexed="64"/>
      </right>
      <top style="hair">
        <color indexed="64"/>
      </top>
      <bottom style="hair">
        <color indexed="64"/>
      </bottom>
      <diagonal/>
    </border>
    <border>
      <left style="thin">
        <color indexed="64"/>
      </left>
      <right style="dashed">
        <color indexed="64"/>
      </right>
      <top style="hair">
        <color indexed="64"/>
      </top>
      <bottom style="hair">
        <color indexed="64"/>
      </bottom>
      <diagonal/>
    </border>
    <border>
      <left style="dashed">
        <color indexed="64"/>
      </left>
      <right style="dashed">
        <color indexed="64"/>
      </right>
      <top style="hair">
        <color indexed="64"/>
      </top>
      <bottom style="hair">
        <color indexed="64"/>
      </bottom>
      <diagonal/>
    </border>
    <border>
      <left style="thin">
        <color indexed="64"/>
      </left>
      <right style="dashed">
        <color indexed="64"/>
      </right>
      <top style="hair">
        <color indexed="64"/>
      </top>
      <bottom style="thin">
        <color indexed="64"/>
      </bottom>
      <diagonal/>
    </border>
    <border>
      <left style="dashed">
        <color indexed="64"/>
      </left>
      <right style="dashed">
        <color indexed="64"/>
      </right>
      <top style="hair">
        <color indexed="64"/>
      </top>
      <bottom style="thin">
        <color indexed="64"/>
      </bottom>
      <diagonal/>
    </border>
    <border>
      <left style="dashed">
        <color indexed="64"/>
      </left>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hair">
        <color indexed="64"/>
      </bottom>
      <diagonal/>
    </border>
    <border>
      <left/>
      <right/>
      <top style="hair">
        <color indexed="64"/>
      </top>
      <bottom/>
      <diagonal/>
    </border>
    <border>
      <left/>
      <right/>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ashed">
        <color indexed="64"/>
      </left>
      <right/>
      <top/>
      <bottom/>
      <diagonal/>
    </border>
    <border>
      <left style="dashed">
        <color indexed="64"/>
      </left>
      <right/>
      <top/>
      <bottom style="thin">
        <color indexed="64"/>
      </bottom>
      <diagonal/>
    </border>
    <border>
      <left style="dashed">
        <color indexed="64"/>
      </left>
      <right/>
      <top style="thin">
        <color indexed="64"/>
      </top>
      <bottom style="hair">
        <color indexed="64"/>
      </bottom>
      <diagonal/>
    </border>
    <border>
      <left style="dashed">
        <color indexed="64"/>
      </left>
      <right/>
      <top style="thin">
        <color indexed="64"/>
      </top>
      <bottom style="thin">
        <color indexed="64"/>
      </bottom>
      <diagonal/>
    </border>
    <border>
      <left style="thin">
        <color indexed="64"/>
      </left>
      <right/>
      <top style="hair">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top style="thin">
        <color indexed="64"/>
      </top>
      <bottom style="double">
        <color indexed="64"/>
      </bottom>
      <diagonal/>
    </border>
    <border>
      <left style="medium">
        <color indexed="64"/>
      </left>
      <right style="medium">
        <color indexed="64"/>
      </right>
      <top/>
      <bottom style="thin">
        <color indexed="64"/>
      </bottom>
      <diagonal/>
    </border>
    <border>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style="hair">
        <color indexed="64"/>
      </right>
      <top style="hair">
        <color indexed="64"/>
      </top>
      <bottom style="dotted">
        <color indexed="64"/>
      </bottom>
      <diagonal/>
    </border>
    <border>
      <left style="hair">
        <color indexed="64"/>
      </left>
      <right style="hair">
        <color indexed="64"/>
      </right>
      <top style="hair">
        <color indexed="64"/>
      </top>
      <bottom style="dotted">
        <color indexed="64"/>
      </bottom>
      <diagonal/>
    </border>
    <border>
      <left style="hair">
        <color indexed="64"/>
      </left>
      <right style="thin">
        <color indexed="64"/>
      </right>
      <top style="hair">
        <color indexed="64"/>
      </top>
      <bottom style="dotted">
        <color indexed="64"/>
      </bottom>
      <diagonal/>
    </border>
    <border>
      <left style="thin">
        <color indexed="64"/>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style="hair">
        <color indexed="64"/>
      </right>
      <top style="dotted">
        <color indexed="64"/>
      </top>
      <bottom style="hair">
        <color indexed="64"/>
      </bottom>
      <diagonal/>
    </border>
    <border>
      <left style="hair">
        <color indexed="64"/>
      </left>
      <right style="hair">
        <color indexed="64"/>
      </right>
      <top style="dotted">
        <color indexed="64"/>
      </top>
      <bottom style="hair">
        <color indexed="64"/>
      </bottom>
      <diagonal/>
    </border>
    <border>
      <left style="hair">
        <color indexed="64"/>
      </left>
      <right style="thin">
        <color indexed="64"/>
      </right>
      <top style="dotted">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dotted">
        <color indexed="64"/>
      </bottom>
      <diagonal/>
    </border>
    <border>
      <left/>
      <right style="hair">
        <color indexed="64"/>
      </right>
      <top style="dotted">
        <color indexed="64"/>
      </top>
      <bottom style="hair">
        <color indexed="64"/>
      </bottom>
      <diagonal/>
    </border>
    <border>
      <left/>
      <right style="hair">
        <color indexed="64"/>
      </right>
      <top style="hair">
        <color indexed="64"/>
      </top>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style="thin">
        <color auto="1"/>
      </left>
      <right/>
      <top/>
      <bottom style="double">
        <color auto="1"/>
      </bottom>
      <diagonal/>
    </border>
    <border>
      <left style="hair">
        <color indexed="64"/>
      </left>
      <right style="hair">
        <color indexed="64"/>
      </right>
      <top/>
      <bottom/>
      <diagonal/>
    </border>
    <border>
      <left/>
      <right style="hair">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hair">
        <color indexed="64"/>
      </left>
      <right/>
      <top style="thin">
        <color indexed="64"/>
      </top>
      <bottom style="thin">
        <color indexed="64"/>
      </bottom>
      <diagonal/>
    </border>
    <border diagonalUp="1">
      <left style="thin">
        <color indexed="64"/>
      </left>
      <right style="thin">
        <color indexed="64"/>
      </right>
      <top style="thin">
        <color indexed="64"/>
      </top>
      <bottom style="hair">
        <color indexed="64"/>
      </bottom>
      <diagonal style="hair">
        <color theme="0" tint="-4.9989318521683403E-2"/>
      </diagonal>
    </border>
    <border diagonalUp="1">
      <left style="thin">
        <color indexed="64"/>
      </left>
      <right style="thin">
        <color indexed="64"/>
      </right>
      <top style="hair">
        <color indexed="64"/>
      </top>
      <bottom style="hair">
        <color indexed="64"/>
      </bottom>
      <diagonal style="hair">
        <color theme="0" tint="-4.9989318521683403E-2"/>
      </diagonal>
    </border>
    <border diagonalUp="1">
      <left style="thin">
        <color indexed="64"/>
      </left>
      <right style="thin">
        <color indexed="64"/>
      </right>
      <top style="hair">
        <color indexed="64"/>
      </top>
      <bottom style="thin">
        <color indexed="64"/>
      </bottom>
      <diagonal style="hair">
        <color theme="0" tint="-4.9989318521683403E-2"/>
      </diagonal>
    </border>
    <border>
      <left style="thin">
        <color indexed="64"/>
      </left>
      <right style="thin">
        <color indexed="64"/>
      </right>
      <top style="hair">
        <color indexed="64"/>
      </top>
      <bottom style="dotted">
        <color indexed="64"/>
      </bottom>
      <diagonal/>
    </border>
    <border>
      <left style="thin">
        <color indexed="64"/>
      </left>
      <right style="thin">
        <color indexed="64"/>
      </right>
      <top style="dotted">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s>
  <cellStyleXfs count="21">
    <xf numFmtId="0" fontId="0" fillId="0" borderId="0"/>
    <xf numFmtId="9" fontId="2" fillId="0" borderId="0" applyFont="0" applyFill="0" applyBorder="0" applyAlignment="0" applyProtection="0"/>
    <xf numFmtId="0" fontId="10" fillId="0" borderId="0" applyNumberFormat="0" applyFill="0" applyBorder="0" applyAlignment="0" applyProtection="0">
      <alignment vertical="top"/>
      <protection locked="0"/>
    </xf>
    <xf numFmtId="38" fontId="2" fillId="0" borderId="0" applyFont="0" applyFill="0" applyBorder="0" applyAlignment="0" applyProtection="0"/>
    <xf numFmtId="0" fontId="3" fillId="0" borderId="0"/>
    <xf numFmtId="0" fontId="23" fillId="0" borderId="0"/>
    <xf numFmtId="0" fontId="8" fillId="0" borderId="0"/>
    <xf numFmtId="0" fontId="25" fillId="0" borderId="0"/>
    <xf numFmtId="38" fontId="6" fillId="0" borderId="0" applyFont="0" applyFill="0" applyBorder="0" applyAlignment="0" applyProtection="0"/>
    <xf numFmtId="0" fontId="27" fillId="0" borderId="0"/>
    <xf numFmtId="38" fontId="27" fillId="0" borderId="0" applyFont="0" applyFill="0" applyBorder="0" applyAlignment="0" applyProtection="0"/>
    <xf numFmtId="0" fontId="1" fillId="0" borderId="0">
      <alignment vertical="center"/>
    </xf>
    <xf numFmtId="0" fontId="27" fillId="0" borderId="0"/>
    <xf numFmtId="38" fontId="1" fillId="0" borderId="0" applyFont="0" applyFill="0" applyBorder="0" applyAlignment="0" applyProtection="0">
      <alignment vertical="center"/>
    </xf>
    <xf numFmtId="0" fontId="39" fillId="0" borderId="0"/>
    <xf numFmtId="38" fontId="27" fillId="0" borderId="0" applyFont="0" applyFill="0" applyBorder="0" applyAlignment="0" applyProtection="0"/>
    <xf numFmtId="0" fontId="47" fillId="0" borderId="0">
      <alignment vertical="center"/>
    </xf>
    <xf numFmtId="38" fontId="49" fillId="0" borderId="0" applyFont="0" applyFill="0" applyBorder="0" applyAlignment="0" applyProtection="0">
      <alignment vertical="center"/>
    </xf>
    <xf numFmtId="0" fontId="68" fillId="0" borderId="0" applyNumberFormat="0" applyFill="0" applyBorder="0" applyAlignment="0" applyProtection="0">
      <alignment vertical="top"/>
      <protection locked="0"/>
    </xf>
    <xf numFmtId="0" fontId="27" fillId="0" borderId="0"/>
    <xf numFmtId="38" fontId="75" fillId="0" borderId="0" applyFont="0" applyFill="0" applyBorder="0" applyAlignment="0" applyProtection="0">
      <alignment vertical="center"/>
    </xf>
  </cellStyleXfs>
  <cellXfs count="2194">
    <xf numFmtId="0" fontId="0" fillId="0" borderId="0" xfId="0"/>
    <xf numFmtId="0" fontId="0" fillId="0" borderId="0" xfId="0" applyAlignment="1">
      <alignment horizontal="center" vertical="center" wrapText="1"/>
    </xf>
    <xf numFmtId="0" fontId="5" fillId="0" borderId="0" xfId="0" applyFont="1"/>
    <xf numFmtId="178" fontId="0" fillId="0" borderId="0" xfId="0" applyNumberFormat="1"/>
    <xf numFmtId="1" fontId="0" fillId="0" borderId="0" xfId="0" applyNumberFormat="1"/>
    <xf numFmtId="0" fontId="0" fillId="0" borderId="1" xfId="0" applyBorder="1"/>
    <xf numFmtId="0" fontId="2" fillId="0" borderId="0" xfId="0" applyFont="1"/>
    <xf numFmtId="176" fontId="0" fillId="0" borderId="0" xfId="0" applyNumberFormat="1"/>
    <xf numFmtId="38" fontId="0" fillId="0" borderId="0" xfId="0" applyNumberFormat="1"/>
    <xf numFmtId="38" fontId="0" fillId="2" borderId="2" xfId="0" applyNumberFormat="1" applyFill="1" applyBorder="1"/>
    <xf numFmtId="38" fontId="2" fillId="2" borderId="2" xfId="3" applyFill="1" applyBorder="1"/>
    <xf numFmtId="0" fontId="7" fillId="0" borderId="0" xfId="0" applyFont="1"/>
    <xf numFmtId="0" fontId="9" fillId="0" borderId="0" xfId="0" applyFont="1"/>
    <xf numFmtId="0" fontId="0" fillId="3" borderId="3" xfId="0" applyFill="1" applyBorder="1"/>
    <xf numFmtId="0" fontId="0" fillId="3" borderId="1" xfId="0" applyFill="1" applyBorder="1"/>
    <xf numFmtId="10" fontId="9" fillId="3" borderId="4" xfId="1" applyNumberFormat="1" applyFont="1" applyFill="1" applyBorder="1"/>
    <xf numFmtId="0" fontId="0" fillId="0" borderId="0" xfId="0" applyAlignment="1">
      <alignment horizontal="right"/>
    </xf>
    <xf numFmtId="180" fontId="2" fillId="0" borderId="0" xfId="3" applyNumberFormat="1" applyBorder="1" applyAlignment="1"/>
    <xf numFmtId="0" fontId="0" fillId="0" borderId="0" xfId="0" applyAlignment="1">
      <alignment horizontal="center" vertical="center"/>
    </xf>
    <xf numFmtId="0" fontId="0" fillId="2" borderId="3" xfId="0" applyFill="1" applyBorder="1"/>
    <xf numFmtId="0" fontId="0" fillId="2" borderId="5" xfId="0" applyFill="1" applyBorder="1"/>
    <xf numFmtId="0" fontId="0" fillId="2" borderId="6" xfId="0" applyFill="1" applyBorder="1" applyAlignment="1">
      <alignment horizontal="center" vertical="center" wrapText="1"/>
    </xf>
    <xf numFmtId="0" fontId="0" fillId="2" borderId="7" xfId="0" applyFill="1" applyBorder="1" applyAlignment="1">
      <alignment vertical="center"/>
    </xf>
    <xf numFmtId="0" fontId="0" fillId="2" borderId="7" xfId="0" applyFill="1" applyBorder="1"/>
    <xf numFmtId="0" fontId="0" fillId="2" borderId="8" xfId="0" applyFill="1" applyBorder="1" applyAlignment="1">
      <alignment vertical="center"/>
    </xf>
    <xf numFmtId="0" fontId="0" fillId="2" borderId="9" xfId="0" applyFill="1" applyBorder="1" applyAlignment="1">
      <alignment vertical="center"/>
    </xf>
    <xf numFmtId="0" fontId="0" fillId="2" borderId="8" xfId="0" applyFill="1" applyBorder="1" applyAlignment="1">
      <alignment horizontal="center" vertical="center" wrapText="1"/>
    </xf>
    <xf numFmtId="0" fontId="0" fillId="2" borderId="10" xfId="0" applyFill="1" applyBorder="1"/>
    <xf numFmtId="0" fontId="0" fillId="2" borderId="11" xfId="0" applyFill="1" applyBorder="1"/>
    <xf numFmtId="0" fontId="0" fillId="2" borderId="12" xfId="0" applyFill="1" applyBorder="1" applyAlignment="1">
      <alignment horizontal="center" vertical="center" wrapText="1"/>
    </xf>
    <xf numFmtId="0" fontId="0" fillId="2" borderId="6" xfId="0" applyFill="1" applyBorder="1"/>
    <xf numFmtId="0" fontId="0" fillId="2" borderId="1" xfId="0" applyFill="1" applyBorder="1"/>
    <xf numFmtId="0" fontId="0" fillId="2" borderId="13" xfId="0" applyFill="1" applyBorder="1" applyAlignment="1">
      <alignment horizontal="center" vertical="top" wrapText="1"/>
    </xf>
    <xf numFmtId="0" fontId="2" fillId="2" borderId="12" xfId="0" applyFont="1" applyFill="1" applyBorder="1" applyAlignment="1">
      <alignment horizontal="center" vertical="center" wrapText="1"/>
    </xf>
    <xf numFmtId="0" fontId="0" fillId="2" borderId="0" xfId="0" applyFill="1" applyAlignment="1">
      <alignment horizontal="center" vertical="center" wrapText="1"/>
    </xf>
    <xf numFmtId="1" fontId="2" fillId="2" borderId="3" xfId="4" applyNumberFormat="1" applyFont="1" applyFill="1" applyBorder="1"/>
    <xf numFmtId="1" fontId="2" fillId="2" borderId="5" xfId="4" applyNumberFormat="1" applyFont="1" applyFill="1" applyBorder="1" applyAlignment="1">
      <alignment horizontal="distributed" vertical="center"/>
    </xf>
    <xf numFmtId="176" fontId="0" fillId="2" borderId="8" xfId="0" applyNumberFormat="1" applyFill="1" applyBorder="1"/>
    <xf numFmtId="176" fontId="0" fillId="2" borderId="0" xfId="0" applyNumberFormat="1" applyFill="1"/>
    <xf numFmtId="176" fontId="0" fillId="2" borderId="5" xfId="0" applyNumberFormat="1" applyFill="1" applyBorder="1"/>
    <xf numFmtId="179" fontId="2" fillId="2" borderId="8" xfId="4" applyNumberFormat="1" applyFont="1" applyFill="1" applyBorder="1"/>
    <xf numFmtId="1" fontId="2" fillId="2" borderId="10" xfId="4" applyNumberFormat="1" applyFont="1" applyFill="1" applyBorder="1"/>
    <xf numFmtId="1" fontId="2" fillId="2" borderId="11" xfId="4" applyNumberFormat="1" applyFont="1" applyFill="1" applyBorder="1" applyAlignment="1">
      <alignment horizontal="distributed" vertical="center"/>
    </xf>
    <xf numFmtId="176" fontId="0" fillId="2" borderId="11" xfId="0" applyNumberFormat="1" applyFill="1" applyBorder="1"/>
    <xf numFmtId="179" fontId="2" fillId="2" borderId="0" xfId="4" applyNumberFormat="1" applyFont="1" applyFill="1"/>
    <xf numFmtId="0" fontId="0" fillId="2" borderId="11" xfId="0" applyFill="1" applyBorder="1" applyAlignment="1">
      <alignment horizontal="distributed" vertical="center"/>
    </xf>
    <xf numFmtId="179" fontId="0" fillId="2" borderId="0" xfId="0" applyNumberFormat="1" applyFill="1"/>
    <xf numFmtId="176" fontId="0" fillId="2" borderId="14" xfId="0" applyNumberFormat="1" applyFill="1" applyBorder="1"/>
    <xf numFmtId="176" fontId="0" fillId="2" borderId="15" xfId="0" applyNumberFormat="1" applyFill="1" applyBorder="1"/>
    <xf numFmtId="0" fontId="0" fillId="2" borderId="9" xfId="0" applyFill="1" applyBorder="1" applyAlignment="1">
      <alignment horizontal="distributed" vertical="center"/>
    </xf>
    <xf numFmtId="179" fontId="0" fillId="2" borderId="7" xfId="0" applyNumberFormat="1" applyFill="1" applyBorder="1"/>
    <xf numFmtId="180" fontId="2" fillId="2" borderId="7" xfId="3" applyNumberFormat="1" applyFill="1" applyBorder="1"/>
    <xf numFmtId="178" fontId="0" fillId="2" borderId="7" xfId="0" applyNumberFormat="1" applyFill="1" applyBorder="1"/>
    <xf numFmtId="0" fontId="0" fillId="2" borderId="14" xfId="0" applyFill="1" applyBorder="1"/>
    <xf numFmtId="0" fontId="0" fillId="2" borderId="2" xfId="0" applyFill="1" applyBorder="1"/>
    <xf numFmtId="0" fontId="0" fillId="2" borderId="3" xfId="0" applyFill="1" applyBorder="1" applyAlignment="1">
      <alignment horizontal="center" vertical="center" wrapText="1"/>
    </xf>
    <xf numFmtId="0" fontId="0" fillId="0" borderId="12" xfId="0" applyBorder="1"/>
    <xf numFmtId="0" fontId="0" fillId="2" borderId="10"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3" xfId="0" applyFill="1" applyBorder="1" applyAlignment="1">
      <alignment horizontal="center" vertical="center" wrapText="1"/>
    </xf>
    <xf numFmtId="179" fontId="2" fillId="2" borderId="3" xfId="0" applyNumberFormat="1" applyFont="1" applyFill="1" applyBorder="1"/>
    <xf numFmtId="179" fontId="0" fillId="2" borderId="10" xfId="0" applyNumberFormat="1" applyFill="1" applyBorder="1"/>
    <xf numFmtId="38" fontId="2" fillId="2" borderId="12" xfId="3" applyFill="1" applyBorder="1"/>
    <xf numFmtId="38" fontId="2" fillId="2" borderId="0" xfId="3" applyFill="1" applyBorder="1"/>
    <xf numFmtId="179" fontId="0" fillId="2" borderId="12" xfId="0" applyNumberFormat="1" applyFill="1" applyBorder="1"/>
    <xf numFmtId="38" fontId="2" fillId="2" borderId="6" xfId="3" applyFill="1" applyBorder="1"/>
    <xf numFmtId="179" fontId="2" fillId="2" borderId="10" xfId="0" applyNumberFormat="1" applyFont="1" applyFill="1" applyBorder="1"/>
    <xf numFmtId="179" fontId="0" fillId="2" borderId="2" xfId="0" applyNumberFormat="1" applyFill="1" applyBorder="1"/>
    <xf numFmtId="38" fontId="2" fillId="2" borderId="7" xfId="3" applyFill="1" applyBorder="1"/>
    <xf numFmtId="0" fontId="12" fillId="0" borderId="0" xfId="0" applyFont="1"/>
    <xf numFmtId="0" fontId="0" fillId="2" borderId="1" xfId="0" applyFill="1" applyBorder="1" applyAlignment="1">
      <alignment vertical="center"/>
    </xf>
    <xf numFmtId="0" fontId="0" fillId="2" borderId="9" xfId="0" applyFill="1" applyBorder="1"/>
    <xf numFmtId="0" fontId="0" fillId="2" borderId="14" xfId="0" applyFill="1" applyBorder="1" applyAlignment="1">
      <alignment horizontal="center" vertical="center" wrapText="1"/>
    </xf>
    <xf numFmtId="1" fontId="2" fillId="2" borderId="5" xfId="4" applyNumberFormat="1" applyFont="1" applyFill="1" applyBorder="1" applyAlignment="1">
      <alignment horizontal="distributed"/>
    </xf>
    <xf numFmtId="179" fontId="0" fillId="2" borderId="3" xfId="0" applyNumberFormat="1" applyFill="1" applyBorder="1"/>
    <xf numFmtId="1" fontId="2" fillId="2" borderId="11" xfId="4" applyNumberFormat="1" applyFont="1" applyFill="1" applyBorder="1" applyAlignment="1">
      <alignment horizontal="distributed"/>
    </xf>
    <xf numFmtId="1" fontId="2" fillId="2" borderId="16" xfId="4" applyNumberFormat="1" applyFont="1" applyFill="1" applyBorder="1"/>
    <xf numFmtId="1" fontId="2" fillId="2" borderId="15" xfId="4" applyNumberFormat="1" applyFont="1" applyFill="1" applyBorder="1" applyAlignment="1">
      <alignment horizontal="distributed"/>
    </xf>
    <xf numFmtId="179" fontId="0" fillId="2" borderId="1" xfId="0" applyNumberFormat="1" applyFill="1" applyBorder="1"/>
    <xf numFmtId="176" fontId="0" fillId="2" borderId="1" xfId="0" applyNumberFormat="1" applyFill="1" applyBorder="1"/>
    <xf numFmtId="176" fontId="0" fillId="2" borderId="7" xfId="0" applyNumberFormat="1" applyFill="1" applyBorder="1"/>
    <xf numFmtId="179" fontId="2" fillId="2" borderId="2" xfId="0" applyNumberFormat="1" applyFont="1" applyFill="1" applyBorder="1"/>
    <xf numFmtId="38" fontId="0" fillId="2" borderId="7" xfId="0" applyNumberFormat="1" applyFill="1" applyBorder="1"/>
    <xf numFmtId="0" fontId="0" fillId="0" borderId="8" xfId="0" applyBorder="1"/>
    <xf numFmtId="0" fontId="0" fillId="0" borderId="14" xfId="0" applyBorder="1"/>
    <xf numFmtId="0" fontId="0" fillId="0" borderId="3" xfId="0" applyBorder="1"/>
    <xf numFmtId="0" fontId="0" fillId="0" borderId="10" xfId="0" applyBorder="1"/>
    <xf numFmtId="0" fontId="8" fillId="0" borderId="0" xfId="0" applyFont="1"/>
    <xf numFmtId="38" fontId="2" fillId="2" borderId="3" xfId="3" applyFill="1" applyBorder="1"/>
    <xf numFmtId="38" fontId="2" fillId="2" borderId="8" xfId="3" applyFill="1" applyBorder="1"/>
    <xf numFmtId="38" fontId="2" fillId="2" borderId="10" xfId="3" applyFill="1" applyBorder="1"/>
    <xf numFmtId="38" fontId="2" fillId="2" borderId="1" xfId="3" applyFill="1" applyBorder="1"/>
    <xf numFmtId="0" fontId="16" fillId="0" borderId="0" xfId="2" applyFont="1" applyAlignment="1" applyProtection="1"/>
    <xf numFmtId="0" fontId="14" fillId="0" borderId="0" xfId="0" applyFont="1" applyAlignment="1">
      <alignment horizontal="center"/>
    </xf>
    <xf numFmtId="38" fontId="2" fillId="2" borderId="13" xfId="3" applyFill="1" applyBorder="1"/>
    <xf numFmtId="0" fontId="14" fillId="0" borderId="0" xfId="0" applyFont="1"/>
    <xf numFmtId="38" fontId="2" fillId="2" borderId="9" xfId="3" applyFill="1" applyBorder="1"/>
    <xf numFmtId="0" fontId="0" fillId="0" borderId="7" xfId="0" applyBorder="1"/>
    <xf numFmtId="0" fontId="0" fillId="0" borderId="9" xfId="0" applyBorder="1"/>
    <xf numFmtId="0" fontId="0" fillId="0" borderId="5" xfId="0" applyBorder="1"/>
    <xf numFmtId="0" fontId="0" fillId="0" borderId="16" xfId="0" applyBorder="1"/>
    <xf numFmtId="0" fontId="0" fillId="0" borderId="15" xfId="0" applyBorder="1"/>
    <xf numFmtId="0" fontId="0" fillId="0" borderId="14" xfId="0" applyBorder="1" applyAlignment="1">
      <alignment horizontal="left" vertical="center"/>
    </xf>
    <xf numFmtId="0" fontId="0" fillId="0" borderId="7" xfId="0" applyBorder="1" applyAlignment="1">
      <alignment vertical="center"/>
    </xf>
    <xf numFmtId="0" fontId="0" fillId="0" borderId="1" xfId="0" applyBorder="1" applyAlignment="1">
      <alignment vertical="center"/>
    </xf>
    <xf numFmtId="38" fontId="0" fillId="0" borderId="14" xfId="0" applyNumberFormat="1" applyBorder="1" applyAlignment="1">
      <alignment horizontal="left" vertical="center"/>
    </xf>
    <xf numFmtId="0" fontId="0" fillId="0" borderId="8" xfId="0" applyBorder="1" applyAlignment="1">
      <alignment vertical="center"/>
    </xf>
    <xf numFmtId="0" fontId="0" fillId="0" borderId="3" xfId="0" applyBorder="1" applyAlignment="1">
      <alignment vertical="center"/>
    </xf>
    <xf numFmtId="0" fontId="17" fillId="0" borderId="0" xfId="0" applyFont="1"/>
    <xf numFmtId="0" fontId="2" fillId="0" borderId="0" xfId="0" applyFont="1" applyAlignment="1">
      <alignment horizontal="center" vertical="center"/>
    </xf>
    <xf numFmtId="0" fontId="6" fillId="0" borderId="0" xfId="0" applyFont="1" applyAlignment="1">
      <alignment horizontal="right" vertical="center"/>
    </xf>
    <xf numFmtId="0" fontId="0" fillId="0" borderId="0" xfId="0" applyAlignment="1">
      <alignment horizontal="left" vertical="center"/>
    </xf>
    <xf numFmtId="0" fontId="0" fillId="0" borderId="0" xfId="0" applyAlignment="1">
      <alignment vertical="center"/>
    </xf>
    <xf numFmtId="0" fontId="2" fillId="0" borderId="0" xfId="0" applyFont="1" applyAlignment="1">
      <alignment horizontal="left" vertical="center"/>
    </xf>
    <xf numFmtId="38" fontId="6" fillId="0" borderId="0" xfId="0" applyNumberFormat="1" applyFont="1" applyAlignment="1">
      <alignment horizontal="right" vertical="center"/>
    </xf>
    <xf numFmtId="0" fontId="2" fillId="0" borderId="0" xfId="0" applyFont="1" applyAlignment="1">
      <alignment vertical="center"/>
    </xf>
    <xf numFmtId="38" fontId="6" fillId="0" borderId="0" xfId="0" applyNumberFormat="1" applyFont="1" applyAlignment="1">
      <alignment horizontal="center" vertical="center"/>
    </xf>
    <xf numFmtId="38" fontId="0" fillId="0" borderId="0" xfId="0" applyNumberFormat="1" applyAlignment="1">
      <alignment horizontal="center" vertical="center"/>
    </xf>
    <xf numFmtId="38" fontId="2" fillId="0" borderId="0" xfId="0" applyNumberFormat="1" applyFont="1" applyAlignment="1">
      <alignment horizontal="center" vertical="center"/>
    </xf>
    <xf numFmtId="38" fontId="6" fillId="0" borderId="0" xfId="0" applyNumberFormat="1" applyFont="1" applyAlignment="1">
      <alignment vertical="center"/>
    </xf>
    <xf numFmtId="38" fontId="0" fillId="0" borderId="0" xfId="0" applyNumberFormat="1" applyAlignment="1">
      <alignment horizontal="left" vertical="center"/>
    </xf>
    <xf numFmtId="0" fontId="0" fillId="4" borderId="1" xfId="0" applyFill="1" applyBorder="1" applyAlignment="1">
      <alignment horizontal="center" vertical="center"/>
    </xf>
    <xf numFmtId="0" fontId="0" fillId="4" borderId="7" xfId="0" applyFill="1" applyBorder="1" applyAlignment="1">
      <alignment horizontal="center" vertical="center"/>
    </xf>
    <xf numFmtId="0" fontId="2" fillId="4" borderId="7" xfId="0" applyFont="1" applyFill="1" applyBorder="1" applyAlignment="1">
      <alignment horizontal="center" vertical="center"/>
    </xf>
    <xf numFmtId="0" fontId="0" fillId="4" borderId="7" xfId="0" applyFill="1" applyBorder="1" applyAlignment="1">
      <alignment horizontal="left" vertical="center"/>
    </xf>
    <xf numFmtId="0" fontId="0" fillId="4" borderId="9" xfId="0" applyFill="1" applyBorder="1" applyAlignment="1">
      <alignment horizontal="center" vertical="center"/>
    </xf>
    <xf numFmtId="0" fontId="0" fillId="3" borderId="7" xfId="0" applyFill="1" applyBorder="1" applyAlignment="1">
      <alignment horizontal="left" vertical="center"/>
    </xf>
    <xf numFmtId="0" fontId="0" fillId="3" borderId="7" xfId="0" applyFill="1" applyBorder="1"/>
    <xf numFmtId="38" fontId="6" fillId="3" borderId="7" xfId="0" applyNumberFormat="1" applyFont="1" applyFill="1" applyBorder="1" applyAlignment="1">
      <alignment horizontal="right" vertical="center"/>
    </xf>
    <xf numFmtId="38" fontId="0" fillId="3" borderId="7" xfId="0" applyNumberFormat="1" applyFill="1" applyBorder="1" applyAlignment="1">
      <alignment horizontal="left" vertical="center"/>
    </xf>
    <xf numFmtId="0" fontId="0" fillId="3" borderId="9" xfId="0" applyFill="1" applyBorder="1"/>
    <xf numFmtId="0" fontId="0" fillId="2" borderId="7" xfId="0" applyFill="1" applyBorder="1" applyAlignment="1">
      <alignment horizontal="left" vertical="center"/>
    </xf>
    <xf numFmtId="0" fontId="0" fillId="4" borderId="3" xfId="0" applyFill="1" applyBorder="1"/>
    <xf numFmtId="0" fontId="0" fillId="4" borderId="8" xfId="0" applyFill="1" applyBorder="1"/>
    <xf numFmtId="0" fontId="0" fillId="4" borderId="8" xfId="0" applyFill="1" applyBorder="1" applyAlignment="1">
      <alignment horizontal="left" vertical="top"/>
    </xf>
    <xf numFmtId="0" fontId="0" fillId="4" borderId="5" xfId="0" applyFill="1" applyBorder="1"/>
    <xf numFmtId="0" fontId="2" fillId="4" borderId="1" xfId="0" applyFont="1" applyFill="1" applyBorder="1" applyAlignment="1">
      <alignment horizontal="left" vertical="center"/>
    </xf>
    <xf numFmtId="0" fontId="0" fillId="4" borderId="7" xfId="0" applyFill="1" applyBorder="1"/>
    <xf numFmtId="0" fontId="0" fillId="4" borderId="9" xfId="0" applyFill="1" applyBorder="1"/>
    <xf numFmtId="0" fontId="0" fillId="4" borderId="16" xfId="0" applyFill="1" applyBorder="1"/>
    <xf numFmtId="0" fontId="0" fillId="4" borderId="14" xfId="0" applyFill="1" applyBorder="1"/>
    <xf numFmtId="0" fontId="2" fillId="4" borderId="14" xfId="0" applyFont="1" applyFill="1" applyBorder="1" applyAlignment="1">
      <alignment horizontal="left" vertical="center"/>
    </xf>
    <xf numFmtId="0" fontId="0" fillId="4" borderId="15" xfId="0" applyFill="1" applyBorder="1"/>
    <xf numFmtId="0" fontId="2" fillId="4" borderId="14" xfId="0" applyFont="1" applyFill="1" applyBorder="1" applyAlignment="1">
      <alignment vertical="center"/>
    </xf>
    <xf numFmtId="0" fontId="0" fillId="4" borderId="14" xfId="0" applyFill="1" applyBorder="1" applyAlignment="1">
      <alignment horizontal="left" vertical="center"/>
    </xf>
    <xf numFmtId="0" fontId="0" fillId="3" borderId="1" xfId="0" applyFill="1" applyBorder="1" applyAlignment="1">
      <alignment vertical="center"/>
    </xf>
    <xf numFmtId="0" fontId="0" fillId="3" borderId="16" xfId="0" applyFill="1" applyBorder="1" applyAlignment="1">
      <alignment horizontal="left" vertical="center"/>
    </xf>
    <xf numFmtId="0" fontId="0" fillId="3" borderId="14" xfId="0" applyFill="1" applyBorder="1"/>
    <xf numFmtId="38" fontId="6" fillId="3" borderId="14" xfId="0" applyNumberFormat="1" applyFont="1" applyFill="1" applyBorder="1" applyAlignment="1">
      <alignment horizontal="right" vertical="center"/>
    </xf>
    <xf numFmtId="0" fontId="0" fillId="3" borderId="14" xfId="0" applyFill="1" applyBorder="1" applyAlignment="1">
      <alignment horizontal="left" vertical="center"/>
    </xf>
    <xf numFmtId="0" fontId="0" fillId="3" borderId="15" xfId="0" applyFill="1" applyBorder="1"/>
    <xf numFmtId="0" fontId="0" fillId="2" borderId="15" xfId="0" applyFill="1" applyBorder="1"/>
    <xf numFmtId="0" fontId="0" fillId="2" borderId="9" xfId="0" applyFill="1" applyBorder="1" applyAlignment="1">
      <alignment horizontal="left"/>
    </xf>
    <xf numFmtId="0" fontId="0" fillId="2" borderId="16" xfId="0" applyFill="1" applyBorder="1" applyAlignment="1">
      <alignment vertical="center"/>
    </xf>
    <xf numFmtId="0" fontId="0" fillId="2" borderId="14" xfId="0" applyFill="1" applyBorder="1" applyAlignment="1">
      <alignment horizontal="left" vertical="center"/>
    </xf>
    <xf numFmtId="0" fontId="2" fillId="0" borderId="1" xfId="0" applyFont="1" applyBorder="1" applyAlignment="1">
      <alignment horizontal="left" vertical="center"/>
    </xf>
    <xf numFmtId="0" fontId="0" fillId="0" borderId="7" xfId="0" applyBorder="1" applyAlignment="1">
      <alignment horizontal="left" vertical="center"/>
    </xf>
    <xf numFmtId="0" fontId="0" fillId="0" borderId="7" xfId="0" applyBorder="1" applyAlignment="1">
      <alignment horizontal="center" vertical="center"/>
    </xf>
    <xf numFmtId="38" fontId="6" fillId="0" borderId="7" xfId="0" applyNumberFormat="1" applyFont="1" applyBorder="1" applyAlignment="1">
      <alignment horizontal="center" vertical="center"/>
    </xf>
    <xf numFmtId="0" fontId="2" fillId="0" borderId="7" xfId="0" applyFont="1" applyBorder="1" applyAlignment="1">
      <alignment horizontal="left" vertical="center"/>
    </xf>
    <xf numFmtId="38" fontId="0" fillId="0" borderId="7" xfId="0" applyNumberFormat="1" applyBorder="1" applyAlignment="1">
      <alignment horizontal="center" vertical="center"/>
    </xf>
    <xf numFmtId="0" fontId="0" fillId="0" borderId="9" xfId="0" applyBorder="1" applyAlignment="1">
      <alignment horizontal="center" vertical="center"/>
    </xf>
    <xf numFmtId="38" fontId="2" fillId="0" borderId="7" xfId="0" applyNumberFormat="1" applyFont="1" applyBorder="1" applyAlignment="1">
      <alignment horizontal="center" vertical="center"/>
    </xf>
    <xf numFmtId="0" fontId="0" fillId="0" borderId="14" xfId="0" applyBorder="1" applyAlignment="1">
      <alignment vertical="center"/>
    </xf>
    <xf numFmtId="38" fontId="2" fillId="0" borderId="0" xfId="3"/>
    <xf numFmtId="38" fontId="2" fillId="0" borderId="0" xfId="3" applyFill="1" applyBorder="1"/>
    <xf numFmtId="0" fontId="0" fillId="2" borderId="7" xfId="0" applyFill="1" applyBorder="1" applyAlignment="1">
      <alignment vertical="center" wrapText="1"/>
    </xf>
    <xf numFmtId="0" fontId="0" fillId="2" borderId="9" xfId="0" applyFill="1" applyBorder="1" applyAlignment="1">
      <alignment vertical="center" wrapText="1"/>
    </xf>
    <xf numFmtId="181" fontId="2" fillId="2" borderId="8" xfId="3" applyNumberFormat="1" applyFill="1" applyBorder="1"/>
    <xf numFmtId="181" fontId="2" fillId="2" borderId="5" xfId="3" applyNumberFormat="1" applyFill="1" applyBorder="1"/>
    <xf numFmtId="181" fontId="2" fillId="2" borderId="0" xfId="3" applyNumberFormat="1" applyFill="1" applyBorder="1"/>
    <xf numFmtId="181" fontId="2" fillId="2" borderId="11" xfId="3" applyNumberFormat="1" applyFill="1" applyBorder="1"/>
    <xf numFmtId="181" fontId="2" fillId="2" borderId="14" xfId="3" applyNumberFormat="1" applyFill="1" applyBorder="1"/>
    <xf numFmtId="181" fontId="2" fillId="2" borderId="15" xfId="3" applyNumberFormat="1" applyFill="1" applyBorder="1"/>
    <xf numFmtId="0" fontId="0" fillId="2" borderId="7" xfId="0" applyFill="1" applyBorder="1" applyAlignment="1">
      <alignment horizontal="centerContinuous" vertical="center" wrapText="1"/>
    </xf>
    <xf numFmtId="0" fontId="0" fillId="2" borderId="8" xfId="0" applyFill="1" applyBorder="1" applyAlignment="1">
      <alignment vertical="center" wrapText="1"/>
    </xf>
    <xf numFmtId="0" fontId="0" fillId="2" borderId="8" xfId="0" applyFill="1" applyBorder="1" applyAlignment="1">
      <alignment horizontal="centerContinuous" vertical="center" wrapText="1"/>
    </xf>
    <xf numFmtId="179" fontId="2" fillId="2" borderId="7" xfId="4" applyNumberFormat="1" applyFont="1" applyFill="1" applyBorder="1"/>
    <xf numFmtId="182" fontId="0" fillId="0" borderId="0" xfId="0" applyNumberFormat="1"/>
    <xf numFmtId="0" fontId="0" fillId="2" borderId="3" xfId="0" applyFill="1" applyBorder="1" applyAlignment="1">
      <alignment horizontal="centerContinuous" vertical="center" wrapText="1"/>
    </xf>
    <xf numFmtId="0" fontId="0" fillId="0" borderId="0" xfId="0" applyAlignment="1">
      <alignment horizontal="center" vertical="center" textRotation="255"/>
    </xf>
    <xf numFmtId="0" fontId="0" fillId="0" borderId="0" xfId="0" applyAlignment="1">
      <alignment vertical="center" textRotation="255"/>
    </xf>
    <xf numFmtId="38" fontId="0" fillId="0" borderId="0" xfId="3" applyFont="1" applyFill="1" applyBorder="1"/>
    <xf numFmtId="0" fontId="0" fillId="0" borderId="10" xfId="0" applyBorder="1" applyAlignment="1">
      <alignment horizontal="center" vertical="center"/>
    </xf>
    <xf numFmtId="38" fontId="0" fillId="3" borderId="7" xfId="0" applyNumberFormat="1" applyFill="1" applyBorder="1" applyAlignment="1">
      <alignment vertical="center"/>
    </xf>
    <xf numFmtId="0" fontId="0" fillId="3" borderId="7" xfId="0" applyFill="1" applyBorder="1" applyAlignment="1">
      <alignment vertical="center"/>
    </xf>
    <xf numFmtId="0" fontId="0" fillId="3" borderId="7" xfId="0" applyFill="1" applyBorder="1" applyAlignment="1">
      <alignment horizontal="center" vertical="center"/>
    </xf>
    <xf numFmtId="0" fontId="0" fillId="3" borderId="8" xfId="0" applyFill="1" applyBorder="1" applyAlignment="1">
      <alignment vertical="center"/>
    </xf>
    <xf numFmtId="0" fontId="0" fillId="3" borderId="8" xfId="0" applyFill="1" applyBorder="1" applyAlignment="1">
      <alignment horizontal="left" vertical="center"/>
    </xf>
    <xf numFmtId="0" fontId="0" fillId="3" borderId="14" xfId="0" applyFill="1" applyBorder="1" applyAlignment="1">
      <alignment vertical="center"/>
    </xf>
    <xf numFmtId="0" fontId="0" fillId="0" borderId="1" xfId="0" applyBorder="1" applyAlignment="1">
      <alignment horizontal="center" vertical="center"/>
    </xf>
    <xf numFmtId="0" fontId="2" fillId="0" borderId="7" xfId="0" applyFont="1" applyBorder="1" applyAlignment="1">
      <alignment horizontal="center" vertical="center"/>
    </xf>
    <xf numFmtId="0" fontId="10" fillId="0" borderId="0" xfId="2" applyAlignment="1" applyProtection="1"/>
    <xf numFmtId="177" fontId="0" fillId="0" borderId="0" xfId="0" applyNumberFormat="1"/>
    <xf numFmtId="0" fontId="0" fillId="0" borderId="12" xfId="0" applyBorder="1" applyAlignment="1">
      <alignment horizontal="center" vertical="center" wrapText="1"/>
    </xf>
    <xf numFmtId="0" fontId="0" fillId="0" borderId="10" xfId="0" applyBorder="1" applyAlignment="1">
      <alignment horizontal="center" vertical="center" wrapText="1"/>
    </xf>
    <xf numFmtId="38" fontId="0" fillId="0" borderId="0" xfId="3" applyFont="1" applyFill="1" applyBorder="1" applyAlignment="1"/>
    <xf numFmtId="0" fontId="0" fillId="2" borderId="16" xfId="0" applyFill="1" applyBorder="1"/>
    <xf numFmtId="179" fontId="2" fillId="2" borderId="6" xfId="4" applyNumberFormat="1" applyFont="1" applyFill="1" applyBorder="1"/>
    <xf numFmtId="179" fontId="2" fillId="2" borderId="3" xfId="4" applyNumberFormat="1" applyFont="1" applyFill="1" applyBorder="1"/>
    <xf numFmtId="179" fontId="2" fillId="2" borderId="12" xfId="4" applyNumberFormat="1" applyFont="1" applyFill="1" applyBorder="1"/>
    <xf numFmtId="179" fontId="2" fillId="2" borderId="10" xfId="4" applyNumberFormat="1" applyFont="1" applyFill="1" applyBorder="1"/>
    <xf numFmtId="38" fontId="19" fillId="2" borderId="2" xfId="3" applyFont="1" applyFill="1" applyBorder="1" applyAlignment="1"/>
    <xf numFmtId="10" fontId="9" fillId="2" borderId="4" xfId="1" applyNumberFormat="1" applyFont="1" applyFill="1" applyBorder="1"/>
    <xf numFmtId="38" fontId="0" fillId="2" borderId="2" xfId="0" applyNumberFormat="1" applyFill="1" applyBorder="1" applyAlignment="1">
      <alignment horizontal="right"/>
    </xf>
    <xf numFmtId="179" fontId="2" fillId="2" borderId="5" xfId="4" applyNumberFormat="1" applyFont="1" applyFill="1" applyBorder="1"/>
    <xf numFmtId="179" fontId="2" fillId="2" borderId="11" xfId="4" applyNumberFormat="1" applyFont="1" applyFill="1" applyBorder="1"/>
    <xf numFmtId="179" fontId="0" fillId="2" borderId="11" xfId="0" applyNumberFormat="1" applyFill="1" applyBorder="1"/>
    <xf numFmtId="179" fontId="19" fillId="2" borderId="0" xfId="4" applyNumberFormat="1" applyFont="1" applyFill="1"/>
    <xf numFmtId="180" fontId="2" fillId="2" borderId="12" xfId="3" applyNumberFormat="1" applyFill="1" applyBorder="1"/>
    <xf numFmtId="180" fontId="2" fillId="2" borderId="13" xfId="3" applyNumberFormat="1" applyFill="1" applyBorder="1"/>
    <xf numFmtId="0" fontId="0" fillId="2" borderId="7" xfId="0" applyFill="1" applyBorder="1" applyAlignment="1">
      <alignment horizontal="centerContinuous" vertical="center"/>
    </xf>
    <xf numFmtId="0" fontId="0" fillId="2" borderId="7" xfId="0" applyFill="1" applyBorder="1" applyAlignment="1">
      <alignment horizontal="centerContinuous"/>
    </xf>
    <xf numFmtId="38" fontId="0" fillId="0" borderId="10" xfId="0" applyNumberFormat="1" applyBorder="1"/>
    <xf numFmtId="184" fontId="0" fillId="0" borderId="10" xfId="0" applyNumberFormat="1" applyBorder="1"/>
    <xf numFmtId="183" fontId="0" fillId="0" borderId="10" xfId="0" applyNumberFormat="1" applyBorder="1"/>
    <xf numFmtId="0" fontId="0" fillId="2" borderId="13" xfId="0" applyFill="1" applyBorder="1" applyAlignment="1">
      <alignment horizontal="center" vertical="center"/>
    </xf>
    <xf numFmtId="0" fontId="0" fillId="2" borderId="12" xfId="0" applyFill="1" applyBorder="1" applyAlignment="1">
      <alignment horizontal="center" vertical="center" shrinkToFit="1"/>
    </xf>
    <xf numFmtId="0" fontId="11" fillId="2" borderId="6" xfId="0" applyFont="1" applyFill="1" applyBorder="1" applyAlignment="1">
      <alignment horizontal="center" vertical="top" wrapText="1"/>
    </xf>
    <xf numFmtId="38" fontId="19" fillId="2" borderId="9" xfId="3" applyFont="1" applyFill="1" applyBorder="1" applyAlignment="1"/>
    <xf numFmtId="0" fontId="0" fillId="6" borderId="1" xfId="0" applyFill="1" applyBorder="1"/>
    <xf numFmtId="38" fontId="2" fillId="2" borderId="2" xfId="3" applyFill="1" applyBorder="1" applyAlignment="1">
      <alignment horizontal="right"/>
    </xf>
    <xf numFmtId="38" fontId="0" fillId="6" borderId="1" xfId="0" applyNumberFormat="1" applyFill="1" applyBorder="1"/>
    <xf numFmtId="38" fontId="0" fillId="6" borderId="3" xfId="0" applyNumberFormat="1" applyFill="1" applyBorder="1"/>
    <xf numFmtId="38" fontId="0" fillId="6" borderId="16" xfId="0" applyNumberFormat="1" applyFill="1" applyBorder="1"/>
    <xf numFmtId="38" fontId="0" fillId="2" borderId="1" xfId="0" applyNumberFormat="1" applyFill="1" applyBorder="1"/>
    <xf numFmtId="38" fontId="0" fillId="2" borderId="10" xfId="0" applyNumberFormat="1" applyFill="1" applyBorder="1"/>
    <xf numFmtId="38" fontId="0" fillId="2" borderId="16" xfId="0" applyNumberFormat="1" applyFill="1" applyBorder="1"/>
    <xf numFmtId="0" fontId="13" fillId="2" borderId="11" xfId="0" applyFont="1" applyFill="1" applyBorder="1" applyAlignment="1">
      <alignment horizontal="distributed" vertical="center"/>
    </xf>
    <xf numFmtId="0" fontId="9" fillId="0" borderId="0" xfId="0" quotePrefix="1" applyFont="1" applyAlignment="1">
      <alignment horizontal="left"/>
    </xf>
    <xf numFmtId="0" fontId="0" fillId="0" borderId="0" xfId="0" quotePrefix="1" applyAlignment="1">
      <alignment horizontal="right"/>
    </xf>
    <xf numFmtId="0" fontId="20" fillId="0" borderId="0" xfId="0" applyFont="1"/>
    <xf numFmtId="0" fontId="21" fillId="0" borderId="0" xfId="2" applyFont="1" applyAlignment="1" applyProtection="1"/>
    <xf numFmtId="0" fontId="22" fillId="0" borderId="0" xfId="0" applyFont="1"/>
    <xf numFmtId="0" fontId="24" fillId="0" borderId="24" xfId="0" applyFont="1" applyBorder="1"/>
    <xf numFmtId="0" fontId="0" fillId="0" borderId="0" xfId="0" quotePrefix="1"/>
    <xf numFmtId="181" fontId="0" fillId="2" borderId="12" xfId="3" applyNumberFormat="1" applyFont="1" applyFill="1" applyBorder="1" applyAlignment="1">
      <alignment shrinkToFit="1"/>
    </xf>
    <xf numFmtId="181" fontId="0" fillId="2" borderId="2" xfId="3" applyNumberFormat="1" applyFont="1" applyFill="1" applyBorder="1" applyAlignment="1">
      <alignment shrinkToFit="1"/>
    </xf>
    <xf numFmtId="181" fontId="2" fillId="2" borderId="6" xfId="3" applyNumberFormat="1" applyFill="1" applyBorder="1" applyAlignment="1">
      <alignment shrinkToFit="1"/>
    </xf>
    <xf numFmtId="181" fontId="2" fillId="2" borderId="12" xfId="3" applyNumberFormat="1" applyFill="1" applyBorder="1" applyAlignment="1">
      <alignment shrinkToFit="1"/>
    </xf>
    <xf numFmtId="181" fontId="2" fillId="2" borderId="2" xfId="3" applyNumberFormat="1" applyFill="1" applyBorder="1" applyAlignment="1">
      <alignment shrinkToFit="1"/>
    </xf>
    <xf numFmtId="181" fontId="0" fillId="2" borderId="6" xfId="3" applyNumberFormat="1" applyFont="1" applyFill="1" applyBorder="1" applyAlignment="1">
      <alignment shrinkToFit="1"/>
    </xf>
    <xf numFmtId="181" fontId="0" fillId="2" borderId="3" xfId="3" applyNumberFormat="1" applyFont="1" applyFill="1" applyBorder="1" applyAlignment="1">
      <alignment shrinkToFit="1"/>
    </xf>
    <xf numFmtId="181" fontId="0" fillId="2" borderId="10" xfId="3" applyNumberFormat="1" applyFont="1" applyFill="1" applyBorder="1" applyAlignment="1">
      <alignment shrinkToFit="1"/>
    </xf>
    <xf numFmtId="181" fontId="6" fillId="4" borderId="7" xfId="0" applyNumberFormat="1" applyFont="1" applyFill="1" applyBorder="1" applyAlignment="1">
      <alignment horizontal="right" vertical="center" shrinkToFit="1"/>
    </xf>
    <xf numFmtId="0" fontId="23" fillId="0" borderId="0" xfId="5"/>
    <xf numFmtId="181" fontId="6" fillId="2" borderId="7" xfId="0" applyNumberFormat="1" applyFont="1" applyFill="1" applyBorder="1" applyAlignment="1">
      <alignment vertical="center" shrinkToFit="1"/>
    </xf>
    <xf numFmtId="181" fontId="6" fillId="3" borderId="14" xfId="0" applyNumberFormat="1" applyFont="1" applyFill="1" applyBorder="1" applyAlignment="1">
      <alignment horizontal="right" vertical="center" shrinkToFit="1"/>
    </xf>
    <xf numFmtId="186" fontId="0" fillId="0" borderId="6" xfId="0" applyNumberFormat="1" applyBorder="1"/>
    <xf numFmtId="186" fontId="0" fillId="0" borderId="12" xfId="0" applyNumberFormat="1" applyBorder="1"/>
    <xf numFmtId="186" fontId="0" fillId="2" borderId="1" xfId="0" applyNumberFormat="1" applyFill="1" applyBorder="1"/>
    <xf numFmtId="189" fontId="2" fillId="2" borderId="2" xfId="3" applyNumberFormat="1" applyFill="1" applyBorder="1" applyAlignment="1">
      <alignment shrinkToFit="1"/>
    </xf>
    <xf numFmtId="181" fontId="2" fillId="2" borderId="13" xfId="3" applyNumberFormat="1" applyFill="1" applyBorder="1" applyAlignment="1">
      <alignment shrinkToFit="1"/>
    </xf>
    <xf numFmtId="1" fontId="0" fillId="2" borderId="11" xfId="4" applyNumberFormat="1" applyFont="1" applyFill="1" applyBorder="1" applyAlignment="1">
      <alignment horizontal="distributed" vertical="center"/>
    </xf>
    <xf numFmtId="181" fontId="6" fillId="3" borderId="7" xfId="0" applyNumberFormat="1" applyFont="1" applyFill="1" applyBorder="1" applyAlignment="1">
      <alignment horizontal="right" vertical="center" shrinkToFit="1"/>
    </xf>
    <xf numFmtId="0" fontId="28" fillId="0" borderId="0" xfId="0" applyFont="1" applyAlignment="1">
      <alignment vertical="center"/>
    </xf>
    <xf numFmtId="0" fontId="28" fillId="0" borderId="0" xfId="0" applyFont="1" applyAlignment="1">
      <alignment vertical="center" shrinkToFit="1"/>
    </xf>
    <xf numFmtId="0" fontId="28" fillId="7" borderId="0" xfId="0" applyFont="1" applyFill="1" applyAlignment="1">
      <alignment horizontal="center" vertical="center"/>
    </xf>
    <xf numFmtId="0" fontId="28" fillId="0" borderId="0" xfId="0" applyFont="1" applyAlignment="1">
      <alignment horizontal="center" vertical="center"/>
    </xf>
    <xf numFmtId="0" fontId="28" fillId="9" borderId="10" xfId="0" applyFont="1" applyFill="1" applyBorder="1" applyAlignment="1">
      <alignment horizontal="center" vertical="center"/>
    </xf>
    <xf numFmtId="0" fontId="28" fillId="9" borderId="1" xfId="0" applyFont="1" applyFill="1" applyBorder="1" applyAlignment="1">
      <alignment horizontal="center" vertical="center"/>
    </xf>
    <xf numFmtId="0" fontId="28" fillId="9" borderId="10" xfId="0" applyFont="1" applyFill="1" applyBorder="1" applyAlignment="1">
      <alignment vertical="center"/>
    </xf>
    <xf numFmtId="0" fontId="28" fillId="9" borderId="1" xfId="0" applyFont="1" applyFill="1" applyBorder="1" applyAlignment="1">
      <alignment vertical="center"/>
    </xf>
    <xf numFmtId="0" fontId="29" fillId="0" borderId="0" xfId="0" applyFont="1" applyAlignment="1">
      <alignment vertical="center"/>
    </xf>
    <xf numFmtId="0" fontId="30" fillId="0" borderId="0" xfId="0" applyFont="1" applyAlignment="1">
      <alignment vertical="center"/>
    </xf>
    <xf numFmtId="0" fontId="31" fillId="0" borderId="24" xfId="0" applyFont="1" applyBorder="1"/>
    <xf numFmtId="184" fontId="2" fillId="2" borderId="10" xfId="3" applyNumberFormat="1" applyFill="1" applyBorder="1" applyAlignment="1">
      <alignment shrinkToFit="1"/>
    </xf>
    <xf numFmtId="184" fontId="2" fillId="2" borderId="12" xfId="3" applyNumberFormat="1" applyFill="1" applyBorder="1" applyAlignment="1">
      <alignment shrinkToFit="1"/>
    </xf>
    <xf numFmtId="184" fontId="2" fillId="2" borderId="0" xfId="3" applyNumberFormat="1" applyFill="1" applyBorder="1" applyAlignment="1">
      <alignment shrinkToFit="1"/>
    </xf>
    <xf numFmtId="184" fontId="2" fillId="2" borderId="1" xfId="3" applyNumberFormat="1" applyFill="1" applyBorder="1" applyAlignment="1">
      <alignment shrinkToFit="1"/>
    </xf>
    <xf numFmtId="184" fontId="2" fillId="2" borderId="2" xfId="3" applyNumberFormat="1" applyFill="1" applyBorder="1" applyAlignment="1">
      <alignment shrinkToFit="1"/>
    </xf>
    <xf numFmtId="184" fontId="2" fillId="2" borderId="7" xfId="3" applyNumberFormat="1" applyFill="1" applyBorder="1" applyAlignment="1">
      <alignment shrinkToFit="1"/>
    </xf>
    <xf numFmtId="184" fontId="2" fillId="2" borderId="3" xfId="3" applyNumberFormat="1" applyFill="1" applyBorder="1" applyAlignment="1">
      <alignment shrinkToFit="1"/>
    </xf>
    <xf numFmtId="184" fontId="2" fillId="2" borderId="6" xfId="3" applyNumberFormat="1" applyFill="1" applyBorder="1" applyAlignment="1">
      <alignment shrinkToFit="1"/>
    </xf>
    <xf numFmtId="181" fontId="0" fillId="2" borderId="1" xfId="3" applyNumberFormat="1" applyFont="1" applyFill="1" applyBorder="1" applyAlignment="1">
      <alignment shrinkToFit="1"/>
    </xf>
    <xf numFmtId="186" fontId="0" fillId="0" borderId="6" xfId="0" applyNumberFormat="1" applyBorder="1" applyAlignment="1">
      <alignment shrinkToFit="1"/>
    </xf>
    <xf numFmtId="186" fontId="0" fillId="0" borderId="12" xfId="0" applyNumberFormat="1" applyBorder="1" applyAlignment="1">
      <alignment shrinkToFit="1"/>
    </xf>
    <xf numFmtId="186" fontId="0" fillId="2" borderId="1" xfId="0" applyNumberFormat="1" applyFill="1" applyBorder="1" applyAlignment="1">
      <alignment shrinkToFit="1"/>
    </xf>
    <xf numFmtId="181" fontId="0" fillId="2" borderId="16" xfId="3" applyNumberFormat="1" applyFont="1" applyFill="1" applyBorder="1" applyAlignment="1">
      <alignment shrinkToFit="1"/>
    </xf>
    <xf numFmtId="181" fontId="0" fillId="2" borderId="14" xfId="3" applyNumberFormat="1" applyFont="1" applyFill="1" applyBorder="1" applyAlignment="1">
      <alignment shrinkToFit="1"/>
    </xf>
    <xf numFmtId="181" fontId="0" fillId="2" borderId="13" xfId="3" applyNumberFormat="1" applyFont="1" applyFill="1" applyBorder="1" applyAlignment="1">
      <alignment shrinkToFit="1"/>
    </xf>
    <xf numFmtId="40" fontId="2" fillId="0" borderId="0" xfId="3" applyNumberFormat="1" applyFill="1" applyBorder="1" applyAlignment="1"/>
    <xf numFmtId="184" fontId="0" fillId="2" borderId="2" xfId="0" applyNumberFormat="1" applyFill="1" applyBorder="1" applyAlignment="1">
      <alignment shrinkToFit="1"/>
    </xf>
    <xf numFmtId="181" fontId="2" fillId="2" borderId="8" xfId="3" applyNumberFormat="1" applyFill="1" applyBorder="1" applyAlignment="1">
      <alignment shrinkToFit="1"/>
    </xf>
    <xf numFmtId="181" fontId="2" fillId="2" borderId="14" xfId="3" applyNumberFormat="1" applyFill="1" applyBorder="1" applyAlignment="1">
      <alignment shrinkToFit="1"/>
    </xf>
    <xf numFmtId="186" fontId="0" fillId="0" borderId="0" xfId="0" applyNumberFormat="1" applyAlignment="1">
      <alignment shrinkToFit="1"/>
    </xf>
    <xf numFmtId="186" fontId="0" fillId="0" borderId="13" xfId="0" applyNumberFormat="1" applyBorder="1" applyAlignment="1">
      <alignment shrinkToFit="1"/>
    </xf>
    <xf numFmtId="186" fontId="0" fillId="2" borderId="13" xfId="0" applyNumberFormat="1" applyFill="1" applyBorder="1" applyAlignment="1">
      <alignment shrinkToFit="1"/>
    </xf>
    <xf numFmtId="179" fontId="0" fillId="6" borderId="3" xfId="0" applyNumberFormat="1" applyFill="1" applyBorder="1"/>
    <xf numFmtId="179" fontId="0" fillId="6" borderId="10" xfId="0" applyNumberFormat="1" applyFill="1" applyBorder="1"/>
    <xf numFmtId="179" fontId="33" fillId="6" borderId="10" xfId="0" applyNumberFormat="1" applyFont="1" applyFill="1" applyBorder="1"/>
    <xf numFmtId="181" fontId="0" fillId="2" borderId="2" xfId="0" applyNumberFormat="1" applyFill="1" applyBorder="1" applyAlignment="1">
      <alignment shrinkToFit="1"/>
    </xf>
    <xf numFmtId="181" fontId="19" fillId="2" borderId="3" xfId="3" applyNumberFormat="1" applyFont="1" applyFill="1" applyBorder="1" applyAlignment="1">
      <alignment shrinkToFit="1"/>
    </xf>
    <xf numFmtId="181" fontId="19" fillId="2" borderId="10" xfId="3" applyNumberFormat="1" applyFont="1" applyFill="1" applyBorder="1" applyAlignment="1">
      <alignment shrinkToFit="1"/>
    </xf>
    <xf numFmtId="181" fontId="19" fillId="2" borderId="1" xfId="3" applyNumberFormat="1" applyFont="1" applyFill="1" applyBorder="1" applyAlignment="1">
      <alignment shrinkToFit="1"/>
    </xf>
    <xf numFmtId="181" fontId="19" fillId="2" borderId="6" xfId="3" applyNumberFormat="1" applyFont="1" applyFill="1" applyBorder="1" applyAlignment="1">
      <alignment shrinkToFit="1"/>
    </xf>
    <xf numFmtId="181" fontId="19" fillId="2" borderId="12" xfId="3" applyNumberFormat="1" applyFont="1" applyFill="1" applyBorder="1" applyAlignment="1">
      <alignment shrinkToFit="1"/>
    </xf>
    <xf numFmtId="181" fontId="19" fillId="2" borderId="16" xfId="3" applyNumberFormat="1" applyFont="1" applyFill="1" applyBorder="1" applyAlignment="1">
      <alignment shrinkToFit="1"/>
    </xf>
    <xf numFmtId="181" fontId="19" fillId="2" borderId="13" xfId="3" applyNumberFormat="1" applyFont="1" applyFill="1" applyBorder="1" applyAlignment="1">
      <alignment shrinkToFit="1"/>
    </xf>
    <xf numFmtId="188" fontId="0" fillId="2" borderId="2" xfId="0" applyNumberFormat="1" applyFill="1" applyBorder="1"/>
    <xf numFmtId="181" fontId="19" fillId="2" borderId="5" xfId="3" applyNumberFormat="1" applyFont="1" applyFill="1" applyBorder="1" applyAlignment="1">
      <alignment shrinkToFit="1"/>
    </xf>
    <xf numFmtId="181" fontId="19" fillId="2" borderId="11" xfId="3" applyNumberFormat="1" applyFont="1" applyFill="1" applyBorder="1" applyAlignment="1">
      <alignment shrinkToFit="1"/>
    </xf>
    <xf numFmtId="181" fontId="19" fillId="2" borderId="15" xfId="3" applyNumberFormat="1" applyFont="1" applyFill="1" applyBorder="1" applyAlignment="1">
      <alignment shrinkToFit="1"/>
    </xf>
    <xf numFmtId="181" fontId="19" fillId="2" borderId="14" xfId="3" applyNumberFormat="1" applyFont="1" applyFill="1" applyBorder="1" applyAlignment="1">
      <alignment shrinkToFit="1"/>
    </xf>
    <xf numFmtId="0" fontId="0" fillId="0" borderId="0" xfId="0" applyAlignment="1">
      <alignment shrinkToFit="1"/>
    </xf>
    <xf numFmtId="181" fontId="2" fillId="2" borderId="3" xfId="3" applyNumberFormat="1" applyFill="1" applyBorder="1" applyAlignment="1">
      <alignment shrinkToFit="1"/>
    </xf>
    <xf numFmtId="181" fontId="2" fillId="2" borderId="1" xfId="3" applyNumberFormat="1" applyFill="1" applyBorder="1" applyAlignment="1">
      <alignment shrinkToFit="1"/>
    </xf>
    <xf numFmtId="186" fontId="6" fillId="3" borderId="14" xfId="0" applyNumberFormat="1" applyFont="1" applyFill="1" applyBorder="1" applyAlignment="1">
      <alignment horizontal="right" vertical="center" shrinkToFit="1"/>
    </xf>
    <xf numFmtId="181" fontId="6" fillId="2" borderId="14" xfId="0" applyNumberFormat="1" applyFont="1" applyFill="1" applyBorder="1" applyAlignment="1">
      <alignment vertical="center" shrinkToFit="1"/>
    </xf>
    <xf numFmtId="181" fontId="6" fillId="3" borderId="14" xfId="0" applyNumberFormat="1" applyFont="1" applyFill="1" applyBorder="1" applyAlignment="1">
      <alignment vertical="center" shrinkToFit="1"/>
    </xf>
    <xf numFmtId="192" fontId="6" fillId="2" borderId="7" xfId="0" applyNumberFormat="1" applyFont="1" applyFill="1" applyBorder="1" applyAlignment="1">
      <alignment vertical="center"/>
    </xf>
    <xf numFmtId="186" fontId="6" fillId="2" borderId="7" xfId="0" applyNumberFormat="1" applyFont="1" applyFill="1" applyBorder="1" applyAlignment="1">
      <alignment vertical="center" shrinkToFit="1"/>
    </xf>
    <xf numFmtId="186" fontId="6" fillId="2" borderId="14" xfId="0" applyNumberFormat="1" applyFont="1" applyFill="1" applyBorder="1" applyAlignment="1">
      <alignment vertical="center" shrinkToFit="1"/>
    </xf>
    <xf numFmtId="178" fontId="0" fillId="0" borderId="0" xfId="0" applyNumberFormat="1" applyAlignment="1">
      <alignment shrinkToFit="1"/>
    </xf>
    <xf numFmtId="186" fontId="2" fillId="2" borderId="12" xfId="3" applyNumberFormat="1" applyFill="1" applyBorder="1" applyAlignment="1">
      <alignment shrinkToFit="1"/>
    </xf>
    <xf numFmtId="186" fontId="2" fillId="2" borderId="2" xfId="3" applyNumberFormat="1" applyFill="1" applyBorder="1" applyAlignment="1">
      <alignment shrinkToFit="1"/>
    </xf>
    <xf numFmtId="181" fontId="2" fillId="2" borderId="10" xfId="3" applyNumberFormat="1" applyFill="1" applyBorder="1" applyAlignment="1">
      <alignment shrinkToFit="1"/>
    </xf>
    <xf numFmtId="181" fontId="2" fillId="2" borderId="15" xfId="3" applyNumberFormat="1" applyFill="1" applyBorder="1" applyAlignment="1">
      <alignment shrinkToFit="1"/>
    </xf>
    <xf numFmtId="179" fontId="2" fillId="2" borderId="6" xfId="0" applyNumberFormat="1" applyFont="1" applyFill="1" applyBorder="1"/>
    <xf numFmtId="179" fontId="2" fillId="2" borderId="12" xfId="0" applyNumberFormat="1" applyFont="1" applyFill="1" applyBorder="1"/>
    <xf numFmtId="186" fontId="19" fillId="2" borderId="12" xfId="3" applyNumberFormat="1" applyFont="1" applyFill="1" applyBorder="1" applyAlignment="1">
      <alignment shrinkToFit="1"/>
    </xf>
    <xf numFmtId="186" fontId="19" fillId="2" borderId="13" xfId="3" applyNumberFormat="1" applyFont="1" applyFill="1" applyBorder="1" applyAlignment="1">
      <alignment shrinkToFit="1"/>
    </xf>
    <xf numFmtId="186" fontId="19" fillId="2" borderId="16" xfId="3" applyNumberFormat="1" applyFont="1" applyFill="1" applyBorder="1" applyAlignment="1">
      <alignment shrinkToFit="1"/>
    </xf>
    <xf numFmtId="186" fontId="19" fillId="2" borderId="3" xfId="3" applyNumberFormat="1" applyFont="1" applyFill="1" applyBorder="1" applyAlignment="1">
      <alignment shrinkToFit="1"/>
    </xf>
    <xf numFmtId="186" fontId="19" fillId="2" borderId="6" xfId="3" applyNumberFormat="1" applyFont="1" applyFill="1" applyBorder="1" applyAlignment="1">
      <alignment shrinkToFit="1"/>
    </xf>
    <xf numFmtId="186" fontId="19" fillId="2" borderId="10" xfId="3" applyNumberFormat="1" applyFont="1" applyFill="1" applyBorder="1" applyAlignment="1">
      <alignment shrinkToFit="1"/>
    </xf>
    <xf numFmtId="194" fontId="0" fillId="6" borderId="2" xfId="0" applyNumberFormat="1" applyFill="1" applyBorder="1" applyAlignment="1">
      <alignment shrinkToFit="1"/>
    </xf>
    <xf numFmtId="194" fontId="0" fillId="0" borderId="0" xfId="0" applyNumberFormat="1" applyAlignment="1">
      <alignment shrinkToFit="1"/>
    </xf>
    <xf numFmtId="186" fontId="19" fillId="2" borderId="5" xfId="3" applyNumberFormat="1" applyFont="1" applyFill="1" applyBorder="1" applyAlignment="1">
      <alignment shrinkToFit="1"/>
    </xf>
    <xf numFmtId="186" fontId="19" fillId="2" borderId="11" xfId="3" applyNumberFormat="1" applyFont="1" applyFill="1" applyBorder="1" applyAlignment="1">
      <alignment shrinkToFit="1"/>
    </xf>
    <xf numFmtId="186" fontId="19" fillId="2" borderId="15" xfId="3" applyNumberFormat="1" applyFont="1" applyFill="1" applyBorder="1" applyAlignment="1">
      <alignment shrinkToFit="1"/>
    </xf>
    <xf numFmtId="186" fontId="19" fillId="2" borderId="14" xfId="3" applyNumberFormat="1" applyFont="1" applyFill="1" applyBorder="1" applyAlignment="1">
      <alignment shrinkToFit="1"/>
    </xf>
    <xf numFmtId="186" fontId="28" fillId="0" borderId="34" xfId="0" applyNumberFormat="1" applyFont="1" applyBorder="1" applyAlignment="1">
      <alignment vertical="center" shrinkToFit="1"/>
    </xf>
    <xf numFmtId="186" fontId="28" fillId="0" borderId="35" xfId="0" applyNumberFormat="1" applyFont="1" applyBorder="1" applyAlignment="1">
      <alignment vertical="center" shrinkToFit="1"/>
    </xf>
    <xf numFmtId="0" fontId="28" fillId="12" borderId="9" xfId="0" applyFont="1" applyFill="1" applyBorder="1" applyAlignment="1">
      <alignment vertical="center" shrinkToFit="1"/>
    </xf>
    <xf numFmtId="0" fontId="28" fillId="12" borderId="0" xfId="0" applyFont="1" applyFill="1" applyAlignment="1">
      <alignment horizontal="center" vertical="center"/>
    </xf>
    <xf numFmtId="0" fontId="28" fillId="12" borderId="7" xfId="0" applyFont="1" applyFill="1" applyBorder="1" applyAlignment="1">
      <alignment vertical="center"/>
    </xf>
    <xf numFmtId="0" fontId="28" fillId="12" borderId="9" xfId="0" applyFont="1" applyFill="1" applyBorder="1" applyAlignment="1">
      <alignment vertical="center"/>
    </xf>
    <xf numFmtId="186" fontId="28" fillId="0" borderId="33" xfId="0" applyNumberFormat="1" applyFont="1" applyBorder="1" applyAlignment="1">
      <alignment vertical="center" shrinkToFit="1"/>
    </xf>
    <xf numFmtId="0" fontId="35" fillId="0" borderId="0" xfId="0" applyFont="1" applyAlignment="1">
      <alignment vertical="center"/>
    </xf>
    <xf numFmtId="0" fontId="0" fillId="0" borderId="0" xfId="0" applyAlignment="1">
      <alignment horizontal="centerContinuous" vertical="center"/>
    </xf>
    <xf numFmtId="0" fontId="0" fillId="0" borderId="0" xfId="7" applyFont="1" applyAlignment="1">
      <alignment horizontal="right" vertical="center"/>
    </xf>
    <xf numFmtId="181" fontId="0" fillId="0" borderId="39" xfId="8" applyNumberFormat="1" applyFont="1" applyFill="1" applyBorder="1" applyAlignment="1" applyProtection="1">
      <alignment vertical="center" shrinkToFit="1"/>
    </xf>
    <xf numFmtId="181" fontId="0" fillId="0" borderId="49" xfId="8" applyNumberFormat="1" applyFont="1" applyFill="1" applyBorder="1" applyAlignment="1" applyProtection="1">
      <alignment vertical="center" shrinkToFit="1"/>
    </xf>
    <xf numFmtId="181" fontId="0" fillId="0" borderId="67" xfId="8" applyNumberFormat="1" applyFont="1" applyFill="1" applyBorder="1" applyAlignment="1" applyProtection="1">
      <alignment vertical="center" shrinkToFit="1"/>
    </xf>
    <xf numFmtId="181" fontId="0" fillId="0" borderId="42" xfId="8" applyNumberFormat="1" applyFont="1" applyFill="1" applyBorder="1" applyAlignment="1" applyProtection="1">
      <alignment vertical="center" shrinkToFit="1"/>
    </xf>
    <xf numFmtId="181" fontId="0" fillId="0" borderId="50" xfId="8" applyNumberFormat="1" applyFont="1" applyFill="1" applyBorder="1" applyAlignment="1" applyProtection="1">
      <alignment vertical="center" shrinkToFit="1"/>
    </xf>
    <xf numFmtId="181" fontId="0" fillId="0" borderId="68" xfId="8" applyNumberFormat="1" applyFont="1" applyFill="1" applyBorder="1" applyAlignment="1" applyProtection="1">
      <alignment vertical="center" shrinkToFit="1"/>
    </xf>
    <xf numFmtId="188" fontId="0" fillId="10" borderId="4" xfId="8" applyNumberFormat="1" applyFont="1" applyFill="1" applyBorder="1" applyAlignment="1" applyProtection="1">
      <alignment vertical="center" shrinkToFit="1"/>
    </xf>
    <xf numFmtId="188" fontId="0" fillId="10" borderId="31" xfId="8" applyNumberFormat="1" applyFont="1" applyFill="1" applyBorder="1" applyAlignment="1" applyProtection="1">
      <alignment vertical="center" shrinkToFit="1"/>
    </xf>
    <xf numFmtId="188" fontId="0" fillId="11" borderId="79" xfId="8" applyNumberFormat="1" applyFont="1" applyFill="1" applyBorder="1" applyAlignment="1" applyProtection="1">
      <alignment vertical="center" shrinkToFit="1"/>
    </xf>
    <xf numFmtId="187" fontId="0" fillId="0" borderId="0" xfId="0" applyNumberFormat="1" applyAlignment="1">
      <alignment vertical="center"/>
    </xf>
    <xf numFmtId="188" fontId="0" fillId="11" borderId="61" xfId="8" applyNumberFormat="1" applyFont="1" applyFill="1" applyBorder="1" applyAlignment="1" applyProtection="1">
      <alignment vertical="center" shrinkToFit="1"/>
    </xf>
    <xf numFmtId="188" fontId="0" fillId="11" borderId="41" xfId="8" applyNumberFormat="1" applyFont="1" applyFill="1" applyBorder="1" applyAlignment="1" applyProtection="1">
      <alignment vertical="center" shrinkToFit="1"/>
    </xf>
    <xf numFmtId="188" fontId="0" fillId="11" borderId="74" xfId="8" applyNumberFormat="1" applyFont="1" applyFill="1" applyBorder="1" applyAlignment="1" applyProtection="1">
      <alignment vertical="center" shrinkToFit="1"/>
    </xf>
    <xf numFmtId="188" fontId="0" fillId="11" borderId="63" xfId="8" applyNumberFormat="1" applyFont="1" applyFill="1" applyBorder="1" applyAlignment="1" applyProtection="1">
      <alignment vertical="center" shrinkToFit="1"/>
    </xf>
    <xf numFmtId="188" fontId="0" fillId="11" borderId="75" xfId="8" applyNumberFormat="1" applyFont="1" applyFill="1" applyBorder="1" applyAlignment="1" applyProtection="1">
      <alignment vertical="center" shrinkToFit="1"/>
    </xf>
    <xf numFmtId="188" fontId="0" fillId="11" borderId="62" xfId="8" applyNumberFormat="1" applyFont="1" applyFill="1" applyBorder="1" applyAlignment="1" applyProtection="1">
      <alignment vertical="center" shrinkToFit="1"/>
    </xf>
    <xf numFmtId="181" fontId="0" fillId="0" borderId="51" xfId="8" applyNumberFormat="1" applyFont="1" applyFill="1" applyBorder="1" applyAlignment="1" applyProtection="1">
      <alignment vertical="center" shrinkToFit="1"/>
    </xf>
    <xf numFmtId="181" fontId="0" fillId="0" borderId="45" xfId="8" applyNumberFormat="1" applyFont="1" applyFill="1" applyBorder="1" applyAlignment="1" applyProtection="1">
      <alignment vertical="center" shrinkToFit="1"/>
    </xf>
    <xf numFmtId="188" fontId="0" fillId="11" borderId="32" xfId="8" applyNumberFormat="1" applyFont="1" applyFill="1" applyBorder="1" applyAlignment="1" applyProtection="1">
      <alignment vertical="center" shrinkToFit="1"/>
    </xf>
    <xf numFmtId="0" fontId="27" fillId="0" borderId="0" xfId="12" applyAlignment="1">
      <alignment vertical="center"/>
    </xf>
    <xf numFmtId="0" fontId="36" fillId="0" borderId="0" xfId="12" applyFont="1" applyAlignment="1">
      <alignment vertical="center"/>
    </xf>
    <xf numFmtId="0" fontId="37" fillId="0" borderId="0" xfId="12" applyFont="1" applyAlignment="1">
      <alignment vertical="center"/>
    </xf>
    <xf numFmtId="0" fontId="27" fillId="13" borderId="3" xfId="12" applyFill="1" applyBorder="1" applyAlignment="1">
      <alignment vertical="center"/>
    </xf>
    <xf numFmtId="0" fontId="27" fillId="13" borderId="8" xfId="12" applyFill="1" applyBorder="1" applyAlignment="1">
      <alignment vertical="center"/>
    </xf>
    <xf numFmtId="0" fontId="27" fillId="13" borderId="5" xfId="12" applyFill="1" applyBorder="1" applyAlignment="1">
      <alignment vertical="center"/>
    </xf>
    <xf numFmtId="0" fontId="27" fillId="0" borderId="0" xfId="12" applyAlignment="1">
      <alignment horizontal="left" vertical="center"/>
    </xf>
    <xf numFmtId="0" fontId="27" fillId="13" borderId="10" xfId="12" applyFill="1" applyBorder="1" applyAlignment="1">
      <alignment vertical="center"/>
    </xf>
    <xf numFmtId="0" fontId="27" fillId="13" borderId="0" xfId="12" applyFill="1" applyAlignment="1">
      <alignment vertical="center"/>
    </xf>
    <xf numFmtId="0" fontId="27" fillId="13" borderId="11" xfId="12" applyFill="1" applyBorder="1" applyAlignment="1">
      <alignment vertical="center"/>
    </xf>
    <xf numFmtId="0" fontId="27" fillId="6" borderId="2" xfId="12" applyFill="1" applyBorder="1" applyAlignment="1">
      <alignment horizontal="left" vertical="center"/>
    </xf>
    <xf numFmtId="0" fontId="27" fillId="6" borderId="2" xfId="12" applyFill="1" applyBorder="1" applyAlignment="1">
      <alignment horizontal="center" vertical="center"/>
    </xf>
    <xf numFmtId="0" fontId="27" fillId="6" borderId="1" xfId="12" applyFill="1" applyBorder="1" applyAlignment="1">
      <alignment horizontal="left" vertical="center"/>
    </xf>
    <xf numFmtId="0" fontId="27" fillId="6" borderId="9" xfId="12" applyFill="1" applyBorder="1" applyAlignment="1">
      <alignment horizontal="left" vertical="center"/>
    </xf>
    <xf numFmtId="0" fontId="27" fillId="6" borderId="2" xfId="12" applyFill="1" applyBorder="1" applyAlignment="1">
      <alignment vertical="center"/>
    </xf>
    <xf numFmtId="0" fontId="27" fillId="13" borderId="0" xfId="12" applyFill="1" applyAlignment="1">
      <alignment horizontal="left" vertical="center"/>
    </xf>
    <xf numFmtId="184" fontId="27" fillId="6" borderId="2" xfId="12" applyNumberFormat="1" applyFill="1" applyBorder="1" applyAlignment="1">
      <alignment vertical="center" shrinkToFit="1"/>
    </xf>
    <xf numFmtId="188" fontId="27" fillId="0" borderId="2" xfId="12" applyNumberFormat="1" applyBorder="1" applyAlignment="1">
      <alignment vertical="center"/>
    </xf>
    <xf numFmtId="0" fontId="27" fillId="13" borderId="16" xfId="12" applyFill="1" applyBorder="1" applyAlignment="1">
      <alignment vertical="center"/>
    </xf>
    <xf numFmtId="0" fontId="27" fillId="13" borderId="14" xfId="12" applyFill="1" applyBorder="1" applyAlignment="1">
      <alignment vertical="center"/>
    </xf>
    <xf numFmtId="0" fontId="27" fillId="13" borderId="15" xfId="12" applyFill="1" applyBorder="1" applyAlignment="1">
      <alignment vertical="center"/>
    </xf>
    <xf numFmtId="0" fontId="27" fillId="6" borderId="2" xfId="12" applyFill="1" applyBorder="1" applyAlignment="1">
      <alignment horizontal="left" vertical="center" shrinkToFit="1"/>
    </xf>
    <xf numFmtId="38" fontId="27" fillId="6" borderId="2" xfId="12" applyNumberFormat="1" applyFill="1" applyBorder="1" applyAlignment="1">
      <alignment vertical="center"/>
    </xf>
    <xf numFmtId="0" fontId="41" fillId="0" borderId="0" xfId="12" applyFont="1" applyAlignment="1">
      <alignment vertical="center"/>
    </xf>
    <xf numFmtId="0" fontId="27" fillId="6" borderId="6" xfId="12" applyFill="1" applyBorder="1" applyAlignment="1">
      <alignment vertical="center"/>
    </xf>
    <xf numFmtId="0" fontId="27" fillId="6" borderId="3" xfId="12" applyFill="1" applyBorder="1" applyAlignment="1">
      <alignment horizontal="centerContinuous" vertical="center"/>
    </xf>
    <xf numFmtId="0" fontId="27" fillId="6" borderId="8" xfId="12" applyFill="1" applyBorder="1" applyAlignment="1">
      <alignment horizontal="centerContinuous" vertical="center"/>
    </xf>
    <xf numFmtId="0" fontId="27" fillId="6" borderId="5" xfId="12" applyFill="1" applyBorder="1" applyAlignment="1">
      <alignment horizontal="centerContinuous" vertical="center"/>
    </xf>
    <xf numFmtId="0" fontId="27" fillId="0" borderId="3" xfId="12" applyBorder="1" applyAlignment="1">
      <alignment horizontal="center" vertical="center"/>
    </xf>
    <xf numFmtId="0" fontId="27" fillId="0" borderId="12" xfId="12" applyBorder="1" applyAlignment="1">
      <alignment horizontal="center" vertical="center"/>
    </xf>
    <xf numFmtId="0" fontId="27" fillId="0" borderId="5" xfId="12" applyBorder="1" applyAlignment="1">
      <alignment horizontal="center" vertical="center"/>
    </xf>
    <xf numFmtId="0" fontId="27" fillId="6" borderId="12" xfId="12" applyFill="1" applyBorder="1" applyAlignment="1">
      <alignment horizontal="center" vertical="center"/>
    </xf>
    <xf numFmtId="0" fontId="27" fillId="6" borderId="14" xfId="12" applyFill="1" applyBorder="1" applyAlignment="1">
      <alignment horizontal="centerContinuous" vertical="center"/>
    </xf>
    <xf numFmtId="0" fontId="27" fillId="6" borderId="15" xfId="12" applyFill="1" applyBorder="1" applyAlignment="1">
      <alignment horizontal="centerContinuous" vertical="center"/>
    </xf>
    <xf numFmtId="0" fontId="27" fillId="6" borderId="16" xfId="12" applyFill="1" applyBorder="1" applyAlignment="1">
      <alignment horizontal="centerContinuous" vertical="center"/>
    </xf>
    <xf numFmtId="0" fontId="27" fillId="0" borderId="0" xfId="12" applyAlignment="1">
      <alignment horizontal="center" vertical="center"/>
    </xf>
    <xf numFmtId="0" fontId="27" fillId="0" borderId="10" xfId="12" applyBorder="1" applyAlignment="1">
      <alignment horizontal="center" vertical="center"/>
    </xf>
    <xf numFmtId="0" fontId="27" fillId="0" borderId="11" xfId="12" applyBorder="1" applyAlignment="1">
      <alignment horizontal="center" vertical="center"/>
    </xf>
    <xf numFmtId="0" fontId="27" fillId="6" borderId="13" xfId="12" applyFill="1" applyBorder="1" applyAlignment="1">
      <alignment horizontal="center" vertical="center"/>
    </xf>
    <xf numFmtId="0" fontId="27" fillId="6" borderId="2" xfId="12" applyFill="1" applyBorder="1" applyAlignment="1">
      <alignment horizontal="center" vertical="center" shrinkToFit="1"/>
    </xf>
    <xf numFmtId="0" fontId="27" fillId="6" borderId="1" xfId="12" applyFill="1" applyBorder="1" applyAlignment="1">
      <alignment horizontal="center" vertical="center" shrinkToFit="1"/>
    </xf>
    <xf numFmtId="0" fontId="27" fillId="6" borderId="6" xfId="12" applyFill="1" applyBorder="1" applyAlignment="1">
      <alignment horizontal="center" vertical="center" shrinkToFit="1"/>
    </xf>
    <xf numFmtId="0" fontId="27" fillId="0" borderId="16" xfId="12" applyBorder="1" applyAlignment="1">
      <alignment horizontal="center" vertical="center"/>
    </xf>
    <xf numFmtId="0" fontId="27" fillId="6" borderId="1" xfId="12" applyFill="1" applyBorder="1" applyAlignment="1">
      <alignment vertical="center" shrinkToFit="1"/>
    </xf>
    <xf numFmtId="181" fontId="27" fillId="6" borderId="1" xfId="12" applyNumberFormat="1" applyFill="1" applyBorder="1" applyAlignment="1">
      <alignment vertical="center" shrinkToFit="1"/>
    </xf>
    <xf numFmtId="0" fontId="27" fillId="0" borderId="1" xfId="12" applyBorder="1" applyAlignment="1">
      <alignment horizontal="center" vertical="center"/>
    </xf>
    <xf numFmtId="0" fontId="27" fillId="0" borderId="9" xfId="12" applyBorder="1" applyAlignment="1">
      <alignment vertical="center" shrinkToFit="1"/>
    </xf>
    <xf numFmtId="0" fontId="27" fillId="0" borderId="3" xfId="12" quotePrefix="1" applyBorder="1" applyAlignment="1">
      <alignment horizontal="center" vertical="center" shrinkToFit="1"/>
    </xf>
    <xf numFmtId="0" fontId="27" fillId="0" borderId="8" xfId="12" applyBorder="1" applyAlignment="1">
      <alignment vertical="center" shrinkToFit="1"/>
    </xf>
    <xf numFmtId="38" fontId="0" fillId="0" borderId="12" xfId="15" applyFont="1" applyFill="1" applyBorder="1" applyAlignment="1">
      <alignment vertical="center"/>
    </xf>
    <xf numFmtId="0" fontId="27" fillId="0" borderId="10" xfId="12" quotePrefix="1" applyBorder="1" applyAlignment="1">
      <alignment horizontal="center" vertical="center" shrinkToFit="1"/>
    </xf>
    <xf numFmtId="0" fontId="27" fillId="0" borderId="0" xfId="12" applyAlignment="1">
      <alignment vertical="center" shrinkToFit="1"/>
    </xf>
    <xf numFmtId="38" fontId="0" fillId="0" borderId="12" xfId="15" applyFont="1" applyFill="1" applyBorder="1" applyAlignment="1">
      <alignment horizontal="center" vertical="center"/>
    </xf>
    <xf numFmtId="0" fontId="27" fillId="0" borderId="16" xfId="12" quotePrefix="1" applyBorder="1" applyAlignment="1">
      <alignment horizontal="center" vertical="center" shrinkToFit="1"/>
    </xf>
    <xf numFmtId="0" fontId="27" fillId="0" borderId="14" xfId="12" applyBorder="1" applyAlignment="1">
      <alignment vertical="center" shrinkToFit="1"/>
    </xf>
    <xf numFmtId="0" fontId="27" fillId="0" borderId="1" xfId="12" applyBorder="1" applyAlignment="1">
      <alignment horizontal="right" vertical="center"/>
    </xf>
    <xf numFmtId="0" fontId="27" fillId="0" borderId="9" xfId="12" applyBorder="1" applyAlignment="1">
      <alignment vertical="center"/>
    </xf>
    <xf numFmtId="38" fontId="0" fillId="0" borderId="12" xfId="15" applyFont="1" applyBorder="1" applyAlignment="1">
      <alignment vertical="center"/>
    </xf>
    <xf numFmtId="38" fontId="45" fillId="0" borderId="0" xfId="15" applyFont="1" applyBorder="1" applyAlignment="1">
      <alignment horizontal="right" vertical="center"/>
    </xf>
    <xf numFmtId="0" fontId="27" fillId="6" borderId="85" xfId="12" applyFill="1" applyBorder="1" applyAlignment="1">
      <alignment horizontal="center" vertical="center"/>
    </xf>
    <xf numFmtId="0" fontId="27" fillId="6" borderId="86" xfId="12" applyFill="1" applyBorder="1" applyAlignment="1">
      <alignment vertical="center" shrinkToFit="1"/>
    </xf>
    <xf numFmtId="184" fontId="27" fillId="6" borderId="85" xfId="12" applyNumberFormat="1" applyFill="1" applyBorder="1" applyAlignment="1">
      <alignment vertical="center" shrinkToFit="1"/>
    </xf>
    <xf numFmtId="181" fontId="27" fillId="6" borderId="86" xfId="12" applyNumberFormat="1" applyFill="1" applyBorder="1" applyAlignment="1">
      <alignment vertical="center" shrinkToFit="1"/>
    </xf>
    <xf numFmtId="0" fontId="27" fillId="0" borderId="86" xfId="12" applyBorder="1" applyAlignment="1">
      <alignment horizontal="center" vertical="center"/>
    </xf>
    <xf numFmtId="0" fontId="27" fillId="0" borderId="87" xfId="12" applyBorder="1" applyAlignment="1">
      <alignment vertical="center" shrinkToFit="1"/>
    </xf>
    <xf numFmtId="0" fontId="27" fillId="6" borderId="15" xfId="12" applyFill="1" applyBorder="1" applyAlignment="1">
      <alignment vertical="center" shrinkToFit="1"/>
    </xf>
    <xf numFmtId="184" fontId="27" fillId="6" borderId="13" xfId="12" applyNumberFormat="1" applyFill="1" applyBorder="1" applyAlignment="1">
      <alignment vertical="center" shrinkToFit="1"/>
    </xf>
    <xf numFmtId="181" fontId="27" fillId="6" borderId="13" xfId="12" applyNumberFormat="1" applyFill="1" applyBorder="1" applyAlignment="1">
      <alignment vertical="center" shrinkToFit="1"/>
    </xf>
    <xf numFmtId="0" fontId="27" fillId="0" borderId="15" xfId="12" applyBorder="1" applyAlignment="1">
      <alignment vertical="center"/>
    </xf>
    <xf numFmtId="0" fontId="27" fillId="0" borderId="9" xfId="12" applyBorder="1" applyAlignment="1">
      <alignment horizontal="left" vertical="center" shrinkToFit="1"/>
    </xf>
    <xf numFmtId="0" fontId="27" fillId="0" borderId="0" xfId="12" applyAlignment="1">
      <alignment horizontal="left" vertical="center" shrinkToFit="1"/>
    </xf>
    <xf numFmtId="38" fontId="0" fillId="0" borderId="0" xfId="15" applyFont="1" applyBorder="1" applyAlignment="1">
      <alignment vertical="center"/>
    </xf>
    <xf numFmtId="38" fontId="27" fillId="0" borderId="0" xfId="12" applyNumberFormat="1" applyAlignment="1">
      <alignment vertical="center"/>
    </xf>
    <xf numFmtId="1" fontId="0" fillId="2" borderId="11" xfId="4" applyNumberFormat="1" applyFont="1" applyFill="1" applyBorder="1" applyAlignment="1">
      <alignment horizontal="distributed"/>
    </xf>
    <xf numFmtId="0" fontId="0" fillId="2" borderId="1" xfId="0" applyFill="1" applyBorder="1" applyAlignment="1">
      <alignment horizontal="centerContinuous" vertical="center" wrapText="1"/>
    </xf>
    <xf numFmtId="0" fontId="0" fillId="2" borderId="5" xfId="0" applyFill="1" applyBorder="1" applyAlignment="1">
      <alignment horizontal="center"/>
    </xf>
    <xf numFmtId="0" fontId="0" fillId="2" borderId="6" xfId="0" applyFill="1" applyBorder="1" applyAlignment="1">
      <alignment horizontal="center"/>
    </xf>
    <xf numFmtId="186" fontId="0" fillId="12" borderId="8" xfId="0" applyNumberFormat="1" applyFill="1" applyBorder="1" applyAlignment="1">
      <alignment shrinkToFit="1"/>
    </xf>
    <xf numFmtId="186" fontId="0" fillId="12" borderId="0" xfId="0" applyNumberFormat="1" applyFill="1" applyAlignment="1">
      <alignment shrinkToFit="1"/>
    </xf>
    <xf numFmtId="186" fontId="0" fillId="12" borderId="14" xfId="0" applyNumberFormat="1" applyFill="1" applyBorder="1" applyAlignment="1">
      <alignment shrinkToFit="1"/>
    </xf>
    <xf numFmtId="191" fontId="0" fillId="2" borderId="0" xfId="0" applyNumberFormat="1" applyFill="1" applyAlignment="1">
      <alignment shrinkToFit="1"/>
    </xf>
    <xf numFmtId="191" fontId="0" fillId="2" borderId="8" xfId="0" applyNumberFormat="1" applyFill="1" applyBorder="1" applyAlignment="1">
      <alignment shrinkToFit="1"/>
    </xf>
    <xf numFmtId="198" fontId="2" fillId="2" borderId="3" xfId="3" applyNumberFormat="1" applyFill="1" applyBorder="1" applyAlignment="1">
      <alignment shrinkToFit="1"/>
    </xf>
    <xf numFmtId="198" fontId="2" fillId="2" borderId="10" xfId="3" applyNumberFormat="1" applyFill="1" applyBorder="1" applyAlignment="1">
      <alignment shrinkToFit="1"/>
    </xf>
    <xf numFmtId="198" fontId="2" fillId="2" borderId="16" xfId="3" applyNumberFormat="1" applyFill="1" applyBorder="1" applyAlignment="1">
      <alignment shrinkToFit="1"/>
    </xf>
    <xf numFmtId="0" fontId="0" fillId="2" borderId="2" xfId="0" applyFill="1" applyBorder="1" applyAlignment="1">
      <alignment horizontal="center"/>
    </xf>
    <xf numFmtId="199" fontId="2" fillId="2" borderId="10" xfId="3" applyNumberFormat="1" applyFill="1" applyBorder="1" applyAlignment="1">
      <alignment shrinkToFit="1"/>
    </xf>
    <xf numFmtId="199" fontId="2" fillId="2" borderId="0" xfId="3" applyNumberFormat="1" applyFill="1" applyBorder="1" applyAlignment="1">
      <alignment shrinkToFit="1"/>
    </xf>
    <xf numFmtId="179" fontId="0" fillId="2" borderId="8" xfId="0" applyNumberFormat="1" applyFill="1" applyBorder="1"/>
    <xf numFmtId="179" fontId="0" fillId="2" borderId="14" xfId="0" applyNumberFormat="1" applyFill="1" applyBorder="1"/>
    <xf numFmtId="179" fontId="0" fillId="2" borderId="8" xfId="0" applyNumberFormat="1" applyFill="1" applyBorder="1" applyAlignment="1">
      <alignment shrinkToFit="1"/>
    </xf>
    <xf numFmtId="179" fontId="0" fillId="2" borderId="0" xfId="0" applyNumberFormat="1" applyFill="1" applyAlignment="1">
      <alignment shrinkToFit="1"/>
    </xf>
    <xf numFmtId="179" fontId="0" fillId="2" borderId="10" xfId="0" applyNumberFormat="1" applyFill="1" applyBorder="1" applyAlignment="1">
      <alignment shrinkToFit="1"/>
    </xf>
    <xf numFmtId="0" fontId="27" fillId="0" borderId="11" xfId="12" applyBorder="1" applyAlignment="1">
      <alignment horizontal="center" vertical="center" shrinkToFit="1"/>
    </xf>
    <xf numFmtId="190" fontId="27" fillId="6" borderId="13" xfId="12" applyNumberFormat="1" applyFill="1" applyBorder="1" applyAlignment="1">
      <alignment vertical="center" shrinkToFit="1"/>
    </xf>
    <xf numFmtId="190" fontId="27" fillId="6" borderId="16" xfId="12" applyNumberFormat="1" applyFill="1" applyBorder="1" applyAlignment="1">
      <alignment vertical="center" shrinkToFit="1"/>
    </xf>
    <xf numFmtId="190" fontId="27" fillId="6" borderId="82" xfId="15" applyNumberFormat="1" applyFont="1" applyFill="1" applyBorder="1" applyAlignment="1">
      <alignment vertical="center" shrinkToFit="1"/>
    </xf>
    <xf numFmtId="190" fontId="27" fillId="6" borderId="7" xfId="15" applyNumberFormat="1" applyFont="1" applyFill="1" applyBorder="1" applyAlignment="1">
      <alignment vertical="center" shrinkToFit="1"/>
    </xf>
    <xf numFmtId="190" fontId="27" fillId="6" borderId="1" xfId="15" applyNumberFormat="1" applyFont="1" applyFill="1" applyBorder="1" applyAlignment="1">
      <alignment vertical="center" shrinkToFit="1"/>
    </xf>
    <xf numFmtId="190" fontId="27" fillId="6" borderId="2" xfId="15" applyNumberFormat="1" applyFont="1" applyFill="1" applyBorder="1" applyAlignment="1">
      <alignment vertical="center" shrinkToFit="1"/>
    </xf>
    <xf numFmtId="190" fontId="27" fillId="6" borderId="83" xfId="15" applyNumberFormat="1" applyFont="1" applyFill="1" applyBorder="1" applyAlignment="1">
      <alignment vertical="center" shrinkToFit="1"/>
    </xf>
    <xf numFmtId="190" fontId="27" fillId="6" borderId="84" xfId="15" applyNumberFormat="1" applyFont="1" applyFill="1" applyBorder="1" applyAlignment="1">
      <alignment vertical="center" shrinkToFit="1"/>
    </xf>
    <xf numFmtId="190" fontId="27" fillId="6" borderId="16" xfId="15" applyNumberFormat="1" applyFont="1" applyFill="1" applyBorder="1" applyAlignment="1">
      <alignment vertical="center" shrinkToFit="1"/>
    </xf>
    <xf numFmtId="190" fontId="27" fillId="6" borderId="86" xfId="15" applyNumberFormat="1" applyFont="1" applyFill="1" applyBorder="1" applyAlignment="1">
      <alignment vertical="center" shrinkToFit="1"/>
    </xf>
    <xf numFmtId="190" fontId="27" fillId="6" borderId="85" xfId="15" applyNumberFormat="1" applyFont="1" applyFill="1" applyBorder="1" applyAlignment="1">
      <alignment vertical="center" shrinkToFit="1"/>
    </xf>
    <xf numFmtId="184" fontId="27" fillId="0" borderId="2" xfId="15" applyNumberFormat="1" applyFont="1" applyFill="1" applyBorder="1" applyAlignment="1">
      <alignment vertical="center" shrinkToFit="1"/>
    </xf>
    <xf numFmtId="184" fontId="27" fillId="0" borderId="81" xfId="15" applyNumberFormat="1" applyFont="1" applyFill="1" applyBorder="1" applyAlignment="1">
      <alignment vertical="center" shrinkToFit="1"/>
    </xf>
    <xf numFmtId="38" fontId="27" fillId="0" borderId="2" xfId="15" applyFont="1" applyFill="1" applyBorder="1" applyAlignment="1">
      <alignment vertical="center"/>
    </xf>
    <xf numFmtId="184" fontId="27" fillId="0" borderId="3" xfId="15" applyNumberFormat="1" applyFont="1" applyFill="1" applyBorder="1" applyAlignment="1">
      <alignment vertical="center" shrinkToFit="1"/>
    </xf>
    <xf numFmtId="184" fontId="27" fillId="0" borderId="10" xfId="15" applyNumberFormat="1" applyFont="1" applyFill="1" applyBorder="1" applyAlignment="1">
      <alignment vertical="center" shrinkToFit="1"/>
    </xf>
    <xf numFmtId="184" fontId="27" fillId="0" borderId="16" xfId="15" applyNumberFormat="1" applyFont="1" applyFill="1" applyBorder="1" applyAlignment="1">
      <alignment vertical="center" shrinkToFit="1"/>
    </xf>
    <xf numFmtId="184" fontId="27" fillId="0" borderId="16" xfId="15" applyNumberFormat="1" applyFont="1" applyBorder="1" applyAlignment="1">
      <alignment vertical="center" shrinkToFit="1"/>
    </xf>
    <xf numFmtId="201" fontId="27" fillId="0" borderId="6" xfId="15" applyNumberFormat="1" applyFont="1" applyFill="1" applyBorder="1" applyAlignment="1">
      <alignment vertical="center" shrinkToFit="1"/>
    </xf>
    <xf numFmtId="201" fontId="27" fillId="0" borderId="12" xfId="15" applyNumberFormat="1" applyFont="1" applyFill="1" applyBorder="1" applyAlignment="1">
      <alignment vertical="center" shrinkToFit="1"/>
    </xf>
    <xf numFmtId="201" fontId="27" fillId="0" borderId="13" xfId="15" applyNumberFormat="1" applyFont="1" applyFill="1" applyBorder="1" applyAlignment="1">
      <alignment vertical="center" shrinkToFit="1"/>
    </xf>
    <xf numFmtId="201" fontId="27" fillId="0" borderId="15" xfId="15" applyNumberFormat="1" applyFont="1" applyBorder="1" applyAlignment="1">
      <alignment vertical="center" shrinkToFit="1"/>
    </xf>
    <xf numFmtId="0" fontId="27" fillId="0" borderId="0" xfId="12" applyAlignment="1">
      <alignment horizontal="right" vertical="center"/>
    </xf>
    <xf numFmtId="0" fontId="0" fillId="2" borderId="5" xfId="0" applyFill="1" applyBorder="1" applyAlignment="1">
      <alignment wrapText="1"/>
    </xf>
    <xf numFmtId="0" fontId="0" fillId="2" borderId="5" xfId="0" applyFill="1" applyBorder="1" applyAlignment="1">
      <alignment vertical="top" wrapText="1"/>
    </xf>
    <xf numFmtId="181" fontId="2" fillId="2" borderId="13" xfId="3" applyNumberFormat="1" applyFill="1" applyBorder="1" applyAlignment="1">
      <alignment horizontal="right"/>
    </xf>
    <xf numFmtId="181" fontId="19" fillId="2" borderId="1" xfId="3" applyNumberFormat="1" applyFont="1" applyFill="1" applyBorder="1" applyAlignment="1"/>
    <xf numFmtId="181" fontId="19" fillId="2" borderId="2" xfId="3" applyNumberFormat="1" applyFont="1" applyFill="1" applyBorder="1" applyAlignment="1"/>
    <xf numFmtId="181" fontId="2" fillId="2" borderId="6" xfId="3" applyNumberFormat="1" applyFill="1" applyBorder="1" applyAlignment="1">
      <alignment horizontal="right"/>
    </xf>
    <xf numFmtId="181" fontId="19" fillId="2" borderId="3" xfId="3" applyNumberFormat="1" applyFont="1" applyFill="1" applyBorder="1" applyAlignment="1"/>
    <xf numFmtId="181" fontId="19" fillId="2" borderId="6" xfId="3" applyNumberFormat="1" applyFont="1" applyFill="1" applyBorder="1" applyAlignment="1"/>
    <xf numFmtId="181" fontId="2" fillId="2" borderId="13" xfId="3" applyNumberFormat="1" applyFill="1" applyBorder="1" applyAlignment="1"/>
    <xf numFmtId="181" fontId="19" fillId="2" borderId="16" xfId="3" applyNumberFormat="1" applyFont="1" applyFill="1" applyBorder="1" applyAlignment="1"/>
    <xf numFmtId="181" fontId="19" fillId="2" borderId="13" xfId="3" applyNumberFormat="1" applyFont="1" applyFill="1" applyBorder="1" applyAlignment="1"/>
    <xf numFmtId="181" fontId="19" fillId="2" borderId="9" xfId="3" applyNumberFormat="1" applyFont="1" applyFill="1" applyBorder="1" applyAlignment="1">
      <alignment shrinkToFit="1"/>
    </xf>
    <xf numFmtId="181" fontId="19" fillId="2" borderId="2" xfId="3" applyNumberFormat="1" applyFont="1" applyFill="1" applyBorder="1" applyAlignment="1">
      <alignment shrinkToFit="1"/>
    </xf>
    <xf numFmtId="0" fontId="23" fillId="7" borderId="88" xfId="5" applyFill="1" applyBorder="1"/>
    <xf numFmtId="0" fontId="23" fillId="7" borderId="89" xfId="5" applyFill="1" applyBorder="1"/>
    <xf numFmtId="0" fontId="23" fillId="7" borderId="90" xfId="5" applyFill="1" applyBorder="1"/>
    <xf numFmtId="0" fontId="23" fillId="0" borderId="91" xfId="5" applyBorder="1"/>
    <xf numFmtId="0" fontId="23" fillId="7" borderId="91" xfId="5" applyFill="1" applyBorder="1"/>
    <xf numFmtId="0" fontId="23" fillId="7" borderId="0" xfId="5" applyFill="1"/>
    <xf numFmtId="0" fontId="23" fillId="7" borderId="92" xfId="5" applyFill="1" applyBorder="1"/>
    <xf numFmtId="0" fontId="23" fillId="7" borderId="93" xfId="5" applyFill="1" applyBorder="1"/>
    <xf numFmtId="0" fontId="23" fillId="7" borderId="94" xfId="5" applyFill="1" applyBorder="1"/>
    <xf numFmtId="0" fontId="23" fillId="7" borderId="95" xfId="5" applyFill="1" applyBorder="1"/>
    <xf numFmtId="0" fontId="23" fillId="0" borderId="0" xfId="5" applyAlignment="1">
      <alignment vertical="center"/>
    </xf>
    <xf numFmtId="38" fontId="6" fillId="0" borderId="0" xfId="5" applyNumberFormat="1" applyFont="1" applyAlignment="1">
      <alignment horizontal="right" vertical="center"/>
    </xf>
    <xf numFmtId="0" fontId="23" fillId="0" borderId="0" xfId="5" applyAlignment="1">
      <alignment horizontal="left" vertical="center"/>
    </xf>
    <xf numFmtId="0" fontId="23" fillId="7" borderId="88" xfId="5" applyFill="1" applyBorder="1" applyAlignment="1">
      <alignment vertical="center"/>
    </xf>
    <xf numFmtId="0" fontId="23" fillId="7" borderId="96" xfId="5" applyFill="1" applyBorder="1" applyAlignment="1">
      <alignment vertical="center"/>
    </xf>
    <xf numFmtId="0" fontId="23" fillId="7" borderId="97" xfId="5" applyFill="1" applyBorder="1" applyAlignment="1">
      <alignment vertical="center"/>
    </xf>
    <xf numFmtId="0" fontId="23" fillId="0" borderId="91" xfId="5" applyBorder="1" applyAlignment="1">
      <alignment vertical="center"/>
    </xf>
    <xf numFmtId="0" fontId="23" fillId="0" borderId="88" xfId="5" applyBorder="1" applyAlignment="1">
      <alignment vertical="center"/>
    </xf>
    <xf numFmtId="0" fontId="23" fillId="0" borderId="96" xfId="5" applyBorder="1" applyAlignment="1">
      <alignment vertical="center"/>
    </xf>
    <xf numFmtId="0" fontId="23" fillId="0" borderId="97" xfId="5" applyBorder="1" applyAlignment="1">
      <alignment vertical="center"/>
    </xf>
    <xf numFmtId="0" fontId="23" fillId="0" borderId="98" xfId="5" applyBorder="1" applyAlignment="1">
      <alignment vertical="center"/>
    </xf>
    <xf numFmtId="0" fontId="23" fillId="7" borderId="93" xfId="5" applyFill="1" applyBorder="1" applyAlignment="1">
      <alignment vertical="center"/>
    </xf>
    <xf numFmtId="0" fontId="23" fillId="7" borderId="94" xfId="5" applyFill="1" applyBorder="1" applyAlignment="1">
      <alignment vertical="center"/>
    </xf>
    <xf numFmtId="0" fontId="23" fillId="0" borderId="93" xfId="5" applyBorder="1" applyAlignment="1">
      <alignment vertical="center"/>
    </xf>
    <xf numFmtId="0" fontId="23" fillId="0" borderId="94" xfId="5" applyBorder="1" applyAlignment="1">
      <alignment vertical="center"/>
    </xf>
    <xf numFmtId="0" fontId="23" fillId="0" borderId="95" xfId="5" applyBorder="1" applyAlignment="1">
      <alignment vertical="center"/>
    </xf>
    <xf numFmtId="202" fontId="6" fillId="7" borderId="89" xfId="5" applyNumberFormat="1" applyFont="1" applyFill="1" applyBorder="1" applyAlignment="1">
      <alignment vertical="center"/>
    </xf>
    <xf numFmtId="202" fontId="27" fillId="7" borderId="89" xfId="9" applyNumberFormat="1" applyFill="1" applyBorder="1" applyAlignment="1">
      <alignment vertical="center"/>
    </xf>
    <xf numFmtId="202" fontId="27" fillId="7" borderId="94" xfId="9" applyNumberFormat="1" applyFill="1" applyBorder="1" applyAlignment="1">
      <alignment vertical="center"/>
    </xf>
    <xf numFmtId="186" fontId="46" fillId="7" borderId="89" xfId="5" applyNumberFormat="1" applyFont="1" applyFill="1" applyBorder="1" applyAlignment="1">
      <alignment vertical="center"/>
    </xf>
    <xf numFmtId="0" fontId="6" fillId="7" borderId="94" xfId="0" applyFont="1" applyFill="1" applyBorder="1" applyAlignment="1">
      <alignment vertical="center"/>
    </xf>
    <xf numFmtId="0" fontId="6" fillId="7" borderId="89" xfId="0" applyFont="1" applyFill="1" applyBorder="1" applyAlignment="1">
      <alignment vertical="center"/>
    </xf>
    <xf numFmtId="186" fontId="6" fillId="7" borderId="89" xfId="0" applyNumberFormat="1" applyFont="1" applyFill="1" applyBorder="1" applyAlignment="1">
      <alignment vertical="center"/>
    </xf>
    <xf numFmtId="0" fontId="0" fillId="7" borderId="94" xfId="0" applyFill="1" applyBorder="1"/>
    <xf numFmtId="0" fontId="23" fillId="7" borderId="91" xfId="5" applyFill="1" applyBorder="1" applyAlignment="1">
      <alignment vertical="center"/>
    </xf>
    <xf numFmtId="0" fontId="23" fillId="7" borderId="0" xfId="5" applyFill="1" applyAlignment="1">
      <alignment vertical="center"/>
    </xf>
    <xf numFmtId="0" fontId="23" fillId="7" borderId="0" xfId="5" applyFill="1" applyAlignment="1">
      <alignment vertical="center" shrinkToFit="1"/>
    </xf>
    <xf numFmtId="0" fontId="0" fillId="7" borderId="0" xfId="0" applyFill="1" applyAlignment="1">
      <alignment vertical="center"/>
    </xf>
    <xf numFmtId="0" fontId="23" fillId="7" borderId="92" xfId="5" applyFill="1" applyBorder="1" applyAlignment="1">
      <alignment vertical="center"/>
    </xf>
    <xf numFmtId="0" fontId="46" fillId="0" borderId="0" xfId="0" applyFont="1"/>
    <xf numFmtId="0" fontId="9" fillId="0" borderId="0" xfId="0" applyFont="1" applyAlignment="1">
      <alignment vertical="center"/>
    </xf>
    <xf numFmtId="203" fontId="0" fillId="8" borderId="2" xfId="0" applyNumberFormat="1" applyFill="1" applyBorder="1" applyAlignment="1">
      <alignment shrinkToFit="1"/>
    </xf>
    <xf numFmtId="203" fontId="0" fillId="5" borderId="2" xfId="0" applyNumberFormat="1" applyFill="1" applyBorder="1" applyAlignment="1">
      <alignment shrinkToFit="1"/>
    </xf>
    <xf numFmtId="203" fontId="0" fillId="0" borderId="0" xfId="0" applyNumberFormat="1" applyAlignment="1">
      <alignment shrinkToFit="1"/>
    </xf>
    <xf numFmtId="0" fontId="0" fillId="0" borderId="0" xfId="0" applyAlignment="1">
      <alignment horizontal="center"/>
    </xf>
    <xf numFmtId="186" fontId="0" fillId="2" borderId="2" xfId="0" applyNumberFormat="1" applyFill="1" applyBorder="1" applyAlignment="1">
      <alignment shrinkToFit="1"/>
    </xf>
    <xf numFmtId="176" fontId="0" fillId="2" borderId="13" xfId="0" applyNumberFormat="1" applyFill="1" applyBorder="1"/>
    <xf numFmtId="186" fontId="28" fillId="0" borderId="0" xfId="0" applyNumberFormat="1" applyFont="1" applyAlignment="1">
      <alignment vertical="center" shrinkToFit="1"/>
    </xf>
    <xf numFmtId="38" fontId="2" fillId="0" borderId="9" xfId="15" applyFont="1" applyBorder="1" applyAlignment="1">
      <alignment vertical="center"/>
    </xf>
    <xf numFmtId="38" fontId="2" fillId="0" borderId="2" xfId="15" applyFont="1" applyBorder="1" applyAlignment="1">
      <alignment vertical="center"/>
    </xf>
    <xf numFmtId="204" fontId="2" fillId="2" borderId="2" xfId="3" applyNumberFormat="1" applyFill="1" applyBorder="1"/>
    <xf numFmtId="0" fontId="34" fillId="0" borderId="0" xfId="0" applyFont="1" applyAlignment="1">
      <alignment horizontal="center" vertical="center"/>
    </xf>
    <xf numFmtId="185" fontId="0" fillId="0" borderId="0" xfId="0" applyNumberFormat="1" applyAlignment="1">
      <alignment horizontal="center" vertical="center" shrinkToFit="1"/>
    </xf>
    <xf numFmtId="190" fontId="27" fillId="6" borderId="33" xfId="15" applyNumberFormat="1" applyFont="1" applyFill="1" applyBorder="1" applyAlignment="1">
      <alignment vertical="center" shrinkToFit="1"/>
    </xf>
    <xf numFmtId="0" fontId="28" fillId="6" borderId="1" xfId="0" applyFont="1" applyFill="1" applyBorder="1" applyAlignment="1">
      <alignment vertical="center" shrinkToFit="1"/>
    </xf>
    <xf numFmtId="0" fontId="28" fillId="6" borderId="9" xfId="0" applyFont="1" applyFill="1" applyBorder="1" applyAlignment="1">
      <alignment vertical="center" shrinkToFit="1"/>
    </xf>
    <xf numFmtId="0" fontId="28" fillId="6" borderId="6" xfId="0" applyFont="1" applyFill="1" applyBorder="1" applyAlignment="1">
      <alignment horizontal="center" vertical="center"/>
    </xf>
    <xf numFmtId="0" fontId="28" fillId="6" borderId="10" xfId="0" applyFont="1" applyFill="1" applyBorder="1" applyAlignment="1">
      <alignment vertical="center"/>
    </xf>
    <xf numFmtId="0" fontId="28" fillId="6" borderId="1" xfId="0" applyFont="1" applyFill="1" applyBorder="1" applyAlignment="1">
      <alignment vertical="center"/>
    </xf>
    <xf numFmtId="186" fontId="28" fillId="6" borderId="13" xfId="0" applyNumberFormat="1" applyFont="1" applyFill="1" applyBorder="1" applyAlignment="1">
      <alignment vertical="center" shrinkToFit="1"/>
    </xf>
    <xf numFmtId="0" fontId="28" fillId="6" borderId="2" xfId="0" applyFont="1" applyFill="1" applyBorder="1" applyAlignment="1">
      <alignment vertical="center" shrinkToFit="1"/>
    </xf>
    <xf numFmtId="0" fontId="28" fillId="6" borderId="2" xfId="0" applyFont="1" applyFill="1" applyBorder="1" applyAlignment="1">
      <alignment horizontal="center" vertical="center"/>
    </xf>
    <xf numFmtId="0" fontId="28" fillId="6" borderId="12" xfId="0" applyFont="1" applyFill="1" applyBorder="1" applyAlignment="1">
      <alignment vertical="center"/>
    </xf>
    <xf numFmtId="186" fontId="28" fillId="6" borderId="12" xfId="0" applyNumberFormat="1" applyFont="1" applyFill="1" applyBorder="1" applyAlignment="1">
      <alignment vertical="center" shrinkToFit="1"/>
    </xf>
    <xf numFmtId="0" fontId="28" fillId="6" borderId="2" xfId="0" applyFont="1" applyFill="1" applyBorder="1" applyAlignment="1">
      <alignment vertical="center"/>
    </xf>
    <xf numFmtId="186" fontId="28" fillId="6" borderId="2" xfId="0" applyNumberFormat="1" applyFont="1" applyFill="1" applyBorder="1" applyAlignment="1">
      <alignment vertical="center" shrinkToFit="1"/>
    </xf>
    <xf numFmtId="0" fontId="28" fillId="6" borderId="0" xfId="0" applyFont="1" applyFill="1" applyAlignment="1">
      <alignment horizontal="center" vertical="center"/>
    </xf>
    <xf numFmtId="0" fontId="28" fillId="6" borderId="10" xfId="0" applyFont="1" applyFill="1" applyBorder="1" applyAlignment="1">
      <alignment horizontal="center" vertical="center" shrinkToFit="1"/>
    </xf>
    <xf numFmtId="0" fontId="28" fillId="6" borderId="36" xfId="0" applyFont="1" applyFill="1" applyBorder="1" applyAlignment="1">
      <alignment horizontal="center" vertical="center"/>
    </xf>
    <xf numFmtId="186" fontId="28" fillId="6" borderId="15" xfId="0" applyNumberFormat="1" applyFont="1" applyFill="1" applyBorder="1" applyAlignment="1">
      <alignment vertical="center" shrinkToFit="1"/>
    </xf>
    <xf numFmtId="0" fontId="28" fillId="6" borderId="1" xfId="0" applyFont="1" applyFill="1" applyBorder="1" applyAlignment="1">
      <alignment horizontal="center" vertical="center"/>
    </xf>
    <xf numFmtId="0" fontId="28" fillId="6" borderId="10" xfId="0" applyFont="1" applyFill="1" applyBorder="1" applyAlignment="1">
      <alignment horizontal="center" vertical="center"/>
    </xf>
    <xf numFmtId="0" fontId="28" fillId="6" borderId="7" xfId="0" applyFont="1" applyFill="1" applyBorder="1" applyAlignment="1">
      <alignment vertical="center"/>
    </xf>
    <xf numFmtId="0" fontId="28" fillId="6" borderId="16" xfId="0" applyFont="1" applyFill="1" applyBorder="1" applyAlignment="1">
      <alignment horizontal="center" vertical="center" shrinkToFit="1"/>
    </xf>
    <xf numFmtId="0" fontId="28" fillId="6" borderId="16" xfId="0" applyFont="1" applyFill="1" applyBorder="1" applyAlignment="1">
      <alignment vertical="center"/>
    </xf>
    <xf numFmtId="0" fontId="28" fillId="12" borderId="14" xfId="0" applyFont="1" applyFill="1" applyBorder="1" applyAlignment="1">
      <alignment horizontal="center" vertical="center"/>
    </xf>
    <xf numFmtId="186" fontId="28" fillId="0" borderId="100" xfId="0" applyNumberFormat="1" applyFont="1" applyBorder="1" applyAlignment="1">
      <alignment vertical="center" shrinkToFit="1"/>
    </xf>
    <xf numFmtId="0" fontId="0" fillId="14" borderId="3" xfId="0" applyFill="1" applyBorder="1" applyAlignment="1">
      <alignment horizontal="center" vertical="center"/>
    </xf>
    <xf numFmtId="0" fontId="0" fillId="14" borderId="5" xfId="0" applyFill="1" applyBorder="1" applyAlignment="1">
      <alignment horizontal="center" vertical="center"/>
    </xf>
    <xf numFmtId="0" fontId="0" fillId="14" borderId="10" xfId="0" applyFill="1" applyBorder="1" applyAlignment="1">
      <alignment horizontal="center" vertical="center"/>
    </xf>
    <xf numFmtId="0" fontId="0" fillId="14" borderId="11" xfId="0" applyFill="1" applyBorder="1" applyAlignment="1">
      <alignment horizontal="center" vertical="center"/>
    </xf>
    <xf numFmtId="0" fontId="0" fillId="14" borderId="16" xfId="0" applyFill="1" applyBorder="1" applyAlignment="1">
      <alignment horizontal="center" vertical="center"/>
    </xf>
    <xf numFmtId="0" fontId="0" fillId="14" borderId="15" xfId="0" applyFill="1" applyBorder="1" applyAlignment="1">
      <alignment horizontal="center" vertical="center"/>
    </xf>
    <xf numFmtId="190" fontId="0" fillId="14" borderId="39" xfId="0" applyNumberFormat="1" applyFill="1" applyBorder="1" applyAlignment="1">
      <alignment horizontal="center" vertical="center" shrinkToFit="1"/>
    </xf>
    <xf numFmtId="0" fontId="0" fillId="6" borderId="38" xfId="0" applyFill="1" applyBorder="1" applyAlignment="1">
      <alignment vertical="center" shrinkToFit="1"/>
    </xf>
    <xf numFmtId="190" fontId="0" fillId="14" borderId="42" xfId="0" applyNumberFormat="1" applyFill="1" applyBorder="1" applyAlignment="1">
      <alignment horizontal="center" vertical="center" shrinkToFit="1"/>
    </xf>
    <xf numFmtId="0" fontId="0" fillId="6" borderId="41" xfId="0" applyFill="1" applyBorder="1" applyAlignment="1">
      <alignment vertical="center" shrinkToFit="1"/>
    </xf>
    <xf numFmtId="0" fontId="0" fillId="14" borderId="41" xfId="0" applyFill="1" applyBorder="1" applyAlignment="1">
      <alignment vertical="center" shrinkToFit="1"/>
    </xf>
    <xf numFmtId="0" fontId="0" fillId="6" borderId="0" xfId="0" applyFill="1" applyAlignment="1">
      <alignment horizontal="center" vertical="center" wrapText="1" shrinkToFit="1"/>
    </xf>
    <xf numFmtId="0" fontId="0" fillId="6" borderId="72" xfId="0" applyFill="1" applyBorder="1" applyAlignment="1">
      <alignment horizontal="center" vertical="center" wrapText="1" shrinkToFi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76" xfId="0" applyFill="1" applyBorder="1" applyAlignment="1">
      <alignment horizontal="center" vertical="center" wrapText="1"/>
    </xf>
    <xf numFmtId="0" fontId="0" fillId="6" borderId="10" xfId="0" applyFill="1" applyBorder="1" applyAlignment="1">
      <alignment horizontal="center" vertical="center" wrapText="1"/>
    </xf>
    <xf numFmtId="0" fontId="0" fillId="6" borderId="72" xfId="0" applyFill="1" applyBorder="1" applyAlignment="1">
      <alignment horizontal="center" vertical="center" wrapText="1"/>
    </xf>
    <xf numFmtId="0" fontId="0" fillId="6" borderId="12" xfId="0" applyFill="1" applyBorder="1" applyAlignment="1">
      <alignment horizontal="center" vertical="center" wrapText="1"/>
    </xf>
    <xf numFmtId="0" fontId="0" fillId="6" borderId="14" xfId="0" applyFill="1" applyBorder="1" applyAlignment="1">
      <alignment horizontal="center" vertical="center" wrapText="1"/>
    </xf>
    <xf numFmtId="0" fontId="0" fillId="6" borderId="66"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77" xfId="0" applyFill="1" applyBorder="1" applyAlignment="1">
      <alignment horizontal="center" vertical="center" wrapText="1"/>
    </xf>
    <xf numFmtId="0" fontId="0" fillId="6" borderId="16" xfId="0" applyFill="1" applyBorder="1" applyAlignment="1">
      <alignment horizontal="center" vertical="center" wrapText="1"/>
    </xf>
    <xf numFmtId="0" fontId="0" fillId="6" borderId="15" xfId="0" applyFill="1" applyBorder="1" applyAlignment="1">
      <alignment horizontal="center" vertical="center" wrapText="1"/>
    </xf>
    <xf numFmtId="195" fontId="0" fillId="6" borderId="53" xfId="8" applyNumberFormat="1" applyFont="1" applyFill="1" applyBorder="1" applyAlignment="1" applyProtection="1">
      <alignment vertical="center"/>
    </xf>
    <xf numFmtId="195" fontId="0" fillId="6" borderId="54" xfId="8" applyNumberFormat="1" applyFont="1" applyFill="1" applyBorder="1" applyAlignment="1" applyProtection="1">
      <alignment vertical="center"/>
    </xf>
    <xf numFmtId="188" fontId="0" fillId="6" borderId="53" xfId="8" applyNumberFormat="1" applyFont="1" applyFill="1" applyBorder="1" applyAlignment="1" applyProtection="1">
      <alignment vertical="center" shrinkToFit="1"/>
    </xf>
    <xf numFmtId="188" fontId="0" fillId="6" borderId="78" xfId="8" applyNumberFormat="1" applyFont="1" applyFill="1" applyBorder="1" applyAlignment="1" applyProtection="1">
      <alignment vertical="center" shrinkToFit="1"/>
    </xf>
    <xf numFmtId="188" fontId="0" fillId="6" borderId="37" xfId="8" applyNumberFormat="1" applyFont="1" applyFill="1" applyBorder="1" applyAlignment="1" applyProtection="1">
      <alignment vertical="center" shrinkToFit="1"/>
    </xf>
    <xf numFmtId="188" fontId="0" fillId="6" borderId="67" xfId="8" applyNumberFormat="1" applyFont="1" applyFill="1" applyBorder="1" applyAlignment="1" applyProtection="1">
      <alignment vertical="center" shrinkToFit="1"/>
    </xf>
    <xf numFmtId="188" fontId="0" fillId="6" borderId="38" xfId="8" applyNumberFormat="1" applyFont="1" applyFill="1" applyBorder="1" applyAlignment="1" applyProtection="1">
      <alignment vertical="center" shrinkToFit="1"/>
    </xf>
    <xf numFmtId="195" fontId="0" fillId="6" borderId="56" xfId="8" applyNumberFormat="1" applyFont="1" applyFill="1" applyBorder="1" applyAlignment="1" applyProtection="1">
      <alignment vertical="center"/>
    </xf>
    <xf numFmtId="195" fontId="0" fillId="6" borderId="57" xfId="8" applyNumberFormat="1" applyFont="1" applyFill="1" applyBorder="1" applyAlignment="1" applyProtection="1">
      <alignment vertical="center"/>
    </xf>
    <xf numFmtId="188" fontId="0" fillId="6" borderId="56" xfId="8" applyNumberFormat="1" applyFont="1" applyFill="1" applyBorder="1" applyAlignment="1" applyProtection="1">
      <alignment vertical="center" shrinkToFit="1"/>
    </xf>
    <xf numFmtId="188" fontId="0" fillId="6" borderId="60" xfId="8" applyNumberFormat="1" applyFont="1" applyFill="1" applyBorder="1" applyAlignment="1" applyProtection="1">
      <alignment vertical="center" shrinkToFit="1"/>
    </xf>
    <xf numFmtId="188" fontId="0" fillId="6" borderId="40" xfId="8" applyNumberFormat="1" applyFont="1" applyFill="1" applyBorder="1" applyAlignment="1" applyProtection="1">
      <alignment vertical="center" shrinkToFit="1"/>
    </xf>
    <xf numFmtId="188" fontId="0" fillId="6" borderId="68" xfId="8" applyNumberFormat="1" applyFont="1" applyFill="1" applyBorder="1" applyAlignment="1" applyProtection="1">
      <alignment vertical="center" shrinkToFit="1"/>
    </xf>
    <xf numFmtId="188" fontId="0" fillId="6" borderId="41" xfId="8" applyNumberFormat="1" applyFont="1" applyFill="1" applyBorder="1" applyAlignment="1" applyProtection="1">
      <alignment vertical="center" shrinkToFit="1"/>
    </xf>
    <xf numFmtId="188" fontId="0" fillId="6" borderId="80" xfId="8" applyNumberFormat="1" applyFont="1" applyFill="1" applyBorder="1" applyAlignment="1" applyProtection="1">
      <alignment vertical="center" shrinkToFit="1"/>
    </xf>
    <xf numFmtId="188" fontId="0" fillId="6" borderId="46" xfId="8" applyNumberFormat="1" applyFont="1" applyFill="1" applyBorder="1" applyAlignment="1" applyProtection="1">
      <alignment vertical="center" shrinkToFit="1"/>
    </xf>
    <xf numFmtId="188" fontId="0" fillId="6" borderId="69" xfId="8" applyNumberFormat="1" applyFont="1" applyFill="1" applyBorder="1" applyAlignment="1" applyProtection="1">
      <alignment vertical="center" shrinkToFit="1"/>
    </xf>
    <xf numFmtId="188" fontId="0" fillId="6" borderId="70" xfId="8" applyNumberFormat="1" applyFont="1" applyFill="1" applyBorder="1" applyAlignment="1" applyProtection="1">
      <alignment vertical="center" shrinkToFit="1"/>
    </xf>
    <xf numFmtId="181" fontId="0" fillId="6" borderId="7" xfId="8" applyNumberFormat="1" applyFont="1" applyFill="1" applyBorder="1" applyAlignment="1" applyProtection="1">
      <alignment vertical="center" shrinkToFit="1"/>
    </xf>
    <xf numFmtId="181" fontId="0" fillId="6" borderId="71" xfId="8" applyNumberFormat="1" applyFont="1" applyFill="1" applyBorder="1" applyAlignment="1" applyProtection="1">
      <alignment vertical="center" shrinkToFit="1"/>
    </xf>
    <xf numFmtId="38" fontId="0" fillId="6" borderId="31" xfId="7" applyNumberFormat="1" applyFont="1" applyFill="1" applyBorder="1" applyAlignment="1">
      <alignment vertical="center"/>
    </xf>
    <xf numFmtId="38" fontId="0" fillId="6" borderId="32" xfId="7" applyNumberFormat="1" applyFont="1" applyFill="1" applyBorder="1" applyAlignment="1">
      <alignment vertical="center"/>
    </xf>
    <xf numFmtId="188" fontId="0" fillId="6" borderId="1" xfId="8" applyNumberFormat="1" applyFont="1" applyFill="1" applyBorder="1" applyAlignment="1" applyProtection="1">
      <alignment vertical="center" shrinkToFit="1"/>
    </xf>
    <xf numFmtId="188" fontId="0" fillId="6" borderId="71" xfId="8" applyNumberFormat="1" applyFont="1" applyFill="1" applyBorder="1" applyAlignment="1" applyProtection="1">
      <alignment vertical="center" shrinkToFit="1"/>
    </xf>
    <xf numFmtId="188" fontId="0" fillId="6" borderId="9" xfId="8" applyNumberFormat="1" applyFont="1" applyFill="1" applyBorder="1" applyAlignment="1" applyProtection="1">
      <alignment vertical="center" shrinkToFit="1"/>
    </xf>
    <xf numFmtId="49" fontId="0" fillId="14" borderId="3" xfId="0" applyNumberFormat="1" applyFill="1" applyBorder="1" applyAlignment="1">
      <alignment horizontal="center" vertical="center"/>
    </xf>
    <xf numFmtId="0" fontId="0" fillId="6" borderId="52" xfId="0" applyFill="1" applyBorder="1" applyAlignment="1">
      <alignment vertical="center" shrinkToFit="1"/>
    </xf>
    <xf numFmtId="49" fontId="0" fillId="14" borderId="40" xfId="0" applyNumberFormat="1" applyFill="1" applyBorder="1" applyAlignment="1">
      <alignment horizontal="center" vertical="center"/>
    </xf>
    <xf numFmtId="0" fontId="0" fillId="6" borderId="55" xfId="0" applyFill="1" applyBorder="1" applyAlignment="1">
      <alignment vertical="center" shrinkToFit="1"/>
    </xf>
    <xf numFmtId="49" fontId="0" fillId="14" borderId="46" xfId="0" applyNumberFormat="1" applyFill="1" applyBorder="1" applyAlignment="1">
      <alignment horizontal="center" vertical="center"/>
    </xf>
    <xf numFmtId="0" fontId="0" fillId="6" borderId="44" xfId="0" applyFill="1" applyBorder="1" applyAlignment="1">
      <alignment vertical="center" shrinkToFit="1"/>
    </xf>
    <xf numFmtId="181" fontId="0" fillId="6" borderId="2" xfId="8" applyNumberFormat="1" applyFont="1" applyFill="1" applyBorder="1" applyAlignment="1" applyProtection="1">
      <alignment vertical="center" shrinkToFit="1"/>
    </xf>
    <xf numFmtId="188" fontId="0" fillId="6" borderId="7" xfId="8" applyNumberFormat="1" applyFont="1" applyFill="1" applyBorder="1" applyAlignment="1" applyProtection="1">
      <alignment vertical="center" shrinkToFit="1"/>
    </xf>
    <xf numFmtId="188" fontId="0" fillId="6" borderId="57" xfId="8" applyNumberFormat="1" applyFont="1" applyFill="1" applyBorder="1" applyAlignment="1" applyProtection="1">
      <alignment vertical="center" shrinkToFit="1"/>
    </xf>
    <xf numFmtId="188" fontId="0" fillId="6" borderId="50" xfId="8" applyNumberFormat="1" applyFont="1" applyFill="1" applyBorder="1" applyAlignment="1" applyProtection="1">
      <alignment vertical="center" shrinkToFit="1"/>
    </xf>
    <xf numFmtId="195" fontId="0" fillId="6" borderId="58" xfId="8" applyNumberFormat="1" applyFont="1" applyFill="1" applyBorder="1" applyAlignment="1" applyProtection="1">
      <alignment vertical="center"/>
    </xf>
    <xf numFmtId="195" fontId="0" fillId="6" borderId="59" xfId="8" applyNumberFormat="1" applyFont="1" applyFill="1" applyBorder="1" applyAlignment="1" applyProtection="1">
      <alignment vertical="center"/>
    </xf>
    <xf numFmtId="188" fontId="0" fillId="6" borderId="58" xfId="8" applyNumberFormat="1" applyFont="1" applyFill="1" applyBorder="1" applyAlignment="1" applyProtection="1">
      <alignment vertical="center" shrinkToFit="1"/>
    </xf>
    <xf numFmtId="188" fontId="0" fillId="6" borderId="59" xfId="8" applyNumberFormat="1" applyFont="1" applyFill="1" applyBorder="1" applyAlignment="1" applyProtection="1">
      <alignment vertical="center" shrinkToFit="1"/>
    </xf>
    <xf numFmtId="188" fontId="0" fillId="6" borderId="51" xfId="8" applyNumberFormat="1" applyFont="1" applyFill="1" applyBorder="1" applyAlignment="1" applyProtection="1">
      <alignment vertical="center" shrinkToFit="1"/>
    </xf>
    <xf numFmtId="188" fontId="0" fillId="6" borderId="73" xfId="8" applyNumberFormat="1" applyFont="1" applyFill="1" applyBorder="1" applyAlignment="1" applyProtection="1">
      <alignment vertical="center" shrinkToFit="1"/>
    </xf>
    <xf numFmtId="188" fontId="0" fillId="6" borderId="44" xfId="8" applyNumberFormat="1" applyFont="1" applyFill="1" applyBorder="1" applyAlignment="1" applyProtection="1">
      <alignment vertical="center" shrinkToFit="1"/>
    </xf>
    <xf numFmtId="188" fontId="0" fillId="6" borderId="65" xfId="8" applyNumberFormat="1" applyFont="1" applyFill="1" applyBorder="1" applyAlignment="1" applyProtection="1">
      <alignment vertical="center" shrinkToFit="1"/>
    </xf>
    <xf numFmtId="188" fontId="0" fillId="6" borderId="54" xfId="8" applyNumberFormat="1" applyFont="1" applyFill="1" applyBorder="1" applyAlignment="1" applyProtection="1">
      <alignment vertical="center" shrinkToFit="1"/>
    </xf>
    <xf numFmtId="188" fontId="0" fillId="6" borderId="49" xfId="8" applyNumberFormat="1" applyFont="1" applyFill="1" applyBorder="1" applyAlignment="1" applyProtection="1">
      <alignment vertical="center" shrinkToFit="1"/>
    </xf>
    <xf numFmtId="188" fontId="0" fillId="6" borderId="64" xfId="8" applyNumberFormat="1" applyFont="1" applyFill="1" applyBorder="1" applyAlignment="1" applyProtection="1">
      <alignment vertical="center" shrinkToFit="1"/>
    </xf>
    <xf numFmtId="0" fontId="0" fillId="6" borderId="12" xfId="0" applyFill="1" applyBorder="1" applyAlignment="1">
      <alignment horizontal="center" vertical="center" wrapText="1" shrinkToFit="1"/>
    </xf>
    <xf numFmtId="0" fontId="0" fillId="6" borderId="6" xfId="0" applyFill="1" applyBorder="1" applyAlignment="1">
      <alignment horizontal="center" vertical="center" wrapText="1"/>
    </xf>
    <xf numFmtId="0" fontId="0" fillId="6" borderId="13" xfId="0" applyFill="1" applyBorder="1" applyAlignment="1">
      <alignment horizontal="center" vertical="center" wrapText="1"/>
    </xf>
    <xf numFmtId="188" fontId="0" fillId="11" borderId="4" xfId="8" applyNumberFormat="1" applyFont="1" applyFill="1" applyBorder="1" applyAlignment="1" applyProtection="1">
      <alignment vertical="center" shrinkToFit="1"/>
    </xf>
    <xf numFmtId="0" fontId="52" fillId="0" borderId="0" xfId="0" applyFont="1"/>
    <xf numFmtId="0" fontId="54" fillId="0" borderId="0" xfId="0" applyFont="1" applyAlignment="1">
      <alignment vertical="center"/>
    </xf>
    <xf numFmtId="0" fontId="52" fillId="0" borderId="0" xfId="0" applyFont="1" applyAlignment="1">
      <alignment vertical="center"/>
    </xf>
    <xf numFmtId="0" fontId="20" fillId="0" borderId="0" xfId="0" applyFont="1" applyAlignment="1">
      <alignment vertical="center"/>
    </xf>
    <xf numFmtId="0" fontId="20" fillId="0" borderId="6" xfId="0" applyFont="1" applyBorder="1" applyAlignment="1">
      <alignment vertical="center"/>
    </xf>
    <xf numFmtId="0" fontId="20" fillId="0" borderId="2" xfId="0" applyFont="1" applyBorder="1" applyAlignment="1">
      <alignment horizontal="centerContinuous" vertical="center"/>
    </xf>
    <xf numFmtId="0" fontId="55" fillId="0" borderId="0" xfId="16" applyFont="1">
      <alignment vertical="center"/>
    </xf>
    <xf numFmtId="0" fontId="55" fillId="0" borderId="3" xfId="16" applyFont="1" applyBorder="1">
      <alignment vertical="center"/>
    </xf>
    <xf numFmtId="0" fontId="55" fillId="0" borderId="8" xfId="16" applyFont="1" applyBorder="1">
      <alignment vertical="center"/>
    </xf>
    <xf numFmtId="0" fontId="55" fillId="0" borderId="12" xfId="16" applyFont="1" applyBorder="1">
      <alignment vertical="center"/>
    </xf>
    <xf numFmtId="0" fontId="55" fillId="0" borderId="110" xfId="16" applyFont="1" applyBorder="1" applyAlignment="1">
      <alignment horizontal="center" vertical="center" wrapText="1"/>
    </xf>
    <xf numFmtId="0" fontId="55" fillId="0" borderId="111" xfId="16" applyFont="1" applyBorder="1" applyAlignment="1">
      <alignment horizontal="center" vertical="center" wrapText="1"/>
    </xf>
    <xf numFmtId="0" fontId="55" fillId="0" borderId="13" xfId="16" applyFont="1" applyBorder="1">
      <alignment vertical="center"/>
    </xf>
    <xf numFmtId="0" fontId="55" fillId="0" borderId="113" xfId="16" applyFont="1" applyBorder="1" applyAlignment="1">
      <alignment horizontal="center" vertical="center" shrinkToFit="1"/>
    </xf>
    <xf numFmtId="0" fontId="55" fillId="0" borderId="66" xfId="16" applyFont="1" applyBorder="1" applyAlignment="1">
      <alignment horizontal="center" vertical="center" shrinkToFit="1"/>
    </xf>
    <xf numFmtId="184" fontId="55" fillId="0" borderId="104" xfId="16" applyNumberFormat="1" applyFont="1" applyBorder="1" applyAlignment="1">
      <alignment vertical="center" shrinkToFit="1"/>
    </xf>
    <xf numFmtId="184" fontId="55" fillId="0" borderId="67" xfId="16" applyNumberFormat="1" applyFont="1" applyBorder="1" applyAlignment="1">
      <alignment vertical="center" shrinkToFit="1"/>
    </xf>
    <xf numFmtId="184" fontId="55" fillId="0" borderId="115" xfId="16" applyNumberFormat="1" applyFont="1" applyBorder="1" applyAlignment="1">
      <alignment vertical="center" shrinkToFit="1"/>
    </xf>
    <xf numFmtId="184" fontId="55" fillId="0" borderId="70" xfId="16" applyNumberFormat="1" applyFont="1" applyBorder="1" applyAlignment="1">
      <alignment vertical="center" shrinkToFit="1"/>
    </xf>
    <xf numFmtId="0" fontId="55" fillId="0" borderId="39" xfId="16" applyFont="1" applyBorder="1">
      <alignment vertical="center"/>
    </xf>
    <xf numFmtId="0" fontId="55" fillId="0" borderId="42" xfId="16" applyFont="1" applyBorder="1">
      <alignment vertical="center"/>
    </xf>
    <xf numFmtId="184" fontId="55" fillId="0" borderId="106" xfId="16" applyNumberFormat="1" applyFont="1" applyBorder="1" applyAlignment="1">
      <alignment vertical="center" shrinkToFit="1"/>
    </xf>
    <xf numFmtId="184" fontId="55" fillId="0" borderId="68" xfId="16" applyNumberFormat="1" applyFont="1" applyBorder="1" applyAlignment="1">
      <alignment vertical="center" shrinkToFit="1"/>
    </xf>
    <xf numFmtId="0" fontId="55" fillId="0" borderId="45" xfId="16" applyFont="1" applyBorder="1">
      <alignment vertical="center"/>
    </xf>
    <xf numFmtId="0" fontId="55" fillId="16" borderId="3" xfId="16" applyFont="1" applyFill="1" applyBorder="1">
      <alignment vertical="center"/>
    </xf>
    <xf numFmtId="0" fontId="55" fillId="16" borderId="8" xfId="16" applyFont="1" applyFill="1" applyBorder="1">
      <alignment vertical="center"/>
    </xf>
    <xf numFmtId="0" fontId="55" fillId="16" borderId="10" xfId="16" applyFont="1" applyFill="1" applyBorder="1">
      <alignment vertical="center"/>
    </xf>
    <xf numFmtId="0" fontId="55" fillId="0" borderId="37" xfId="16" applyFont="1" applyBorder="1">
      <alignment vertical="center"/>
    </xf>
    <xf numFmtId="0" fontId="55" fillId="0" borderId="40" xfId="16" applyFont="1" applyBorder="1">
      <alignment vertical="center"/>
    </xf>
    <xf numFmtId="0" fontId="55" fillId="16" borderId="16" xfId="16" applyFont="1" applyFill="1" applyBorder="1">
      <alignment vertical="center"/>
    </xf>
    <xf numFmtId="0" fontId="55" fillId="0" borderId="43" xfId="16" applyFont="1" applyBorder="1">
      <alignment vertical="center"/>
    </xf>
    <xf numFmtId="184" fontId="55" fillId="0" borderId="108" xfId="16" applyNumberFormat="1" applyFont="1" applyBorder="1" applyAlignment="1">
      <alignment vertical="center" shrinkToFit="1"/>
    </xf>
    <xf numFmtId="184" fontId="55" fillId="0" borderId="73" xfId="16" applyNumberFormat="1" applyFont="1" applyBorder="1" applyAlignment="1">
      <alignment vertical="center" shrinkToFit="1"/>
    </xf>
    <xf numFmtId="0" fontId="55" fillId="0" borderId="8" xfId="16" applyFont="1" applyBorder="1" applyAlignment="1">
      <alignment horizontal="center" vertical="center" wrapText="1"/>
    </xf>
    <xf numFmtId="0" fontId="55" fillId="0" borderId="14" xfId="16" applyFont="1" applyBorder="1" applyAlignment="1">
      <alignment horizontal="center" vertical="center" shrinkToFit="1"/>
    </xf>
    <xf numFmtId="184" fontId="55" fillId="0" borderId="49" xfId="16" applyNumberFormat="1" applyFont="1" applyBorder="1" applyAlignment="1">
      <alignment vertical="center" shrinkToFit="1"/>
    </xf>
    <xf numFmtId="184" fontId="55" fillId="0" borderId="65" xfId="16" applyNumberFormat="1" applyFont="1" applyBorder="1" applyAlignment="1">
      <alignment vertical="center" shrinkToFit="1"/>
    </xf>
    <xf numFmtId="184" fontId="55" fillId="0" borderId="50" xfId="16" applyNumberFormat="1" applyFont="1" applyBorder="1" applyAlignment="1">
      <alignment vertical="center" shrinkToFit="1"/>
    </xf>
    <xf numFmtId="0" fontId="56" fillId="0" borderId="0" xfId="0" applyFont="1"/>
    <xf numFmtId="0" fontId="57" fillId="0" borderId="0" xfId="0" applyFont="1"/>
    <xf numFmtId="0" fontId="57" fillId="0" borderId="17" xfId="0" applyFont="1" applyBorder="1"/>
    <xf numFmtId="0" fontId="57" fillId="0" borderId="18" xfId="0" applyFont="1" applyBorder="1"/>
    <xf numFmtId="0" fontId="58" fillId="0" borderId="0" xfId="0" applyFont="1"/>
    <xf numFmtId="0" fontId="57" fillId="0" borderId="19" xfId="0" applyFont="1" applyBorder="1"/>
    <xf numFmtId="0" fontId="57" fillId="0" borderId="20" xfId="0" applyFont="1" applyBorder="1"/>
    <xf numFmtId="0" fontId="59" fillId="0" borderId="0" xfId="0" applyFont="1"/>
    <xf numFmtId="0" fontId="60" fillId="0" borderId="0" xfId="2" applyFont="1" applyAlignment="1" applyProtection="1"/>
    <xf numFmtId="0" fontId="57" fillId="0" borderId="21" xfId="0" applyFont="1" applyBorder="1"/>
    <xf numFmtId="0" fontId="57" fillId="0" borderId="22" xfId="0" applyFont="1" applyBorder="1"/>
    <xf numFmtId="0" fontId="57" fillId="0" borderId="23" xfId="0" applyFont="1" applyBorder="1"/>
    <xf numFmtId="0" fontId="50" fillId="0" borderId="0" xfId="0" applyFont="1"/>
    <xf numFmtId="0" fontId="62" fillId="0" borderId="0" xfId="2" applyFont="1" applyBorder="1" applyAlignment="1" applyProtection="1"/>
    <xf numFmtId="0" fontId="62" fillId="0" borderId="0" xfId="2" applyFont="1" applyAlignment="1" applyProtection="1"/>
    <xf numFmtId="0" fontId="63" fillId="0" borderId="0" xfId="0" applyFont="1"/>
    <xf numFmtId="0" fontId="52" fillId="2" borderId="3" xfId="0" applyFont="1" applyFill="1" applyBorder="1"/>
    <xf numFmtId="0" fontId="52" fillId="2" borderId="5" xfId="0" applyFont="1" applyFill="1" applyBorder="1" applyAlignment="1">
      <alignment wrapText="1"/>
    </xf>
    <xf numFmtId="0" fontId="52" fillId="2" borderId="6" xfId="0" applyFont="1" applyFill="1" applyBorder="1" applyAlignment="1">
      <alignment horizontal="center" vertical="center" wrapText="1"/>
    </xf>
    <xf numFmtId="0" fontId="52" fillId="2" borderId="7" xfId="0" applyFont="1" applyFill="1" applyBorder="1" applyAlignment="1">
      <alignment horizontal="centerContinuous" vertical="center" wrapText="1"/>
    </xf>
    <xf numFmtId="0" fontId="52" fillId="2" borderId="7" xfId="0" applyFont="1" applyFill="1" applyBorder="1" applyAlignment="1">
      <alignment horizontal="centerContinuous" vertical="center"/>
    </xf>
    <xf numFmtId="0" fontId="52" fillId="2" borderId="7" xfId="0" applyFont="1" applyFill="1" applyBorder="1" applyAlignment="1">
      <alignment vertical="center"/>
    </xf>
    <xf numFmtId="0" fontId="52" fillId="2" borderId="7" xfId="0" applyFont="1" applyFill="1" applyBorder="1"/>
    <xf numFmtId="0" fontId="52" fillId="2" borderId="8" xfId="0" applyFont="1" applyFill="1" applyBorder="1" applyAlignment="1">
      <alignment vertical="center"/>
    </xf>
    <xf numFmtId="0" fontId="52" fillId="2" borderId="1" xfId="0" applyFont="1" applyFill="1" applyBorder="1" applyAlignment="1">
      <alignment vertical="center"/>
    </xf>
    <xf numFmtId="0" fontId="52" fillId="2" borderId="9" xfId="0" applyFont="1" applyFill="1" applyBorder="1" applyAlignment="1">
      <alignment vertical="center"/>
    </xf>
    <xf numFmtId="0" fontId="52" fillId="2" borderId="8" xfId="0" applyFont="1" applyFill="1" applyBorder="1" applyAlignment="1">
      <alignment horizontal="center" vertical="center" wrapText="1"/>
    </xf>
    <xf numFmtId="0" fontId="52" fillId="0" borderId="10" xfId="0" applyFont="1" applyBorder="1" applyAlignment="1">
      <alignment horizontal="center" vertical="center" wrapText="1"/>
    </xf>
    <xf numFmtId="0" fontId="52" fillId="2" borderId="5" xfId="0" applyFont="1" applyFill="1" applyBorder="1"/>
    <xf numFmtId="0" fontId="52" fillId="2" borderId="10" xfId="0" applyFont="1" applyFill="1" applyBorder="1"/>
    <xf numFmtId="0" fontId="52" fillId="2" borderId="11" xfId="0" applyFont="1" applyFill="1" applyBorder="1"/>
    <xf numFmtId="0" fontId="52" fillId="2" borderId="1" xfId="0" applyFont="1" applyFill="1" applyBorder="1"/>
    <xf numFmtId="0" fontId="52" fillId="2" borderId="13" xfId="0" applyFont="1" applyFill="1" applyBorder="1" applyAlignment="1">
      <alignment horizontal="center" vertical="center"/>
    </xf>
    <xf numFmtId="0" fontId="52" fillId="2" borderId="13" xfId="0" applyFont="1" applyFill="1" applyBorder="1" applyAlignment="1">
      <alignment horizontal="center" vertical="center" wrapText="1"/>
    </xf>
    <xf numFmtId="0" fontId="52" fillId="0" borderId="10" xfId="0" applyFont="1" applyBorder="1"/>
    <xf numFmtId="0" fontId="64" fillId="0" borderId="10" xfId="0" applyFont="1" applyBorder="1"/>
    <xf numFmtId="0" fontId="64" fillId="0" borderId="0" xfId="0" applyFont="1"/>
    <xf numFmtId="38" fontId="52" fillId="2" borderId="16" xfId="3" applyFont="1" applyFill="1" applyBorder="1"/>
    <xf numFmtId="38" fontId="52" fillId="2" borderId="14" xfId="3" applyFont="1" applyFill="1" applyBorder="1"/>
    <xf numFmtId="38" fontId="52" fillId="2" borderId="15" xfId="3" applyFont="1" applyFill="1" applyBorder="1"/>
    <xf numFmtId="0" fontId="52" fillId="2" borderId="9" xfId="0" applyFont="1" applyFill="1" applyBorder="1" applyAlignment="1">
      <alignment horizontal="distributed" vertical="center"/>
    </xf>
    <xf numFmtId="179" fontId="52" fillId="2" borderId="7" xfId="0" applyNumberFormat="1" applyFont="1" applyFill="1" applyBorder="1"/>
    <xf numFmtId="180" fontId="52" fillId="2" borderId="7" xfId="3" applyNumberFormat="1" applyFont="1" applyFill="1" applyBorder="1"/>
    <xf numFmtId="178" fontId="52" fillId="2" borderId="7" xfId="0" applyNumberFormat="1" applyFont="1" applyFill="1" applyBorder="1"/>
    <xf numFmtId="181" fontId="52" fillId="2" borderId="2" xfId="3" applyNumberFormat="1" applyFont="1" applyFill="1" applyBorder="1" applyAlignment="1">
      <alignment shrinkToFit="1"/>
    </xf>
    <xf numFmtId="179" fontId="52" fillId="2" borderId="2" xfId="0" applyNumberFormat="1" applyFont="1" applyFill="1" applyBorder="1"/>
    <xf numFmtId="181" fontId="52" fillId="2" borderId="15" xfId="3" applyNumberFormat="1" applyFont="1" applyFill="1" applyBorder="1" applyAlignment="1">
      <alignment shrinkToFit="1"/>
    </xf>
    <xf numFmtId="0" fontId="52" fillId="2" borderId="2" xfId="0" applyFont="1" applyFill="1" applyBorder="1"/>
    <xf numFmtId="176" fontId="52" fillId="2" borderId="2" xfId="0" applyNumberFormat="1" applyFont="1" applyFill="1" applyBorder="1" applyAlignment="1">
      <alignment shrinkToFit="1"/>
    </xf>
    <xf numFmtId="178" fontId="52" fillId="0" borderId="0" xfId="0" applyNumberFormat="1" applyFont="1"/>
    <xf numFmtId="0" fontId="52" fillId="0" borderId="0" xfId="0" applyFont="1" applyAlignment="1">
      <alignment horizontal="right"/>
    </xf>
    <xf numFmtId="0" fontId="52" fillId="0" borderId="0" xfId="0" quotePrefix="1" applyFont="1"/>
    <xf numFmtId="0" fontId="63" fillId="0" borderId="0" xfId="0" applyFont="1" applyAlignment="1">
      <alignment horizontal="center"/>
    </xf>
    <xf numFmtId="0" fontId="52" fillId="0" borderId="5" xfId="0" applyFont="1" applyBorder="1"/>
    <xf numFmtId="0" fontId="51" fillId="0" borderId="0" xfId="0" applyFont="1" applyAlignment="1">
      <alignment vertical="center"/>
    </xf>
    <xf numFmtId="0" fontId="52" fillId="0" borderId="16" xfId="0" applyFont="1" applyBorder="1"/>
    <xf numFmtId="0" fontId="52" fillId="0" borderId="15" xfId="0" applyFont="1" applyBorder="1"/>
    <xf numFmtId="38" fontId="52" fillId="0" borderId="0" xfId="3" applyFont="1" applyFill="1" applyBorder="1"/>
    <xf numFmtId="0" fontId="52" fillId="2" borderId="16" xfId="0" applyFont="1" applyFill="1" applyBorder="1"/>
    <xf numFmtId="0" fontId="52" fillId="0" borderId="0" xfId="0" quotePrefix="1" applyFont="1" applyAlignment="1">
      <alignment horizontal="right"/>
    </xf>
    <xf numFmtId="203" fontId="52" fillId="0" borderId="0" xfId="0" applyNumberFormat="1" applyFont="1" applyAlignment="1">
      <alignment shrinkToFit="1"/>
    </xf>
    <xf numFmtId="0" fontId="52" fillId="0" borderId="0" xfId="0" applyFont="1" applyAlignment="1">
      <alignment horizontal="center"/>
    </xf>
    <xf numFmtId="177" fontId="52" fillId="0" borderId="0" xfId="0" applyNumberFormat="1" applyFont="1"/>
    <xf numFmtId="185" fontId="52" fillId="0" borderId="0" xfId="0" applyNumberFormat="1" applyFont="1" applyAlignment="1">
      <alignment horizontal="center" vertical="center" shrinkToFit="1"/>
    </xf>
    <xf numFmtId="0" fontId="52" fillId="0" borderId="0" xfId="0" applyFont="1" applyAlignment="1">
      <alignment horizontal="center" vertical="center"/>
    </xf>
    <xf numFmtId="38" fontId="52" fillId="2" borderId="2" xfId="3" applyFont="1" applyFill="1" applyBorder="1" applyAlignment="1"/>
    <xf numFmtId="0" fontId="52" fillId="0" borderId="9" xfId="0" applyFont="1" applyBorder="1"/>
    <xf numFmtId="0" fontId="65" fillId="0" borderId="0" xfId="0" applyFont="1"/>
    <xf numFmtId="0" fontId="65" fillId="0" borderId="0" xfId="0" quotePrefix="1" applyFont="1" applyAlignment="1">
      <alignment horizontal="left"/>
    </xf>
    <xf numFmtId="1" fontId="52" fillId="2" borderId="37" xfId="4" applyNumberFormat="1" applyFont="1" applyFill="1" applyBorder="1"/>
    <xf numFmtId="1" fontId="52" fillId="2" borderId="38" xfId="4" applyNumberFormat="1" applyFont="1" applyFill="1" applyBorder="1" applyAlignment="1">
      <alignment horizontal="distributed" vertical="center"/>
    </xf>
    <xf numFmtId="197" fontId="52" fillId="2" borderId="104" xfId="0" applyNumberFormat="1" applyFont="1" applyFill="1" applyBorder="1" applyAlignment="1">
      <alignment shrinkToFit="1"/>
    </xf>
    <xf numFmtId="176" fontId="52" fillId="2" borderId="105" xfId="0" applyNumberFormat="1" applyFont="1" applyFill="1" applyBorder="1"/>
    <xf numFmtId="176" fontId="52" fillId="2" borderId="117" xfId="0" applyNumberFormat="1" applyFont="1" applyFill="1" applyBorder="1"/>
    <xf numFmtId="176" fontId="52" fillId="2" borderId="49" xfId="0" applyNumberFormat="1" applyFont="1" applyFill="1" applyBorder="1"/>
    <xf numFmtId="38" fontId="52" fillId="2" borderId="37" xfId="3" applyFont="1" applyFill="1" applyBorder="1"/>
    <xf numFmtId="38" fontId="52" fillId="2" borderId="49" xfId="3" applyFont="1" applyFill="1" applyBorder="1"/>
    <xf numFmtId="38" fontId="52" fillId="2" borderId="38" xfId="3" applyFont="1" applyFill="1" applyBorder="1"/>
    <xf numFmtId="181" fontId="52" fillId="2" borderId="39" xfId="3" applyNumberFormat="1" applyFont="1" applyFill="1" applyBorder="1" applyAlignment="1">
      <alignment shrinkToFit="1"/>
    </xf>
    <xf numFmtId="179" fontId="52" fillId="2" borderId="37" xfId="0" applyNumberFormat="1" applyFont="1" applyFill="1" applyBorder="1"/>
    <xf numFmtId="191" fontId="52" fillId="2" borderId="104" xfId="0" applyNumberFormat="1" applyFont="1" applyFill="1" applyBorder="1" applyAlignment="1">
      <alignment shrinkToFit="1"/>
    </xf>
    <xf numFmtId="179" fontId="52" fillId="2" borderId="49" xfId="4" applyNumberFormat="1" applyFont="1" applyFill="1" applyBorder="1"/>
    <xf numFmtId="1" fontId="52" fillId="2" borderId="40" xfId="4" applyNumberFormat="1" applyFont="1" applyFill="1" applyBorder="1"/>
    <xf numFmtId="1" fontId="52" fillId="2" borderId="41" xfId="4" applyNumberFormat="1" applyFont="1" applyFill="1" applyBorder="1" applyAlignment="1">
      <alignment horizontal="distributed" vertical="center"/>
    </xf>
    <xf numFmtId="197" fontId="52" fillId="2" borderId="106" xfId="0" applyNumberFormat="1" applyFont="1" applyFill="1" applyBorder="1" applyAlignment="1">
      <alignment shrinkToFit="1"/>
    </xf>
    <xf numFmtId="176" fontId="52" fillId="2" borderId="107" xfId="0" applyNumberFormat="1" applyFont="1" applyFill="1" applyBorder="1"/>
    <xf numFmtId="176" fontId="52" fillId="2" borderId="118" xfId="0" applyNumberFormat="1" applyFont="1" applyFill="1" applyBorder="1"/>
    <xf numFmtId="176" fontId="52" fillId="2" borderId="50" xfId="0" applyNumberFormat="1" applyFont="1" applyFill="1" applyBorder="1"/>
    <xf numFmtId="38" fontId="52" fillId="2" borderId="40" xfId="3" applyFont="1" applyFill="1" applyBorder="1"/>
    <xf numFmtId="38" fontId="52" fillId="2" borderId="50" xfId="3" applyFont="1" applyFill="1" applyBorder="1"/>
    <xf numFmtId="38" fontId="52" fillId="2" borderId="41" xfId="3" applyFont="1" applyFill="1" applyBorder="1"/>
    <xf numFmtId="181" fontId="52" fillId="2" borderId="42" xfId="3" applyNumberFormat="1" applyFont="1" applyFill="1" applyBorder="1" applyAlignment="1">
      <alignment shrinkToFit="1"/>
    </xf>
    <xf numFmtId="179" fontId="52" fillId="2" borderId="40" xfId="0" applyNumberFormat="1" applyFont="1" applyFill="1" applyBorder="1"/>
    <xf numFmtId="191" fontId="52" fillId="2" borderId="106" xfId="0" applyNumberFormat="1" applyFont="1" applyFill="1" applyBorder="1" applyAlignment="1">
      <alignment shrinkToFit="1"/>
    </xf>
    <xf numFmtId="179" fontId="52" fillId="2" borderId="50" xfId="4" applyNumberFormat="1" applyFont="1" applyFill="1" applyBorder="1"/>
    <xf numFmtId="0" fontId="52" fillId="2" borderId="40" xfId="0" applyFont="1" applyFill="1" applyBorder="1"/>
    <xf numFmtId="0" fontId="52" fillId="2" borderId="41" xfId="0" applyFont="1" applyFill="1" applyBorder="1" applyAlignment="1">
      <alignment horizontal="distributed" vertical="center"/>
    </xf>
    <xf numFmtId="179" fontId="52" fillId="2" borderId="50" xfId="0" applyNumberFormat="1" applyFont="1" applyFill="1" applyBorder="1"/>
    <xf numFmtId="0" fontId="64" fillId="2" borderId="40" xfId="0" applyFont="1" applyFill="1" applyBorder="1"/>
    <xf numFmtId="0" fontId="64" fillId="2" borderId="41" xfId="0" applyFont="1" applyFill="1" applyBorder="1" applyAlignment="1">
      <alignment horizontal="distributed" vertical="center"/>
    </xf>
    <xf numFmtId="181" fontId="64" fillId="2" borderId="42" xfId="3" applyNumberFormat="1" applyFont="1" applyFill="1" applyBorder="1" applyAlignment="1">
      <alignment shrinkToFit="1"/>
    </xf>
    <xf numFmtId="179" fontId="64" fillId="2" borderId="40" xfId="0" applyNumberFormat="1" applyFont="1" applyFill="1" applyBorder="1"/>
    <xf numFmtId="179" fontId="64" fillId="2" borderId="50" xfId="0" applyNumberFormat="1" applyFont="1" applyFill="1" applyBorder="1"/>
    <xf numFmtId="0" fontId="52" fillId="2" borderId="43" xfId="0" applyFont="1" applyFill="1" applyBorder="1"/>
    <xf numFmtId="0" fontId="52" fillId="2" borderId="44" xfId="0" applyFont="1" applyFill="1" applyBorder="1" applyAlignment="1">
      <alignment horizontal="distributed" vertical="center"/>
    </xf>
    <xf numFmtId="197" fontId="52" fillId="2" borderId="108" xfId="0" applyNumberFormat="1" applyFont="1" applyFill="1" applyBorder="1" applyAlignment="1">
      <alignment shrinkToFit="1"/>
    </xf>
    <xf numFmtId="176" fontId="52" fillId="2" borderId="109" xfId="0" applyNumberFormat="1" applyFont="1" applyFill="1" applyBorder="1"/>
    <xf numFmtId="176" fontId="52" fillId="2" borderId="119" xfId="0" applyNumberFormat="1" applyFont="1" applyFill="1" applyBorder="1"/>
    <xf numFmtId="176" fontId="52" fillId="2" borderId="51" xfId="0" applyNumberFormat="1" applyFont="1" applyFill="1" applyBorder="1"/>
    <xf numFmtId="38" fontId="52" fillId="2" borderId="43" xfId="3" applyFont="1" applyFill="1" applyBorder="1"/>
    <xf numFmtId="38" fontId="52" fillId="2" borderId="51" xfId="3" applyFont="1" applyFill="1" applyBorder="1"/>
    <xf numFmtId="38" fontId="52" fillId="2" borderId="44" xfId="3" applyFont="1" applyFill="1" applyBorder="1"/>
    <xf numFmtId="181" fontId="52" fillId="2" borderId="45" xfId="3" applyNumberFormat="1" applyFont="1" applyFill="1" applyBorder="1" applyAlignment="1">
      <alignment shrinkToFit="1"/>
    </xf>
    <xf numFmtId="179" fontId="52" fillId="2" borderId="43" xfId="0" applyNumberFormat="1" applyFont="1" applyFill="1" applyBorder="1"/>
    <xf numFmtId="191" fontId="52" fillId="2" borderId="108" xfId="0" applyNumberFormat="1" applyFont="1" applyFill="1" applyBorder="1" applyAlignment="1">
      <alignment shrinkToFit="1"/>
    </xf>
    <xf numFmtId="179" fontId="52" fillId="2" borderId="51" xfId="0" applyNumberFormat="1" applyFont="1" applyFill="1" applyBorder="1"/>
    <xf numFmtId="179" fontId="52" fillId="2" borderId="39" xfId="0" applyNumberFormat="1" applyFont="1" applyFill="1" applyBorder="1"/>
    <xf numFmtId="179" fontId="52" fillId="2" borderId="42" xfId="0" applyNumberFormat="1" applyFont="1" applyFill="1" applyBorder="1"/>
    <xf numFmtId="179" fontId="64" fillId="2" borderId="42" xfId="0" applyNumberFormat="1" applyFont="1" applyFill="1" applyBorder="1"/>
    <xf numFmtId="179" fontId="52" fillId="2" borderId="45" xfId="0" applyNumberFormat="1" applyFont="1" applyFill="1" applyBorder="1"/>
    <xf numFmtId="203" fontId="52" fillId="8" borderId="39" xfId="0" applyNumberFormat="1" applyFont="1" applyFill="1" applyBorder="1" applyAlignment="1">
      <alignment shrinkToFit="1"/>
    </xf>
    <xf numFmtId="203" fontId="52" fillId="5" borderId="42" xfId="0" applyNumberFormat="1" applyFont="1" applyFill="1" applyBorder="1" applyAlignment="1">
      <alignment shrinkToFit="1"/>
    </xf>
    <xf numFmtId="203" fontId="52" fillId="5" borderId="45" xfId="0" applyNumberFormat="1" applyFont="1" applyFill="1" applyBorder="1" applyAlignment="1">
      <alignment shrinkToFit="1"/>
    </xf>
    <xf numFmtId="0" fontId="52" fillId="2" borderId="37" xfId="0" applyFont="1" applyFill="1" applyBorder="1"/>
    <xf numFmtId="0" fontId="52" fillId="4" borderId="1" xfId="0" applyFont="1" applyFill="1" applyBorder="1" applyAlignment="1">
      <alignment horizontal="center" vertical="center"/>
    </xf>
    <xf numFmtId="0" fontId="52" fillId="4" borderId="7" xfId="0" applyFont="1" applyFill="1" applyBorder="1" applyAlignment="1">
      <alignment horizontal="center" vertical="center"/>
    </xf>
    <xf numFmtId="186" fontId="57" fillId="4" borderId="7" xfId="0" applyNumberFormat="1" applyFont="1" applyFill="1" applyBorder="1" applyAlignment="1">
      <alignment horizontal="right" vertical="center" shrinkToFit="1"/>
    </xf>
    <xf numFmtId="0" fontId="52" fillId="4" borderId="7" xfId="0" applyFont="1" applyFill="1" applyBorder="1" applyAlignment="1">
      <alignment horizontal="left" vertical="center"/>
    </xf>
    <xf numFmtId="0" fontId="52" fillId="4" borderId="9" xfId="0" applyFont="1" applyFill="1" applyBorder="1" applyAlignment="1">
      <alignment horizontal="center" vertical="center"/>
    </xf>
    <xf numFmtId="0" fontId="57" fillId="0" borderId="0" xfId="0" applyFont="1" applyAlignment="1">
      <alignment horizontal="right" vertical="center"/>
    </xf>
    <xf numFmtId="0" fontId="52" fillId="0" borderId="0" xfId="0" applyFont="1" applyAlignment="1">
      <alignment horizontal="left" vertical="center"/>
    </xf>
    <xf numFmtId="0" fontId="52" fillId="4" borderId="3" xfId="0" applyFont="1" applyFill="1" applyBorder="1"/>
    <xf numFmtId="0" fontId="52" fillId="4" borderId="8" xfId="0" applyFont="1" applyFill="1" applyBorder="1"/>
    <xf numFmtId="0" fontId="52" fillId="4" borderId="8" xfId="0" applyFont="1" applyFill="1" applyBorder="1" applyAlignment="1">
      <alignment horizontal="left" vertical="top"/>
    </xf>
    <xf numFmtId="0" fontId="52" fillId="4" borderId="5" xfId="0" applyFont="1" applyFill="1" applyBorder="1"/>
    <xf numFmtId="0" fontId="52" fillId="4" borderId="9" xfId="0" applyFont="1" applyFill="1" applyBorder="1"/>
    <xf numFmtId="0" fontId="52" fillId="4" borderId="16" xfId="0" applyFont="1" applyFill="1" applyBorder="1"/>
    <xf numFmtId="0" fontId="52" fillId="4" borderId="14" xfId="0" applyFont="1" applyFill="1" applyBorder="1"/>
    <xf numFmtId="0" fontId="52" fillId="4" borderId="14" xfId="0" applyFont="1" applyFill="1" applyBorder="1" applyAlignment="1">
      <alignment horizontal="left" vertical="center"/>
    </xf>
    <xf numFmtId="0" fontId="52" fillId="4" borderId="15" xfId="0" applyFont="1" applyFill="1" applyBorder="1"/>
    <xf numFmtId="38" fontId="57" fillId="0" borderId="0" xfId="0" applyNumberFormat="1" applyFont="1" applyAlignment="1">
      <alignment horizontal="right" vertical="center"/>
    </xf>
    <xf numFmtId="0" fontId="52" fillId="0" borderId="7" xfId="0" applyFont="1" applyBorder="1" applyAlignment="1">
      <alignment horizontal="left" vertical="center"/>
    </xf>
    <xf numFmtId="38" fontId="52" fillId="0" borderId="7" xfId="0" applyNumberFormat="1" applyFont="1" applyBorder="1" applyAlignment="1">
      <alignment horizontal="center" vertical="center"/>
    </xf>
    <xf numFmtId="0" fontId="52" fillId="0" borderId="9" xfId="0" applyFont="1" applyBorder="1" applyAlignment="1">
      <alignment horizontal="center" vertical="center"/>
    </xf>
    <xf numFmtId="0" fontId="52" fillId="0" borderId="7" xfId="0" applyFont="1" applyBorder="1" applyAlignment="1">
      <alignment horizontal="center" vertical="center"/>
    </xf>
    <xf numFmtId="38" fontId="57" fillId="0" borderId="0" xfId="0" applyNumberFormat="1" applyFont="1" applyAlignment="1">
      <alignment horizontal="center" vertical="center"/>
    </xf>
    <xf numFmtId="38" fontId="52" fillId="0" borderId="0" xfId="0" applyNumberFormat="1" applyFont="1" applyAlignment="1">
      <alignment horizontal="center" vertical="center"/>
    </xf>
    <xf numFmtId="0" fontId="52" fillId="3" borderId="7" xfId="0" applyFont="1" applyFill="1" applyBorder="1"/>
    <xf numFmtId="186" fontId="57" fillId="3" borderId="7" xfId="0" applyNumberFormat="1" applyFont="1" applyFill="1" applyBorder="1" applyAlignment="1">
      <alignment horizontal="right" vertical="center" shrinkToFit="1"/>
    </xf>
    <xf numFmtId="38" fontId="52" fillId="3" borderId="7" xfId="0" applyNumberFormat="1" applyFont="1" applyFill="1" applyBorder="1" applyAlignment="1">
      <alignment horizontal="left" vertical="center"/>
    </xf>
    <xf numFmtId="0" fontId="52" fillId="3" borderId="9" xfId="0" applyFont="1" applyFill="1" applyBorder="1"/>
    <xf numFmtId="38" fontId="57" fillId="0" borderId="0" xfId="0" applyNumberFormat="1" applyFont="1" applyAlignment="1">
      <alignment vertical="center"/>
    </xf>
    <xf numFmtId="38" fontId="52" fillId="0" borderId="0" xfId="0" applyNumberFormat="1" applyFont="1" applyAlignment="1">
      <alignment horizontal="left" vertical="center"/>
    </xf>
    <xf numFmtId="38" fontId="52" fillId="0" borderId="0" xfId="0" applyNumberFormat="1" applyFont="1"/>
    <xf numFmtId="0" fontId="52" fillId="3" borderId="3" xfId="0" applyFont="1" applyFill="1" applyBorder="1"/>
    <xf numFmtId="0" fontId="52" fillId="3" borderId="7" xfId="0" applyFont="1" applyFill="1" applyBorder="1" applyAlignment="1">
      <alignment horizontal="left" vertical="center"/>
    </xf>
    <xf numFmtId="186" fontId="57" fillId="3" borderId="14" xfId="0" applyNumberFormat="1" applyFont="1" applyFill="1" applyBorder="1" applyAlignment="1">
      <alignment horizontal="right" vertical="center" shrinkToFit="1"/>
    </xf>
    <xf numFmtId="0" fontId="52" fillId="3" borderId="14" xfId="0" applyFont="1" applyFill="1" applyBorder="1" applyAlignment="1">
      <alignment horizontal="left" vertical="center"/>
    </xf>
    <xf numFmtId="0" fontId="52" fillId="3" borderId="14" xfId="0" applyFont="1" applyFill="1" applyBorder="1"/>
    <xf numFmtId="0" fontId="52" fillId="3" borderId="15" xfId="0" applyFont="1" applyFill="1" applyBorder="1"/>
    <xf numFmtId="0" fontId="52" fillId="0" borderId="3" xfId="0" applyFont="1" applyBorder="1"/>
    <xf numFmtId="0" fontId="52" fillId="0" borderId="8" xfId="0" applyFont="1" applyBorder="1"/>
    <xf numFmtId="0" fontId="52" fillId="0" borderId="7" xfId="0" applyFont="1" applyBorder="1" applyAlignment="1">
      <alignment vertical="center"/>
    </xf>
    <xf numFmtId="38" fontId="52" fillId="0" borderId="14" xfId="0" applyNumberFormat="1" applyFont="1" applyBorder="1" applyAlignment="1">
      <alignment horizontal="left" vertical="center"/>
    </xf>
    <xf numFmtId="0" fontId="52" fillId="0" borderId="14" xfId="0" applyFont="1" applyBorder="1"/>
    <xf numFmtId="0" fontId="52" fillId="0" borderId="8" xfId="0" applyFont="1" applyBorder="1" applyAlignment="1">
      <alignment vertical="center"/>
    </xf>
    <xf numFmtId="0" fontId="52" fillId="0" borderId="3" xfId="0" applyFont="1" applyBorder="1" applyAlignment="1">
      <alignment vertical="center"/>
    </xf>
    <xf numFmtId="0" fontId="52" fillId="0" borderId="14" xfId="0" applyFont="1" applyBorder="1" applyAlignment="1">
      <alignment vertical="center"/>
    </xf>
    <xf numFmtId="0" fontId="52" fillId="2" borderId="7" xfId="0" applyFont="1" applyFill="1" applyBorder="1" applyAlignment="1">
      <alignment horizontal="left" vertical="center"/>
    </xf>
    <xf numFmtId="0" fontId="52" fillId="2" borderId="9" xfId="0" applyFont="1" applyFill="1" applyBorder="1"/>
    <xf numFmtId="181" fontId="57" fillId="2" borderId="7" xfId="0" applyNumberFormat="1" applyFont="1" applyFill="1" applyBorder="1" applyAlignment="1">
      <alignment vertical="center" shrinkToFit="1"/>
    </xf>
    <xf numFmtId="0" fontId="52" fillId="2" borderId="9" xfId="0" applyFont="1" applyFill="1" applyBorder="1" applyAlignment="1">
      <alignment horizontal="left"/>
    </xf>
    <xf numFmtId="181" fontId="57" fillId="2" borderId="14" xfId="0" applyNumberFormat="1" applyFont="1" applyFill="1" applyBorder="1" applyAlignment="1">
      <alignment vertical="center" shrinkToFit="1"/>
    </xf>
    <xf numFmtId="0" fontId="52" fillId="2" borderId="14" xfId="0" applyFont="1" applyFill="1" applyBorder="1" applyAlignment="1">
      <alignment horizontal="left" vertical="center"/>
    </xf>
    <xf numFmtId="0" fontId="52" fillId="2" borderId="14" xfId="0" applyFont="1" applyFill="1" applyBorder="1"/>
    <xf numFmtId="0" fontId="52" fillId="2" borderId="15" xfId="0" applyFont="1" applyFill="1" applyBorder="1"/>
    <xf numFmtId="0" fontId="52" fillId="0" borderId="0" xfId="5" applyFont="1"/>
    <xf numFmtId="0" fontId="52" fillId="7" borderId="88" xfId="5" applyFont="1" applyFill="1" applyBorder="1"/>
    <xf numFmtId="0" fontId="52" fillId="7" borderId="89" xfId="5" applyFont="1" applyFill="1" applyBorder="1"/>
    <xf numFmtId="0" fontId="52" fillId="7" borderId="90" xfId="5" applyFont="1" applyFill="1" applyBorder="1"/>
    <xf numFmtId="0" fontId="52" fillId="0" borderId="91" xfId="5" applyFont="1" applyBorder="1"/>
    <xf numFmtId="0" fontId="52" fillId="7" borderId="91" xfId="5" applyFont="1" applyFill="1" applyBorder="1"/>
    <xf numFmtId="0" fontId="52" fillId="7" borderId="0" xfId="5" applyFont="1" applyFill="1"/>
    <xf numFmtId="0" fontId="52" fillId="7" borderId="92" xfId="5" applyFont="1" applyFill="1" applyBorder="1"/>
    <xf numFmtId="0" fontId="52" fillId="7" borderId="93" xfId="5" applyFont="1" applyFill="1" applyBorder="1"/>
    <xf numFmtId="0" fontId="52" fillId="7" borderId="94" xfId="5" applyFont="1" applyFill="1" applyBorder="1"/>
    <xf numFmtId="0" fontId="52" fillId="7" borderId="95" xfId="5" applyFont="1" applyFill="1" applyBorder="1"/>
    <xf numFmtId="0" fontId="52" fillId="0" borderId="0" xfId="5" applyFont="1" applyAlignment="1">
      <alignment vertical="center"/>
    </xf>
    <xf numFmtId="38" fontId="57" fillId="0" borderId="0" xfId="5" applyNumberFormat="1" applyFont="1" applyAlignment="1">
      <alignment horizontal="right" vertical="center"/>
    </xf>
    <xf numFmtId="0" fontId="52" fillId="0" borderId="0" xfId="5" applyFont="1" applyAlignment="1">
      <alignment horizontal="left" vertical="center"/>
    </xf>
    <xf numFmtId="0" fontId="52" fillId="7" borderId="88" xfId="5" applyFont="1" applyFill="1" applyBorder="1" applyAlignment="1">
      <alignment vertical="center"/>
    </xf>
    <xf numFmtId="0" fontId="52" fillId="7" borderId="96" xfId="5" applyFont="1" applyFill="1" applyBorder="1" applyAlignment="1">
      <alignment vertical="center"/>
    </xf>
    <xf numFmtId="0" fontId="52" fillId="7" borderId="97" xfId="5" applyFont="1" applyFill="1" applyBorder="1" applyAlignment="1">
      <alignment vertical="center"/>
    </xf>
    <xf numFmtId="0" fontId="52" fillId="0" borderId="91" xfId="5" applyFont="1" applyBorder="1" applyAlignment="1">
      <alignment vertical="center"/>
    </xf>
    <xf numFmtId="0" fontId="52" fillId="0" borderId="88" xfId="5" applyFont="1" applyBorder="1" applyAlignment="1">
      <alignment vertical="center"/>
    </xf>
    <xf numFmtId="0" fontId="52" fillId="0" borderId="96" xfId="5" applyFont="1" applyBorder="1" applyAlignment="1">
      <alignment vertical="center"/>
    </xf>
    <xf numFmtId="0" fontId="52" fillId="0" borderId="97" xfId="5" applyFont="1" applyBorder="1" applyAlignment="1">
      <alignment vertical="center"/>
    </xf>
    <xf numFmtId="0" fontId="52" fillId="0" borderId="98" xfId="5" applyFont="1" applyBorder="1" applyAlignment="1">
      <alignment vertical="center"/>
    </xf>
    <xf numFmtId="0" fontId="52" fillId="7" borderId="93" xfId="5" applyFont="1" applyFill="1" applyBorder="1" applyAlignment="1">
      <alignment vertical="center"/>
    </xf>
    <xf numFmtId="0" fontId="52" fillId="7" borderId="94" xfId="5" applyFont="1" applyFill="1" applyBorder="1" applyAlignment="1">
      <alignment vertical="center"/>
    </xf>
    <xf numFmtId="0" fontId="52" fillId="0" borderId="93" xfId="5" applyFont="1" applyBorder="1" applyAlignment="1">
      <alignment vertical="center"/>
    </xf>
    <xf numFmtId="0" fontId="52" fillId="0" borderId="94" xfId="5" applyFont="1" applyBorder="1" applyAlignment="1">
      <alignment vertical="center"/>
    </xf>
    <xf numFmtId="0" fontId="52" fillId="0" borderId="95" xfId="5" applyFont="1" applyBorder="1" applyAlignment="1">
      <alignment vertical="center"/>
    </xf>
    <xf numFmtId="0" fontId="52" fillId="0" borderId="0" xfId="11" applyFont="1">
      <alignment vertical="center"/>
    </xf>
    <xf numFmtId="0" fontId="52" fillId="0" borderId="6" xfId="11" applyFont="1" applyBorder="1" applyAlignment="1">
      <alignment horizontal="center" vertical="center" shrinkToFit="1"/>
    </xf>
    <xf numFmtId="0" fontId="52" fillId="0" borderId="13" xfId="11" applyFont="1" applyBorder="1" applyAlignment="1">
      <alignment horizontal="center" vertical="center" shrinkToFit="1"/>
    </xf>
    <xf numFmtId="190" fontId="52" fillId="0" borderId="39" xfId="13" applyNumberFormat="1" applyFont="1" applyBorder="1">
      <alignment vertical="center"/>
    </xf>
    <xf numFmtId="191" fontId="52" fillId="7" borderId="39" xfId="13" applyNumberFormat="1" applyFont="1" applyFill="1" applyBorder="1">
      <alignment vertical="center"/>
    </xf>
    <xf numFmtId="191" fontId="52" fillId="12" borderId="39" xfId="13" applyNumberFormat="1" applyFont="1" applyFill="1" applyBorder="1">
      <alignment vertical="center"/>
    </xf>
    <xf numFmtId="190" fontId="52" fillId="0" borderId="48" xfId="13" applyNumberFormat="1" applyFont="1" applyBorder="1">
      <alignment vertical="center"/>
    </xf>
    <xf numFmtId="191" fontId="52" fillId="7" borderId="48" xfId="13" applyNumberFormat="1" applyFont="1" applyFill="1" applyBorder="1">
      <alignment vertical="center"/>
    </xf>
    <xf numFmtId="191" fontId="52" fillId="12" borderId="48" xfId="13" applyNumberFormat="1" applyFont="1" applyFill="1" applyBorder="1">
      <alignment vertical="center"/>
    </xf>
    <xf numFmtId="190" fontId="52" fillId="0" borderId="42" xfId="13" applyNumberFormat="1" applyFont="1" applyBorder="1">
      <alignment vertical="center"/>
    </xf>
    <xf numFmtId="191" fontId="52" fillId="7" borderId="42" xfId="13" applyNumberFormat="1" applyFont="1" applyFill="1" applyBorder="1">
      <alignment vertical="center"/>
    </xf>
    <xf numFmtId="191" fontId="52" fillId="12" borderId="42" xfId="13" applyNumberFormat="1" applyFont="1" applyFill="1" applyBorder="1">
      <alignment vertical="center"/>
    </xf>
    <xf numFmtId="190" fontId="52" fillId="0" borderId="45" xfId="13" applyNumberFormat="1" applyFont="1" applyBorder="1">
      <alignment vertical="center"/>
    </xf>
    <xf numFmtId="191" fontId="52" fillId="7" borderId="45" xfId="13" applyNumberFormat="1" applyFont="1" applyFill="1" applyBorder="1">
      <alignment vertical="center"/>
    </xf>
    <xf numFmtId="191" fontId="52" fillId="12" borderId="45" xfId="13" applyNumberFormat="1" applyFont="1" applyFill="1" applyBorder="1">
      <alignment vertical="center"/>
    </xf>
    <xf numFmtId="190" fontId="52" fillId="0" borderId="2" xfId="13" applyNumberFormat="1" applyFont="1" applyFill="1" applyBorder="1">
      <alignment vertical="center"/>
    </xf>
    <xf numFmtId="191" fontId="52" fillId="0" borderId="2" xfId="13" applyNumberFormat="1" applyFont="1" applyFill="1" applyBorder="1">
      <alignment vertical="center"/>
    </xf>
    <xf numFmtId="0" fontId="53" fillId="0" borderId="0" xfId="11" applyFont="1">
      <alignment vertical="center"/>
    </xf>
    <xf numFmtId="0" fontId="52" fillId="0" borderId="0" xfId="12" applyFont="1" applyAlignment="1">
      <alignment vertical="center"/>
    </xf>
    <xf numFmtId="0" fontId="52" fillId="0" borderId="2" xfId="12" applyFont="1" applyBorder="1" applyAlignment="1">
      <alignment vertical="center"/>
    </xf>
    <xf numFmtId="0" fontId="52" fillId="0" borderId="0" xfId="12" applyFont="1" applyAlignment="1">
      <alignment horizontal="left" vertical="center"/>
    </xf>
    <xf numFmtId="0" fontId="52" fillId="0" borderId="0" xfId="12" applyFont="1" applyAlignment="1">
      <alignment horizontal="center" vertical="center"/>
    </xf>
    <xf numFmtId="0" fontId="53" fillId="0" borderId="3" xfId="11" applyFont="1" applyBorder="1">
      <alignment vertical="center"/>
    </xf>
    <xf numFmtId="0" fontId="53" fillId="0" borderId="8" xfId="11" applyFont="1" applyBorder="1">
      <alignment vertical="center"/>
    </xf>
    <xf numFmtId="0" fontId="53" fillId="0" borderId="5" xfId="11" applyFont="1" applyBorder="1">
      <alignment vertical="center"/>
    </xf>
    <xf numFmtId="0" fontId="53" fillId="0" borderId="10" xfId="11" applyFont="1" applyBorder="1">
      <alignment vertical="center"/>
    </xf>
    <xf numFmtId="0" fontId="53" fillId="0" borderId="11" xfId="11" applyFont="1" applyBorder="1">
      <alignment vertical="center"/>
    </xf>
    <xf numFmtId="0" fontId="53" fillId="0" borderId="6" xfId="11" applyFont="1" applyBorder="1" applyAlignment="1">
      <alignment horizontal="center" vertical="center" shrinkToFit="1"/>
    </xf>
    <xf numFmtId="0" fontId="53" fillId="0" borderId="16" xfId="11" applyFont="1" applyBorder="1">
      <alignment vertical="center"/>
    </xf>
    <xf numFmtId="0" fontId="53" fillId="0" borderId="14" xfId="11" applyFont="1" applyBorder="1">
      <alignment vertical="center"/>
    </xf>
    <xf numFmtId="0" fontId="53" fillId="0" borderId="15" xfId="11" applyFont="1" applyBorder="1">
      <alignment vertical="center"/>
    </xf>
    <xf numFmtId="0" fontId="53" fillId="0" borderId="15" xfId="11" applyFont="1" applyBorder="1" applyAlignment="1">
      <alignment horizontal="center" vertical="center" shrinkToFit="1"/>
    </xf>
    <xf numFmtId="0" fontId="53" fillId="0" borderId="13" xfId="11" applyFont="1" applyBorder="1" applyAlignment="1">
      <alignment horizontal="center" vertical="center" shrinkToFit="1"/>
    </xf>
    <xf numFmtId="0" fontId="53" fillId="0" borderId="38" xfId="11" applyFont="1" applyBorder="1">
      <alignment vertical="center"/>
    </xf>
    <xf numFmtId="0" fontId="53" fillId="0" borderId="37" xfId="11" applyFont="1" applyBorder="1">
      <alignment vertical="center"/>
    </xf>
    <xf numFmtId="190" fontId="53" fillId="0" borderId="38" xfId="11" applyNumberFormat="1" applyFont="1" applyBorder="1">
      <alignment vertical="center"/>
    </xf>
    <xf numFmtId="0" fontId="53" fillId="0" borderId="41" xfId="11" applyFont="1" applyBorder="1">
      <alignment vertical="center"/>
    </xf>
    <xf numFmtId="0" fontId="53" fillId="0" borderId="46" xfId="11" applyFont="1" applyBorder="1">
      <alignment vertical="center"/>
    </xf>
    <xf numFmtId="0" fontId="53" fillId="0" borderId="47" xfId="11" applyFont="1" applyBorder="1">
      <alignment vertical="center"/>
    </xf>
    <xf numFmtId="190" fontId="53" fillId="0" borderId="47" xfId="11" applyNumberFormat="1" applyFont="1" applyBorder="1" applyAlignment="1">
      <alignment vertical="center" shrinkToFit="1"/>
    </xf>
    <xf numFmtId="0" fontId="53" fillId="0" borderId="40" xfId="11" applyFont="1" applyBorder="1">
      <alignment vertical="center"/>
    </xf>
    <xf numFmtId="190" fontId="53" fillId="0" borderId="41" xfId="11" applyNumberFormat="1" applyFont="1" applyBorder="1" applyAlignment="1">
      <alignment vertical="center" shrinkToFit="1"/>
    </xf>
    <xf numFmtId="0" fontId="53" fillId="15" borderId="40" xfId="11" applyFont="1" applyFill="1" applyBorder="1">
      <alignment vertical="center"/>
    </xf>
    <xf numFmtId="0" fontId="53" fillId="0" borderId="101" xfId="11" applyFont="1" applyBorder="1">
      <alignment vertical="center"/>
    </xf>
    <xf numFmtId="0" fontId="53" fillId="0" borderId="43" xfId="11" applyFont="1" applyBorder="1">
      <alignment vertical="center"/>
    </xf>
    <xf numFmtId="0" fontId="53" fillId="0" borderId="44" xfId="11" applyFont="1" applyBorder="1">
      <alignment vertical="center"/>
    </xf>
    <xf numFmtId="190" fontId="53" fillId="0" borderId="44" xfId="11" applyNumberFormat="1" applyFont="1" applyBorder="1" applyAlignment="1">
      <alignment vertical="center" shrinkToFit="1"/>
    </xf>
    <xf numFmtId="0" fontId="53" fillId="0" borderId="9" xfId="11" applyFont="1" applyBorder="1">
      <alignment vertical="center"/>
    </xf>
    <xf numFmtId="0" fontId="53" fillId="0" borderId="1" xfId="11" applyFont="1" applyBorder="1">
      <alignment vertical="center"/>
    </xf>
    <xf numFmtId="190" fontId="53" fillId="0" borderId="9" xfId="11" applyNumberFormat="1" applyFont="1" applyBorder="1">
      <alignment vertical="center"/>
    </xf>
    <xf numFmtId="0" fontId="52" fillId="0" borderId="11" xfId="12" applyFont="1" applyBorder="1" applyAlignment="1">
      <alignment vertical="center"/>
    </xf>
    <xf numFmtId="0" fontId="53" fillId="0" borderId="0" xfId="11" applyFont="1" applyAlignment="1">
      <alignment vertical="center" shrinkToFit="1"/>
    </xf>
    <xf numFmtId="0" fontId="53" fillId="0" borderId="12" xfId="11" applyFont="1" applyBorder="1">
      <alignment vertical="center"/>
    </xf>
    <xf numFmtId="0" fontId="53" fillId="0" borderId="0" xfId="11" applyFont="1" applyAlignment="1">
      <alignment horizontal="center" vertical="center"/>
    </xf>
    <xf numFmtId="0" fontId="53" fillId="0" borderId="42" xfId="11" applyFont="1" applyBorder="1">
      <alignment vertical="center"/>
    </xf>
    <xf numFmtId="190" fontId="53" fillId="0" borderId="47" xfId="11" applyNumberFormat="1" applyFont="1" applyBorder="1">
      <alignment vertical="center"/>
    </xf>
    <xf numFmtId="0" fontId="52" fillId="0" borderId="40" xfId="0" applyFont="1" applyBorder="1" applyAlignment="1">
      <alignment vertical="center"/>
    </xf>
    <xf numFmtId="0" fontId="52" fillId="0" borderId="41" xfId="0" applyFont="1" applyBorder="1" applyAlignment="1">
      <alignment vertical="center" wrapText="1"/>
    </xf>
    <xf numFmtId="190" fontId="53" fillId="0" borderId="42" xfId="11" applyNumberFormat="1" applyFont="1" applyBorder="1">
      <alignment vertical="center"/>
    </xf>
    <xf numFmtId="190" fontId="53" fillId="0" borderId="41" xfId="11" applyNumberFormat="1" applyFont="1" applyBorder="1">
      <alignment vertical="center"/>
    </xf>
    <xf numFmtId="0" fontId="53" fillId="0" borderId="2" xfId="11" applyFont="1" applyBorder="1">
      <alignment vertical="center"/>
    </xf>
    <xf numFmtId="0" fontId="69" fillId="0" borderId="0" xfId="18" applyFont="1" applyAlignment="1" applyProtection="1">
      <alignment horizontal="left"/>
    </xf>
    <xf numFmtId="0" fontId="57" fillId="0" borderId="0" xfId="12" applyFont="1" applyAlignment="1">
      <alignment horizontal="right" vertical="center"/>
    </xf>
    <xf numFmtId="0" fontId="57" fillId="0" borderId="0" xfId="12" applyFont="1" applyAlignment="1">
      <alignment horizontal="distributed" vertical="center"/>
    </xf>
    <xf numFmtId="0" fontId="57" fillId="0" borderId="0" xfId="12" applyFont="1" applyAlignment="1">
      <alignment vertical="center"/>
    </xf>
    <xf numFmtId="0" fontId="52" fillId="0" borderId="0" xfId="12" applyFont="1" applyAlignment="1">
      <alignment horizontal="right" vertical="center"/>
    </xf>
    <xf numFmtId="0" fontId="52" fillId="0" borderId="0" xfId="12" applyFont="1" applyAlignment="1">
      <alignment horizontal="distributed" vertical="center"/>
    </xf>
    <xf numFmtId="0" fontId="63" fillId="0" borderId="0" xfId="12" applyFont="1" applyAlignment="1">
      <alignment horizontal="center" vertical="center" wrapText="1"/>
    </xf>
    <xf numFmtId="0" fontId="52" fillId="0" borderId="0" xfId="12" applyFont="1" applyAlignment="1">
      <alignment vertical="center" shrinkToFit="1"/>
    </xf>
    <xf numFmtId="0" fontId="69" fillId="0" borderId="0" xfId="18" applyFont="1" applyAlignment="1" applyProtection="1">
      <alignment vertical="center" shrinkToFit="1"/>
    </xf>
    <xf numFmtId="0" fontId="52" fillId="0" borderId="0" xfId="0" applyFont="1" applyAlignment="1">
      <alignment horizontal="center" vertical="center" wrapText="1"/>
    </xf>
    <xf numFmtId="184" fontId="52" fillId="0" borderId="0" xfId="12" applyNumberFormat="1" applyFont="1" applyAlignment="1">
      <alignment vertical="center"/>
    </xf>
    <xf numFmtId="0" fontId="55" fillId="0" borderId="38" xfId="16" applyFont="1" applyBorder="1">
      <alignment vertical="center"/>
    </xf>
    <xf numFmtId="0" fontId="55" fillId="0" borderId="41" xfId="16" applyFont="1" applyBorder="1">
      <alignment vertical="center"/>
    </xf>
    <xf numFmtId="0" fontId="55" fillId="0" borderId="44" xfId="16" applyFont="1" applyBorder="1">
      <alignment vertical="center"/>
    </xf>
    <xf numFmtId="0" fontId="55" fillId="0" borderId="5" xfId="16" applyFont="1" applyBorder="1">
      <alignment vertical="center"/>
    </xf>
    <xf numFmtId="0" fontId="55" fillId="0" borderId="0" xfId="16" applyFont="1" applyAlignment="1">
      <alignment horizontal="left" vertical="center"/>
    </xf>
    <xf numFmtId="0" fontId="20" fillId="0" borderId="0" xfId="0" applyFont="1" applyAlignment="1">
      <alignment horizontal="right" vertical="center"/>
    </xf>
    <xf numFmtId="0" fontId="55" fillId="6" borderId="6" xfId="16" applyFont="1" applyFill="1" applyBorder="1" applyAlignment="1">
      <alignment horizontal="left" vertical="center"/>
    </xf>
    <xf numFmtId="0" fontId="55" fillId="6" borderId="13" xfId="16" applyFont="1" applyFill="1" applyBorder="1">
      <alignment vertical="center"/>
    </xf>
    <xf numFmtId="0" fontId="20" fillId="6" borderId="16" xfId="0" applyFont="1" applyFill="1" applyBorder="1" applyAlignment="1">
      <alignment vertical="center"/>
    </xf>
    <xf numFmtId="0" fontId="55" fillId="16" borderId="5" xfId="16" applyFont="1" applyFill="1" applyBorder="1">
      <alignment vertical="center"/>
    </xf>
    <xf numFmtId="0" fontId="20" fillId="2" borderId="3" xfId="0" applyFont="1" applyFill="1" applyBorder="1"/>
    <xf numFmtId="0" fontId="20" fillId="2" borderId="5" xfId="0" applyFont="1" applyFill="1" applyBorder="1" applyAlignment="1">
      <alignment wrapText="1"/>
    </xf>
    <xf numFmtId="0" fontId="20" fillId="6" borderId="104" xfId="0" applyFont="1" applyFill="1" applyBorder="1" applyAlignment="1">
      <alignment horizontal="center" vertical="center"/>
    </xf>
    <xf numFmtId="0" fontId="20" fillId="6" borderId="105" xfId="0" applyFont="1" applyFill="1" applyBorder="1" applyAlignment="1">
      <alignment horizontal="center" vertical="center"/>
    </xf>
    <xf numFmtId="0" fontId="20" fillId="6" borderId="67" xfId="0" applyFont="1" applyFill="1" applyBorder="1" applyAlignment="1">
      <alignment horizontal="center" vertical="center"/>
    </xf>
    <xf numFmtId="0" fontId="20" fillId="2" borderId="15" xfId="0" applyFont="1" applyFill="1" applyBorder="1" applyAlignment="1">
      <alignment horizontal="center" vertical="center" wrapText="1"/>
    </xf>
    <xf numFmtId="0" fontId="20" fillId="6" borderId="108" xfId="0" applyFont="1" applyFill="1" applyBorder="1" applyAlignment="1">
      <alignment horizontal="center" vertical="center" wrapText="1"/>
    </xf>
    <xf numFmtId="0" fontId="20" fillId="6" borderId="109" xfId="0" applyFont="1" applyFill="1" applyBorder="1" applyAlignment="1">
      <alignment horizontal="center" vertical="center" wrapText="1"/>
    </xf>
    <xf numFmtId="0" fontId="20" fillId="6" borderId="73" xfId="0" applyFont="1" applyFill="1" applyBorder="1" applyAlignment="1">
      <alignment horizontal="center" vertical="center" wrapText="1"/>
    </xf>
    <xf numFmtId="1" fontId="20" fillId="2" borderId="37" xfId="4" applyNumberFormat="1" applyFont="1" applyFill="1" applyBorder="1"/>
    <xf numFmtId="1" fontId="20" fillId="2" borderId="38" xfId="4" applyNumberFormat="1" applyFont="1" applyFill="1" applyBorder="1" applyAlignment="1">
      <alignment vertical="center" shrinkToFit="1"/>
    </xf>
    <xf numFmtId="205" fontId="20" fillId="0" borderId="104" xfId="0" applyNumberFormat="1" applyFont="1" applyBorder="1" applyAlignment="1">
      <alignment shrinkToFit="1"/>
    </xf>
    <xf numFmtId="205" fontId="20" fillId="0" borderId="105" xfId="0" applyNumberFormat="1" applyFont="1" applyBorder="1" applyAlignment="1">
      <alignment shrinkToFit="1"/>
    </xf>
    <xf numFmtId="205" fontId="20" fillId="0" borderId="67" xfId="0" applyNumberFormat="1" applyFont="1" applyBorder="1" applyAlignment="1">
      <alignment shrinkToFit="1"/>
    </xf>
    <xf numFmtId="1" fontId="20" fillId="2" borderId="40" xfId="4" applyNumberFormat="1" applyFont="1" applyFill="1" applyBorder="1"/>
    <xf numFmtId="1" fontId="20" fillId="2" borderId="41" xfId="4" applyNumberFormat="1" applyFont="1" applyFill="1" applyBorder="1" applyAlignment="1">
      <alignment vertical="center" shrinkToFit="1"/>
    </xf>
    <xf numFmtId="205" fontId="20" fillId="0" borderId="106" xfId="0" applyNumberFormat="1" applyFont="1" applyBorder="1" applyAlignment="1">
      <alignment shrinkToFit="1"/>
    </xf>
    <xf numFmtId="205" fontId="20" fillId="0" borderId="107" xfId="0" applyNumberFormat="1" applyFont="1" applyBorder="1" applyAlignment="1">
      <alignment shrinkToFit="1"/>
    </xf>
    <xf numFmtId="205" fontId="20" fillId="0" borderId="68" xfId="0" applyNumberFormat="1" applyFont="1" applyBorder="1" applyAlignment="1">
      <alignment shrinkToFit="1"/>
    </xf>
    <xf numFmtId="1" fontId="20" fillId="2" borderId="131" xfId="4" applyNumberFormat="1" applyFont="1" applyFill="1" applyBorder="1"/>
    <xf numFmtId="1" fontId="20" fillId="2" borderId="132" xfId="4" applyNumberFormat="1" applyFont="1" applyFill="1" applyBorder="1" applyAlignment="1">
      <alignment vertical="center" shrinkToFit="1"/>
    </xf>
    <xf numFmtId="205" fontId="20" fillId="0" borderId="133" xfId="0" applyNumberFormat="1" applyFont="1" applyBorder="1" applyAlignment="1">
      <alignment shrinkToFit="1"/>
    </xf>
    <xf numFmtId="205" fontId="20" fillId="0" borderId="134" xfId="0" applyNumberFormat="1" applyFont="1" applyBorder="1" applyAlignment="1">
      <alignment shrinkToFit="1"/>
    </xf>
    <xf numFmtId="205" fontId="20" fillId="0" borderId="135" xfId="0" applyNumberFormat="1" applyFont="1" applyBorder="1" applyAlignment="1">
      <alignment shrinkToFit="1"/>
    </xf>
    <xf numFmtId="1" fontId="20" fillId="2" borderId="136" xfId="4" applyNumberFormat="1" applyFont="1" applyFill="1" applyBorder="1"/>
    <xf numFmtId="1" fontId="20" fillId="2" borderId="137" xfId="4" applyNumberFormat="1" applyFont="1" applyFill="1" applyBorder="1" applyAlignment="1">
      <alignment vertical="center" shrinkToFit="1"/>
    </xf>
    <xf numFmtId="205" fontId="20" fillId="0" borderId="138" xfId="0" applyNumberFormat="1" applyFont="1" applyBorder="1" applyAlignment="1">
      <alignment shrinkToFit="1"/>
    </xf>
    <xf numFmtId="205" fontId="20" fillId="0" borderId="139" xfId="0" applyNumberFormat="1" applyFont="1" applyBorder="1" applyAlignment="1">
      <alignment shrinkToFit="1"/>
    </xf>
    <xf numFmtId="205" fontId="20" fillId="0" borderId="140" xfId="0" applyNumberFormat="1" applyFont="1" applyBorder="1" applyAlignment="1">
      <alignment shrinkToFit="1"/>
    </xf>
    <xf numFmtId="0" fontId="20" fillId="2" borderId="40" xfId="0" applyFont="1" applyFill="1" applyBorder="1"/>
    <xf numFmtId="0" fontId="20" fillId="2" borderId="41" xfId="0" applyFont="1" applyFill="1" applyBorder="1" applyAlignment="1">
      <alignment vertical="center" shrinkToFit="1"/>
    </xf>
    <xf numFmtId="0" fontId="20" fillId="2" borderId="131" xfId="0" applyFont="1" applyFill="1" applyBorder="1"/>
    <xf numFmtId="0" fontId="20" fillId="2" borderId="132" xfId="0" applyFont="1" applyFill="1" applyBorder="1" applyAlignment="1">
      <alignment vertical="center" shrinkToFit="1"/>
    </xf>
    <xf numFmtId="0" fontId="72" fillId="2" borderId="136" xfId="0" applyFont="1" applyFill="1" applyBorder="1"/>
    <xf numFmtId="0" fontId="72" fillId="2" borderId="137" xfId="0" applyFont="1" applyFill="1" applyBorder="1" applyAlignment="1">
      <alignment vertical="center" shrinkToFit="1"/>
    </xf>
    <xf numFmtId="0" fontId="72" fillId="2" borderId="40" xfId="0" applyFont="1" applyFill="1" applyBorder="1"/>
    <xf numFmtId="0" fontId="72" fillId="2" borderId="41" xfId="0" applyFont="1" applyFill="1" applyBorder="1" applyAlignment="1">
      <alignment vertical="center" shrinkToFit="1"/>
    </xf>
    <xf numFmtId="0" fontId="72" fillId="2" borderId="131" xfId="0" applyFont="1" applyFill="1" applyBorder="1"/>
    <xf numFmtId="0" fontId="72" fillId="2" borderId="132" xfId="0" applyFont="1" applyFill="1" applyBorder="1" applyAlignment="1">
      <alignment vertical="center" shrinkToFit="1"/>
    </xf>
    <xf numFmtId="0" fontId="20" fillId="2" borderId="136" xfId="0" applyFont="1" applyFill="1" applyBorder="1"/>
    <xf numFmtId="0" fontId="20" fillId="2" borderId="137" xfId="0" applyFont="1" applyFill="1" applyBorder="1" applyAlignment="1">
      <alignment vertical="center" shrinkToFit="1"/>
    </xf>
    <xf numFmtId="0" fontId="20" fillId="2" borderId="80" xfId="0" applyFont="1" applyFill="1" applyBorder="1"/>
    <xf numFmtId="0" fontId="20" fillId="2" borderId="101" xfId="0" applyFont="1" applyFill="1" applyBorder="1" applyAlignment="1">
      <alignment vertical="center" shrinkToFit="1"/>
    </xf>
    <xf numFmtId="205" fontId="20" fillId="0" borderId="129" xfId="0" applyNumberFormat="1" applyFont="1" applyBorder="1" applyAlignment="1">
      <alignment shrinkToFit="1"/>
    </xf>
    <xf numFmtId="205" fontId="20" fillId="0" borderId="130" xfId="0" applyNumberFormat="1" applyFont="1" applyBorder="1" applyAlignment="1">
      <alignment shrinkToFit="1"/>
    </xf>
    <xf numFmtId="205" fontId="20" fillId="0" borderId="69" xfId="0" applyNumberFormat="1" applyFont="1" applyBorder="1" applyAlignment="1">
      <alignment shrinkToFit="1"/>
    </xf>
    <xf numFmtId="0" fontId="20" fillId="9" borderId="1" xfId="0" applyFont="1" applyFill="1" applyBorder="1"/>
    <xf numFmtId="0" fontId="20" fillId="9" borderId="9" xfId="0" applyFont="1" applyFill="1" applyBorder="1" applyAlignment="1">
      <alignment vertical="center"/>
    </xf>
    <xf numFmtId="205" fontId="20" fillId="9" borderId="102" xfId="0" applyNumberFormat="1" applyFont="1" applyFill="1" applyBorder="1" applyAlignment="1">
      <alignment shrinkToFit="1"/>
    </xf>
    <xf numFmtId="205" fontId="20" fillId="9" borderId="103" xfId="0" applyNumberFormat="1" applyFont="1" applyFill="1" applyBorder="1" applyAlignment="1">
      <alignment shrinkToFit="1"/>
    </xf>
    <xf numFmtId="205" fontId="20" fillId="9" borderId="71" xfId="0" applyNumberFormat="1" applyFont="1" applyFill="1" applyBorder="1" applyAlignment="1">
      <alignment shrinkToFit="1"/>
    </xf>
    <xf numFmtId="205" fontId="20" fillId="0" borderId="141" xfId="0" applyNumberFormat="1" applyFont="1" applyBorder="1" applyAlignment="1">
      <alignment shrinkToFit="1"/>
    </xf>
    <xf numFmtId="205" fontId="20" fillId="0" borderId="143" xfId="0" applyNumberFormat="1" applyFont="1" applyBorder="1" applyAlignment="1">
      <alignment shrinkToFit="1"/>
    </xf>
    <xf numFmtId="205" fontId="20" fillId="0" borderId="146" xfId="0" applyNumberFormat="1" applyFont="1" applyBorder="1" applyAlignment="1">
      <alignment shrinkToFit="1"/>
    </xf>
    <xf numFmtId="205" fontId="20" fillId="9" borderId="148" xfId="0" applyNumberFormat="1" applyFont="1" applyFill="1" applyBorder="1" applyAlignment="1">
      <alignment shrinkToFit="1"/>
    </xf>
    <xf numFmtId="205" fontId="20" fillId="9" borderId="114" xfId="0" applyNumberFormat="1" applyFont="1" applyFill="1" applyBorder="1" applyAlignment="1">
      <alignment shrinkToFit="1"/>
    </xf>
    <xf numFmtId="205" fontId="20" fillId="9" borderId="66" xfId="0" applyNumberFormat="1" applyFont="1" applyFill="1" applyBorder="1" applyAlignment="1">
      <alignment shrinkToFit="1"/>
    </xf>
    <xf numFmtId="1" fontId="20" fillId="2" borderId="37" xfId="4" applyNumberFormat="1" applyFont="1" applyFill="1" applyBorder="1" applyAlignment="1">
      <alignment shrinkToFit="1"/>
    </xf>
    <xf numFmtId="1" fontId="20" fillId="2" borderId="40" xfId="4" applyNumberFormat="1" applyFont="1" applyFill="1" applyBorder="1" applyAlignment="1">
      <alignment shrinkToFit="1"/>
    </xf>
    <xf numFmtId="1" fontId="20" fillId="2" borderId="131" xfId="4" applyNumberFormat="1" applyFont="1" applyFill="1" applyBorder="1" applyAlignment="1">
      <alignment shrinkToFit="1"/>
    </xf>
    <xf numFmtId="1" fontId="20" fillId="2" borderId="136" xfId="4" applyNumberFormat="1" applyFont="1" applyFill="1" applyBorder="1" applyAlignment="1">
      <alignment shrinkToFit="1"/>
    </xf>
    <xf numFmtId="0" fontId="20" fillId="2" borderId="40" xfId="0" applyFont="1" applyFill="1" applyBorder="1" applyAlignment="1">
      <alignment shrinkToFit="1"/>
    </xf>
    <xf numFmtId="0" fontId="20" fillId="2" borderId="131" xfId="0" applyFont="1" applyFill="1" applyBorder="1" applyAlignment="1">
      <alignment shrinkToFit="1"/>
    </xf>
    <xf numFmtId="0" fontId="72" fillId="2" borderId="136" xfId="0" applyFont="1" applyFill="1" applyBorder="1" applyAlignment="1">
      <alignment shrinkToFit="1"/>
    </xf>
    <xf numFmtId="0" fontId="72" fillId="2" borderId="40" xfId="0" applyFont="1" applyFill="1" applyBorder="1" applyAlignment="1">
      <alignment shrinkToFit="1"/>
    </xf>
    <xf numFmtId="0" fontId="72" fillId="2" borderId="131" xfId="0" applyFont="1" applyFill="1" applyBorder="1" applyAlignment="1">
      <alignment shrinkToFit="1"/>
    </xf>
    <xf numFmtId="0" fontId="20" fillId="2" borderId="136" xfId="0" applyFont="1" applyFill="1" applyBorder="1" applyAlignment="1">
      <alignment shrinkToFit="1"/>
    </xf>
    <xf numFmtId="0" fontId="20" fillId="2" borderId="80" xfId="0" applyFont="1" applyFill="1" applyBorder="1" applyAlignment="1">
      <alignment shrinkToFit="1"/>
    </xf>
    <xf numFmtId="0" fontId="20" fillId="9" borderId="1" xfId="0" applyFont="1" applyFill="1" applyBorder="1" applyAlignment="1">
      <alignment shrinkToFit="1"/>
    </xf>
    <xf numFmtId="0" fontId="20" fillId="9" borderId="9" xfId="0" applyFont="1" applyFill="1" applyBorder="1" applyAlignment="1">
      <alignment vertical="center" shrinkToFit="1"/>
    </xf>
    <xf numFmtId="0" fontId="20" fillId="6" borderId="37" xfId="0" applyFont="1" applyFill="1" applyBorder="1" applyAlignment="1">
      <alignment shrinkToFit="1"/>
    </xf>
    <xf numFmtId="0" fontId="20" fillId="6" borderId="38" xfId="0" applyFont="1" applyFill="1" applyBorder="1" applyAlignment="1">
      <alignment shrinkToFit="1"/>
    </xf>
    <xf numFmtId="0" fontId="20" fillId="6" borderId="40" xfId="0" applyFont="1" applyFill="1" applyBorder="1" applyAlignment="1">
      <alignment shrinkToFit="1"/>
    </xf>
    <xf numFmtId="0" fontId="20" fillId="6" borderId="41" xfId="0" applyFont="1" applyFill="1" applyBorder="1" applyAlignment="1">
      <alignment shrinkToFit="1"/>
    </xf>
    <xf numFmtId="0" fontId="20" fillId="6" borderId="80" xfId="0" applyFont="1" applyFill="1" applyBorder="1" applyAlignment="1">
      <alignment shrinkToFit="1"/>
    </xf>
    <xf numFmtId="0" fontId="20" fillId="6" borderId="101" xfId="0" applyFont="1" applyFill="1" applyBorder="1" applyAlignment="1">
      <alignment shrinkToFit="1"/>
    </xf>
    <xf numFmtId="0" fontId="20" fillId="9" borderId="16" xfId="0" applyFont="1" applyFill="1" applyBorder="1" applyAlignment="1">
      <alignment shrinkToFit="1"/>
    </xf>
    <xf numFmtId="0" fontId="20" fillId="9" borderId="15" xfId="0" applyFont="1" applyFill="1" applyBorder="1" applyAlignment="1">
      <alignment shrinkToFit="1"/>
    </xf>
    <xf numFmtId="0" fontId="20" fillId="6" borderId="141" xfId="0" applyFont="1" applyFill="1" applyBorder="1" applyAlignment="1">
      <alignment horizontal="center" vertical="center"/>
    </xf>
    <xf numFmtId="0" fontId="20" fillId="2" borderId="16" xfId="0" applyFont="1" applyFill="1" applyBorder="1" applyAlignment="1">
      <alignment horizontal="center" vertical="center" wrapText="1"/>
    </xf>
    <xf numFmtId="0" fontId="20" fillId="6" borderId="142" xfId="0" applyFont="1" applyFill="1" applyBorder="1" applyAlignment="1">
      <alignment horizontal="center" vertical="center" wrapText="1"/>
    </xf>
    <xf numFmtId="184" fontId="20" fillId="0" borderId="141" xfId="0" applyNumberFormat="1" applyFont="1" applyBorder="1" applyAlignment="1">
      <alignment shrinkToFit="1"/>
    </xf>
    <xf numFmtId="184" fontId="20" fillId="0" borderId="105" xfId="0" applyNumberFormat="1" applyFont="1" applyBorder="1" applyAlignment="1">
      <alignment shrinkToFit="1"/>
    </xf>
    <xf numFmtId="184" fontId="20" fillId="0" borderId="67" xfId="0" applyNumberFormat="1" applyFont="1" applyBorder="1" applyAlignment="1">
      <alignment shrinkToFit="1"/>
    </xf>
    <xf numFmtId="184" fontId="20" fillId="0" borderId="143" xfId="0" applyNumberFormat="1" applyFont="1" applyBorder="1" applyAlignment="1">
      <alignment shrinkToFit="1"/>
    </xf>
    <xf numFmtId="184" fontId="20" fillId="0" borderId="107" xfId="0" applyNumberFormat="1" applyFont="1" applyBorder="1" applyAlignment="1">
      <alignment shrinkToFit="1"/>
    </xf>
    <xf numFmtId="184" fontId="20" fillId="0" borderId="68" xfId="0" applyNumberFormat="1" applyFont="1" applyBorder="1" applyAlignment="1">
      <alignment shrinkToFit="1"/>
    </xf>
    <xf numFmtId="184" fontId="20" fillId="0" borderId="144" xfId="0" applyNumberFormat="1" applyFont="1" applyBorder="1" applyAlignment="1">
      <alignment shrinkToFit="1"/>
    </xf>
    <xf numFmtId="184" fontId="20" fillId="0" borderId="134" xfId="0" applyNumberFormat="1" applyFont="1" applyBorder="1" applyAlignment="1">
      <alignment shrinkToFit="1"/>
    </xf>
    <xf numFmtId="184" fontId="20" fillId="0" borderId="135" xfId="0" applyNumberFormat="1" applyFont="1" applyBorder="1" applyAlignment="1">
      <alignment shrinkToFit="1"/>
    </xf>
    <xf numFmtId="184" fontId="20" fillId="0" borderId="145" xfId="0" applyNumberFormat="1" applyFont="1" applyBorder="1" applyAlignment="1">
      <alignment shrinkToFit="1"/>
    </xf>
    <xf numFmtId="184" fontId="20" fillId="0" borderId="139" xfId="0" applyNumberFormat="1" applyFont="1" applyBorder="1" applyAlignment="1">
      <alignment shrinkToFit="1"/>
    </xf>
    <xf numFmtId="184" fontId="20" fillId="0" borderId="140" xfId="0" applyNumberFormat="1" applyFont="1" applyBorder="1" applyAlignment="1">
      <alignment shrinkToFit="1"/>
    </xf>
    <xf numFmtId="184" fontId="20" fillId="0" borderId="146" xfId="0" applyNumberFormat="1" applyFont="1" applyBorder="1" applyAlignment="1">
      <alignment shrinkToFit="1"/>
    </xf>
    <xf numFmtId="184" fontId="20" fillId="0" borderId="130" xfId="0" applyNumberFormat="1" applyFont="1" applyBorder="1" applyAlignment="1">
      <alignment shrinkToFit="1"/>
    </xf>
    <xf numFmtId="184" fontId="20" fillId="0" borderId="69" xfId="0" applyNumberFormat="1" applyFont="1" applyBorder="1" applyAlignment="1">
      <alignment shrinkToFit="1"/>
    </xf>
    <xf numFmtId="184" fontId="20" fillId="9" borderId="147" xfId="0" applyNumberFormat="1" applyFont="1" applyFill="1" applyBorder="1" applyAlignment="1">
      <alignment shrinkToFit="1"/>
    </xf>
    <xf numFmtId="184" fontId="20" fillId="9" borderId="103" xfId="0" applyNumberFormat="1" applyFont="1" applyFill="1" applyBorder="1" applyAlignment="1">
      <alignment shrinkToFit="1"/>
    </xf>
    <xf numFmtId="184" fontId="20" fillId="9" borderId="71" xfId="0" applyNumberFormat="1" applyFont="1" applyFill="1" applyBorder="1" applyAlignment="1">
      <alignment shrinkToFit="1"/>
    </xf>
    <xf numFmtId="0" fontId="20" fillId="6" borderId="37" xfId="0" applyFont="1" applyFill="1" applyBorder="1"/>
    <xf numFmtId="0" fontId="20" fillId="6" borderId="38" xfId="0" applyFont="1" applyFill="1" applyBorder="1"/>
    <xf numFmtId="0" fontId="20" fillId="6" borderId="40" xfId="0" applyFont="1" applyFill="1" applyBorder="1"/>
    <xf numFmtId="0" fontId="20" fillId="6" borderId="41" xfId="0" applyFont="1" applyFill="1" applyBorder="1"/>
    <xf numFmtId="0" fontId="20" fillId="6" borderId="80" xfId="0" applyFont="1" applyFill="1" applyBorder="1"/>
    <xf numFmtId="0" fontId="20" fillId="6" borderId="101" xfId="0" applyFont="1" applyFill="1" applyBorder="1"/>
    <xf numFmtId="0" fontId="20" fillId="9" borderId="9" xfId="0" applyFont="1" applyFill="1" applyBorder="1"/>
    <xf numFmtId="0" fontId="20" fillId="9" borderId="16" xfId="0" applyFont="1" applyFill="1" applyBorder="1"/>
    <xf numFmtId="0" fontId="20" fillId="9" borderId="15" xfId="0" applyFont="1" applyFill="1" applyBorder="1"/>
    <xf numFmtId="184" fontId="20" fillId="9" borderId="148" xfId="0" applyNumberFormat="1" applyFont="1" applyFill="1" applyBorder="1" applyAlignment="1">
      <alignment shrinkToFit="1"/>
    </xf>
    <xf numFmtId="184" fontId="20" fillId="9" borderId="114" xfId="0" applyNumberFormat="1" applyFont="1" applyFill="1" applyBorder="1" applyAlignment="1">
      <alignment shrinkToFit="1"/>
    </xf>
    <xf numFmtId="184" fontId="20" fillId="9" borderId="66" xfId="0" applyNumberFormat="1" applyFont="1" applyFill="1" applyBorder="1" applyAlignment="1">
      <alignment shrinkToFit="1"/>
    </xf>
    <xf numFmtId="49" fontId="20" fillId="0" borderId="19" xfId="12" applyNumberFormat="1" applyFont="1" applyBorder="1" applyAlignment="1">
      <alignment horizontal="right" vertical="center"/>
    </xf>
    <xf numFmtId="0" fontId="20" fillId="0" borderId="0" xfId="12" applyFont="1" applyAlignment="1">
      <alignment horizontal="right" vertical="top"/>
    </xf>
    <xf numFmtId="49" fontId="20" fillId="0" borderId="11" xfId="12" applyNumberFormat="1" applyFont="1" applyBorder="1" applyAlignment="1">
      <alignment horizontal="right" vertical="top"/>
    </xf>
    <xf numFmtId="49" fontId="20" fillId="0" borderId="0" xfId="12" applyNumberFormat="1" applyFont="1" applyAlignment="1">
      <alignment horizontal="right" vertical="top"/>
    </xf>
    <xf numFmtId="184" fontId="20" fillId="0" borderId="0" xfId="12" applyNumberFormat="1" applyFont="1" applyAlignment="1">
      <alignment horizontal="right" vertical="top" shrinkToFit="1"/>
    </xf>
    <xf numFmtId="184" fontId="20" fillId="0" borderId="20" xfId="12" applyNumberFormat="1" applyFont="1" applyBorder="1" applyAlignment="1">
      <alignment horizontal="right" vertical="top" shrinkToFit="1"/>
    </xf>
    <xf numFmtId="0" fontId="20" fillId="0" borderId="0" xfId="12" applyFont="1" applyAlignment="1">
      <alignment vertical="top" shrinkToFit="1"/>
    </xf>
    <xf numFmtId="49" fontId="20" fillId="0" borderId="20" xfId="12" applyNumberFormat="1" applyFont="1" applyBorder="1" applyAlignment="1">
      <alignment horizontal="distributed" vertical="top"/>
    </xf>
    <xf numFmtId="184" fontId="20" fillId="0" borderId="11" xfId="12" applyNumberFormat="1" applyFont="1" applyBorder="1" applyAlignment="1">
      <alignment horizontal="right" vertical="top" shrinkToFit="1"/>
    </xf>
    <xf numFmtId="0" fontId="20" fillId="22" borderId="0" xfId="12" applyFont="1" applyFill="1" applyAlignment="1">
      <alignment horizontal="right" vertical="top"/>
    </xf>
    <xf numFmtId="49" fontId="20" fillId="22" borderId="11" xfId="12" applyNumberFormat="1" applyFont="1" applyFill="1" applyBorder="1" applyAlignment="1">
      <alignment horizontal="right" vertical="top"/>
    </xf>
    <xf numFmtId="49" fontId="20" fillId="22" borderId="0" xfId="12" applyNumberFormat="1" applyFont="1" applyFill="1" applyAlignment="1">
      <alignment horizontal="right" vertical="top"/>
    </xf>
    <xf numFmtId="0" fontId="20" fillId="22" borderId="0" xfId="12" applyFont="1" applyFill="1" applyAlignment="1">
      <alignment vertical="top" shrinkToFit="1"/>
    </xf>
    <xf numFmtId="49" fontId="20" fillId="22" borderId="20" xfId="12" applyNumberFormat="1" applyFont="1" applyFill="1" applyBorder="1" applyAlignment="1">
      <alignment horizontal="distributed" vertical="top"/>
    </xf>
    <xf numFmtId="184" fontId="20" fillId="22" borderId="0" xfId="12" applyNumberFormat="1" applyFont="1" applyFill="1" applyAlignment="1">
      <alignment horizontal="right" vertical="top" shrinkToFit="1"/>
    </xf>
    <xf numFmtId="184" fontId="20" fillId="22" borderId="11" xfId="12" applyNumberFormat="1" applyFont="1" applyFill="1" applyBorder="1" applyAlignment="1">
      <alignment horizontal="right" vertical="top" shrinkToFit="1"/>
    </xf>
    <xf numFmtId="184" fontId="20" fillId="22" borderId="20" xfId="12" applyNumberFormat="1" applyFont="1" applyFill="1" applyBorder="1" applyAlignment="1">
      <alignment horizontal="right" vertical="top" shrinkToFit="1"/>
    </xf>
    <xf numFmtId="49" fontId="20" fillId="0" borderId="21" xfId="12" applyNumberFormat="1" applyFont="1" applyBorder="1" applyAlignment="1">
      <alignment horizontal="right" vertical="center"/>
    </xf>
    <xf numFmtId="0" fontId="20" fillId="0" borderId="22" xfId="12" applyFont="1" applyBorder="1" applyAlignment="1">
      <alignment horizontal="right" vertical="top"/>
    </xf>
    <xf numFmtId="49" fontId="20" fillId="0" borderId="128" xfId="12" applyNumberFormat="1" applyFont="1" applyBorder="1" applyAlignment="1">
      <alignment horizontal="right" vertical="top"/>
    </xf>
    <xf numFmtId="49" fontId="20" fillId="0" borderId="22" xfId="12" applyNumberFormat="1" applyFont="1" applyBorder="1" applyAlignment="1">
      <alignment horizontal="right" vertical="top"/>
    </xf>
    <xf numFmtId="0" fontId="20" fillId="0" borderId="22" xfId="12" applyFont="1" applyBorder="1" applyAlignment="1">
      <alignment vertical="top" shrinkToFit="1"/>
    </xf>
    <xf numFmtId="49" fontId="20" fillId="0" borderId="23" xfId="12" applyNumberFormat="1" applyFont="1" applyBorder="1" applyAlignment="1">
      <alignment horizontal="distributed" vertical="top"/>
    </xf>
    <xf numFmtId="184" fontId="20" fillId="0" borderId="22" xfId="12" applyNumberFormat="1" applyFont="1" applyBorder="1" applyAlignment="1">
      <alignment horizontal="right" vertical="top" shrinkToFit="1"/>
    </xf>
    <xf numFmtId="184" fontId="20" fillId="0" borderId="128" xfId="12" applyNumberFormat="1" applyFont="1" applyBorder="1" applyAlignment="1">
      <alignment horizontal="right" vertical="top" shrinkToFit="1"/>
    </xf>
    <xf numFmtId="184" fontId="20" fillId="0" borderId="23" xfId="12" applyNumberFormat="1" applyFont="1" applyBorder="1" applyAlignment="1">
      <alignment horizontal="right" vertical="top" shrinkToFit="1"/>
    </xf>
    <xf numFmtId="0" fontId="55" fillId="6" borderId="102" xfId="16" applyFont="1" applyFill="1" applyBorder="1" applyAlignment="1">
      <alignment horizontal="centerContinuous" vertical="center"/>
    </xf>
    <xf numFmtId="0" fontId="55" fillId="6" borderId="103" xfId="16" applyFont="1" applyFill="1" applyBorder="1" applyAlignment="1">
      <alignment horizontal="centerContinuous" vertical="center"/>
    </xf>
    <xf numFmtId="0" fontId="20" fillId="6" borderId="103" xfId="0" applyFont="1" applyFill="1" applyBorder="1" applyAlignment="1">
      <alignment horizontal="centerContinuous" vertical="center"/>
    </xf>
    <xf numFmtId="0" fontId="55" fillId="6" borderId="71" xfId="16" applyFont="1" applyFill="1" applyBorder="1" applyAlignment="1">
      <alignment horizontal="centerContinuous" vertical="center"/>
    </xf>
    <xf numFmtId="0" fontId="55" fillId="6" borderId="147" xfId="16" applyFont="1" applyFill="1" applyBorder="1" applyAlignment="1">
      <alignment horizontal="centerContinuous" vertical="center"/>
    </xf>
    <xf numFmtId="0" fontId="20" fillId="6" borderId="71" xfId="0" applyFont="1" applyFill="1" applyBorder="1" applyAlignment="1">
      <alignment horizontal="centerContinuous" vertical="center"/>
    </xf>
    <xf numFmtId="0" fontId="55" fillId="6" borderId="102" xfId="16" applyFont="1" applyFill="1" applyBorder="1" applyAlignment="1">
      <alignment horizontal="centerContinuous" vertical="center" wrapText="1"/>
    </xf>
    <xf numFmtId="0" fontId="55" fillId="6" borderId="103" xfId="16" applyFont="1" applyFill="1" applyBorder="1" applyAlignment="1">
      <alignment horizontal="centerContinuous" vertical="center" wrapText="1"/>
    </xf>
    <xf numFmtId="0" fontId="20" fillId="6" borderId="71" xfId="0" applyFont="1" applyFill="1" applyBorder="1" applyAlignment="1">
      <alignment horizontal="centerContinuous" vertical="center" wrapText="1"/>
    </xf>
    <xf numFmtId="0" fontId="70" fillId="6" borderId="2" xfId="16" applyFont="1" applyFill="1" applyBorder="1" applyAlignment="1">
      <alignment horizontal="centerContinuous" vertical="center" wrapText="1"/>
    </xf>
    <xf numFmtId="0" fontId="55" fillId="6" borderId="147" xfId="16" applyFont="1" applyFill="1" applyBorder="1" applyAlignment="1">
      <alignment horizontal="centerContinuous" vertical="center" wrapText="1"/>
    </xf>
    <xf numFmtId="0" fontId="55" fillId="6" borderId="71" xfId="16" applyFont="1" applyFill="1" applyBorder="1" applyAlignment="1">
      <alignment horizontal="centerContinuous" vertical="center" wrapText="1"/>
    </xf>
    <xf numFmtId="0" fontId="71" fillId="6" borderId="2" xfId="0" applyFont="1" applyFill="1" applyBorder="1" applyAlignment="1">
      <alignment horizontal="centerContinuous" vertical="center" wrapText="1"/>
    </xf>
    <xf numFmtId="181" fontId="55" fillId="0" borderId="0" xfId="16" applyNumberFormat="1" applyFont="1">
      <alignment vertical="center"/>
    </xf>
    <xf numFmtId="184" fontId="55" fillId="0" borderId="105" xfId="16" applyNumberFormat="1" applyFont="1" applyBorder="1" applyAlignment="1">
      <alignment vertical="center" shrinkToFit="1"/>
    </xf>
    <xf numFmtId="184" fontId="55" fillId="0" borderId="141" xfId="16" applyNumberFormat="1" applyFont="1" applyBorder="1" applyAlignment="1">
      <alignment vertical="center" shrinkToFit="1"/>
    </xf>
    <xf numFmtId="184" fontId="55" fillId="0" borderId="107" xfId="16" applyNumberFormat="1" applyFont="1" applyBorder="1" applyAlignment="1">
      <alignment vertical="center" shrinkToFit="1"/>
    </xf>
    <xf numFmtId="184" fontId="55" fillId="0" borderId="143" xfId="16" applyNumberFormat="1" applyFont="1" applyBorder="1" applyAlignment="1">
      <alignment vertical="center" shrinkToFit="1"/>
    </xf>
    <xf numFmtId="184" fontId="55" fillId="0" borderId="109" xfId="16" applyNumberFormat="1" applyFont="1" applyBorder="1" applyAlignment="1">
      <alignment vertical="center" shrinkToFit="1"/>
    </xf>
    <xf numFmtId="184" fontId="55" fillId="0" borderId="142" xfId="16" applyNumberFormat="1" applyFont="1" applyBorder="1" applyAlignment="1">
      <alignment vertical="center" shrinkToFit="1"/>
    </xf>
    <xf numFmtId="184" fontId="71" fillId="6" borderId="13" xfId="0" applyNumberFormat="1" applyFont="1" applyFill="1" applyBorder="1" applyAlignment="1">
      <alignment vertical="center" shrinkToFit="1"/>
    </xf>
    <xf numFmtId="0" fontId="52" fillId="0" borderId="6" xfId="0" applyFont="1" applyBorder="1" applyAlignment="1">
      <alignment horizontal="center" vertical="center" wrapText="1"/>
    </xf>
    <xf numFmtId="181" fontId="52" fillId="0" borderId="37" xfId="3" applyNumberFormat="1" applyFont="1" applyFill="1" applyBorder="1" applyAlignment="1">
      <alignment shrinkToFit="1"/>
    </xf>
    <xf numFmtId="181" fontId="52" fillId="0" borderId="40" xfId="3" applyNumberFormat="1" applyFont="1" applyFill="1" applyBorder="1" applyAlignment="1">
      <alignment shrinkToFit="1"/>
    </xf>
    <xf numFmtId="181" fontId="52" fillId="0" borderId="43" xfId="3" applyNumberFormat="1" applyFont="1" applyFill="1" applyBorder="1" applyAlignment="1">
      <alignment shrinkToFit="1"/>
    </xf>
    <xf numFmtId="181" fontId="52" fillId="0" borderId="13" xfId="3" applyNumberFormat="1" applyFont="1" applyFill="1" applyBorder="1" applyAlignment="1">
      <alignment shrinkToFit="1"/>
    </xf>
    <xf numFmtId="188" fontId="52" fillId="0" borderId="37" xfId="3" applyNumberFormat="1" applyFont="1" applyFill="1" applyBorder="1" applyAlignment="1">
      <alignment shrinkToFit="1"/>
    </xf>
    <xf numFmtId="188" fontId="52" fillId="0" borderId="40" xfId="3" applyNumberFormat="1" applyFont="1" applyFill="1" applyBorder="1" applyAlignment="1">
      <alignment shrinkToFit="1"/>
    </xf>
    <xf numFmtId="186" fontId="52" fillId="0" borderId="39" xfId="0" applyNumberFormat="1" applyFont="1" applyBorder="1" applyAlignment="1">
      <alignment shrinkToFit="1"/>
    </xf>
    <xf numFmtId="186" fontId="52" fillId="0" borderId="42" xfId="0" applyNumberFormat="1" applyFont="1" applyBorder="1" applyAlignment="1">
      <alignment shrinkToFit="1"/>
    </xf>
    <xf numFmtId="186" fontId="64" fillId="0" borderId="42" xfId="0" applyNumberFormat="1" applyFont="1" applyBorder="1" applyAlignment="1">
      <alignment shrinkToFit="1"/>
    </xf>
    <xf numFmtId="186" fontId="52" fillId="0" borderId="45" xfId="0" applyNumberFormat="1" applyFont="1" applyBorder="1" applyAlignment="1">
      <alignment shrinkToFit="1"/>
    </xf>
    <xf numFmtId="186" fontId="52" fillId="0" borderId="1" xfId="0" applyNumberFormat="1" applyFont="1" applyBorder="1" applyAlignment="1">
      <alignment shrinkToFit="1"/>
    </xf>
    <xf numFmtId="0" fontId="52" fillId="19" borderId="6" xfId="0" applyFont="1" applyFill="1" applyBorder="1" applyAlignment="1">
      <alignment horizontal="center" vertical="center" wrapText="1"/>
    </xf>
    <xf numFmtId="181" fontId="52" fillId="19" borderId="39" xfId="3" applyNumberFormat="1" applyFont="1" applyFill="1" applyBorder="1" applyAlignment="1">
      <alignment shrinkToFit="1"/>
    </xf>
    <xf numFmtId="181" fontId="52" fillId="19" borderId="42" xfId="3" applyNumberFormat="1" applyFont="1" applyFill="1" applyBorder="1" applyAlignment="1">
      <alignment shrinkToFit="1"/>
    </xf>
    <xf numFmtId="181" fontId="52" fillId="19" borderId="45" xfId="3" applyNumberFormat="1" applyFont="1" applyFill="1" applyBorder="1" applyAlignment="1">
      <alignment shrinkToFit="1"/>
    </xf>
    <xf numFmtId="181" fontId="52" fillId="19" borderId="13" xfId="3" applyNumberFormat="1" applyFont="1" applyFill="1" applyBorder="1" applyAlignment="1">
      <alignment shrinkToFit="1"/>
    </xf>
    <xf numFmtId="188" fontId="52" fillId="19" borderId="39" xfId="3" applyNumberFormat="1" applyFont="1" applyFill="1" applyBorder="1" applyAlignment="1">
      <alignment shrinkToFit="1"/>
    </xf>
    <xf numFmtId="188" fontId="52" fillId="19" borderId="42" xfId="3" applyNumberFormat="1" applyFont="1" applyFill="1" applyBorder="1" applyAlignment="1">
      <alignment shrinkToFit="1"/>
    </xf>
    <xf numFmtId="0" fontId="52" fillId="0" borderId="13" xfId="0" applyFont="1" applyBorder="1" applyAlignment="1">
      <alignment horizontal="center" vertical="center" wrapText="1"/>
    </xf>
    <xf numFmtId="184" fontId="52" fillId="0" borderId="37" xfId="3" applyNumberFormat="1" applyFont="1" applyFill="1" applyBorder="1" applyAlignment="1">
      <alignment shrinkToFit="1"/>
    </xf>
    <xf numFmtId="184" fontId="52" fillId="0" borderId="40" xfId="3" applyNumberFormat="1" applyFont="1" applyFill="1" applyBorder="1" applyAlignment="1">
      <alignment shrinkToFit="1"/>
    </xf>
    <xf numFmtId="184" fontId="64" fillId="0" borderId="40" xfId="3" applyNumberFormat="1" applyFont="1" applyFill="1" applyBorder="1" applyAlignment="1">
      <alignment shrinkToFit="1"/>
    </xf>
    <xf numFmtId="184" fontId="52" fillId="0" borderId="43" xfId="3" applyNumberFormat="1" applyFont="1" applyFill="1" applyBorder="1" applyAlignment="1">
      <alignment shrinkToFit="1"/>
    </xf>
    <xf numFmtId="184" fontId="52" fillId="0" borderId="1" xfId="3" applyNumberFormat="1" applyFont="1" applyFill="1" applyBorder="1" applyAlignment="1">
      <alignment shrinkToFit="1"/>
    </xf>
    <xf numFmtId="0" fontId="52" fillId="0" borderId="8" xfId="0" applyFont="1" applyBorder="1" applyAlignment="1">
      <alignment horizontal="center" vertical="center" wrapText="1"/>
    </xf>
    <xf numFmtId="0" fontId="52" fillId="0" borderId="16" xfId="0" applyFont="1" applyBorder="1" applyAlignment="1">
      <alignment horizontal="center" vertical="center" wrapText="1"/>
    </xf>
    <xf numFmtId="0" fontId="52" fillId="19" borderId="13" xfId="0" applyFont="1" applyFill="1" applyBorder="1" applyAlignment="1">
      <alignment horizontal="center" vertical="center" wrapText="1"/>
    </xf>
    <xf numFmtId="184" fontId="52" fillId="19" borderId="39" xfId="3" applyNumberFormat="1" applyFont="1" applyFill="1" applyBorder="1" applyAlignment="1">
      <alignment shrinkToFit="1"/>
    </xf>
    <xf numFmtId="184" fontId="52" fillId="19" borderId="42" xfId="3" applyNumberFormat="1" applyFont="1" applyFill="1" applyBorder="1" applyAlignment="1">
      <alignment shrinkToFit="1"/>
    </xf>
    <xf numFmtId="184" fontId="64" fillId="19" borderId="42" xfId="3" applyNumberFormat="1" applyFont="1" applyFill="1" applyBorder="1" applyAlignment="1">
      <alignment shrinkToFit="1"/>
    </xf>
    <xf numFmtId="184" fontId="52" fillId="19" borderId="45" xfId="3" applyNumberFormat="1" applyFont="1" applyFill="1" applyBorder="1" applyAlignment="1">
      <alignment shrinkToFit="1"/>
    </xf>
    <xf numFmtId="184" fontId="52" fillId="19" borderId="2" xfId="3" applyNumberFormat="1" applyFont="1" applyFill="1" applyBorder="1" applyAlignment="1">
      <alignment shrinkToFit="1"/>
    </xf>
    <xf numFmtId="0" fontId="74" fillId="6" borderId="40" xfId="0" applyFont="1" applyFill="1" applyBorder="1" applyAlignment="1">
      <alignment shrinkToFit="1"/>
    </xf>
    <xf numFmtId="0" fontId="74" fillId="6" borderId="41" xfId="0" applyFont="1" applyFill="1" applyBorder="1" applyAlignment="1">
      <alignment shrinkToFit="1"/>
    </xf>
    <xf numFmtId="205" fontId="74" fillId="0" borderId="143" xfId="0" applyNumberFormat="1" applyFont="1" applyBorder="1" applyAlignment="1">
      <alignment shrinkToFit="1"/>
    </xf>
    <xf numFmtId="205" fontId="74" fillId="0" borderId="107" xfId="0" applyNumberFormat="1" applyFont="1" applyBorder="1" applyAlignment="1">
      <alignment shrinkToFit="1"/>
    </xf>
    <xf numFmtId="205" fontId="74" fillId="0" borderId="68" xfId="0" applyNumberFormat="1" applyFont="1" applyBorder="1" applyAlignment="1">
      <alignment shrinkToFit="1"/>
    </xf>
    <xf numFmtId="0" fontId="74" fillId="9" borderId="1" xfId="0" applyFont="1" applyFill="1" applyBorder="1" applyAlignment="1">
      <alignment shrinkToFit="1"/>
    </xf>
    <xf numFmtId="0" fontId="74" fillId="9" borderId="9" xfId="0" applyFont="1" applyFill="1" applyBorder="1" applyAlignment="1">
      <alignment shrinkToFit="1"/>
    </xf>
    <xf numFmtId="205" fontId="74" fillId="9" borderId="147" xfId="0" applyNumberFormat="1" applyFont="1" applyFill="1" applyBorder="1" applyAlignment="1">
      <alignment shrinkToFit="1"/>
    </xf>
    <xf numFmtId="205" fontId="74" fillId="9" borderId="103" xfId="0" applyNumberFormat="1" applyFont="1" applyFill="1" applyBorder="1" applyAlignment="1">
      <alignment shrinkToFit="1"/>
    </xf>
    <xf numFmtId="205" fontId="74" fillId="9" borderId="71" xfId="0" applyNumberFormat="1" applyFont="1" applyFill="1" applyBorder="1" applyAlignment="1">
      <alignment shrinkToFit="1"/>
    </xf>
    <xf numFmtId="38" fontId="52" fillId="0" borderId="9" xfId="15" applyFont="1" applyFill="1" applyBorder="1" applyAlignment="1" applyProtection="1">
      <alignment vertical="center" wrapText="1"/>
    </xf>
    <xf numFmtId="38" fontId="52" fillId="0" borderId="87" xfId="15" applyFont="1" applyFill="1" applyBorder="1" applyAlignment="1" applyProtection="1">
      <alignment vertical="center" wrapText="1"/>
    </xf>
    <xf numFmtId="0" fontId="52" fillId="0" borderId="0" xfId="19" applyFont="1" applyAlignment="1">
      <alignment vertical="center"/>
    </xf>
    <xf numFmtId="0" fontId="52" fillId="0" borderId="0" xfId="19" applyFont="1" applyAlignment="1">
      <alignment horizontal="right" vertical="center"/>
    </xf>
    <xf numFmtId="0" fontId="52" fillId="0" borderId="1" xfId="19" applyFont="1" applyBorder="1" applyAlignment="1">
      <alignment horizontal="centerContinuous" vertical="center"/>
    </xf>
    <xf numFmtId="0" fontId="52" fillId="0" borderId="7" xfId="19" applyFont="1" applyBorder="1" applyAlignment="1">
      <alignment horizontal="centerContinuous" vertical="center"/>
    </xf>
    <xf numFmtId="0" fontId="52" fillId="0" borderId="9" xfId="19" applyFont="1" applyBorder="1" applyAlignment="1">
      <alignment horizontal="center" vertical="center" wrapText="1"/>
    </xf>
    <xf numFmtId="0" fontId="52" fillId="0" borderId="9" xfId="19" applyFont="1" applyBorder="1" applyAlignment="1">
      <alignment vertical="center" wrapText="1"/>
    </xf>
    <xf numFmtId="0" fontId="52" fillId="0" borderId="1" xfId="19" applyFont="1" applyBorder="1" applyAlignment="1">
      <alignment vertical="center"/>
    </xf>
    <xf numFmtId="0" fontId="52" fillId="0" borderId="7" xfId="19" applyFont="1" applyBorder="1" applyAlignment="1">
      <alignment vertical="center"/>
    </xf>
    <xf numFmtId="0" fontId="52" fillId="0" borderId="16" xfId="19" applyFont="1" applyBorder="1" applyAlignment="1">
      <alignment vertical="center"/>
    </xf>
    <xf numFmtId="0" fontId="52" fillId="0" borderId="7" xfId="19" applyFont="1" applyBorder="1" applyAlignment="1">
      <alignment vertical="center" shrinkToFit="1"/>
    </xf>
    <xf numFmtId="0" fontId="52" fillId="0" borderId="86" xfId="19" applyFont="1" applyBorder="1" applyAlignment="1">
      <alignment vertical="center"/>
    </xf>
    <xf numFmtId="0" fontId="52" fillId="0" borderId="99" xfId="19" applyFont="1" applyBorder="1" applyAlignment="1">
      <alignment vertical="center"/>
    </xf>
    <xf numFmtId="0" fontId="52" fillId="0" borderId="14" xfId="19" applyFont="1" applyBorder="1" applyAlignment="1">
      <alignment vertical="center"/>
    </xf>
    <xf numFmtId="0" fontId="53" fillId="24" borderId="10" xfId="19" applyFont="1" applyFill="1" applyBorder="1" applyAlignment="1">
      <alignment vertical="center"/>
    </xf>
    <xf numFmtId="0" fontId="53" fillId="24" borderId="0" xfId="19" applyFont="1" applyFill="1" applyAlignment="1">
      <alignment vertical="center"/>
    </xf>
    <xf numFmtId="0" fontId="53" fillId="24" borderId="8" xfId="19" applyFont="1" applyFill="1" applyBorder="1" applyAlignment="1">
      <alignment vertical="center"/>
    </xf>
    <xf numFmtId="38" fontId="53" fillId="24" borderId="9" xfId="15" applyFont="1" applyFill="1" applyBorder="1" applyAlignment="1" applyProtection="1">
      <alignment vertical="center" wrapText="1"/>
    </xf>
    <xf numFmtId="0" fontId="53" fillId="24" borderId="10" xfId="19" applyFont="1" applyFill="1" applyBorder="1" applyAlignment="1">
      <alignment horizontal="left" vertical="center"/>
    </xf>
    <xf numFmtId="0" fontId="53" fillId="24" borderId="149" xfId="19" applyFont="1" applyFill="1" applyBorder="1" applyAlignment="1">
      <alignment vertical="center"/>
    </xf>
    <xf numFmtId="0" fontId="52" fillId="17" borderId="3" xfId="19" applyFont="1" applyFill="1" applyBorder="1" applyAlignment="1">
      <alignment vertical="center"/>
    </xf>
    <xf numFmtId="0" fontId="52" fillId="17" borderId="8" xfId="19" applyFont="1" applyFill="1" applyBorder="1" applyAlignment="1">
      <alignment vertical="center"/>
    </xf>
    <xf numFmtId="38" fontId="52" fillId="17" borderId="9" xfId="15" applyFont="1" applyFill="1" applyBorder="1" applyAlignment="1" applyProtection="1">
      <alignment vertical="center" wrapText="1"/>
    </xf>
    <xf numFmtId="0" fontId="52" fillId="17" borderId="10" xfId="19" applyFont="1" applyFill="1" applyBorder="1" applyAlignment="1">
      <alignment vertical="center"/>
    </xf>
    <xf numFmtId="0" fontId="52" fillId="17" borderId="16" xfId="19" applyFont="1" applyFill="1" applyBorder="1" applyAlignment="1">
      <alignment vertical="center"/>
    </xf>
    <xf numFmtId="0" fontId="52" fillId="25" borderId="3" xfId="19" applyFont="1" applyFill="1" applyBorder="1" applyAlignment="1">
      <alignment vertical="center"/>
    </xf>
    <xf numFmtId="0" fontId="52" fillId="25" borderId="8" xfId="19" applyFont="1" applyFill="1" applyBorder="1" applyAlignment="1">
      <alignment vertical="center"/>
    </xf>
    <xf numFmtId="38" fontId="52" fillId="25" borderId="9" xfId="15" applyFont="1" applyFill="1" applyBorder="1" applyAlignment="1" applyProtection="1">
      <alignment vertical="center" wrapText="1"/>
    </xf>
    <xf numFmtId="0" fontId="52" fillId="25" borderId="10" xfId="19" applyFont="1" applyFill="1" applyBorder="1" applyAlignment="1">
      <alignment vertical="center"/>
    </xf>
    <xf numFmtId="0" fontId="52" fillId="25" borderId="16" xfId="19" applyFont="1" applyFill="1" applyBorder="1" applyAlignment="1">
      <alignment vertical="center"/>
    </xf>
    <xf numFmtId="0" fontId="52" fillId="23" borderId="3" xfId="19" applyFont="1" applyFill="1" applyBorder="1" applyAlignment="1">
      <alignment vertical="center"/>
    </xf>
    <xf numFmtId="0" fontId="52" fillId="23" borderId="10" xfId="19" applyFont="1" applyFill="1" applyBorder="1" applyAlignment="1">
      <alignment vertical="center"/>
    </xf>
    <xf numFmtId="0" fontId="52" fillId="23" borderId="16" xfId="19" applyFont="1" applyFill="1" applyBorder="1" applyAlignment="1">
      <alignment vertical="center"/>
    </xf>
    <xf numFmtId="0" fontId="52" fillId="23" borderId="8" xfId="19" applyFont="1" applyFill="1" applyBorder="1" applyAlignment="1">
      <alignment vertical="center"/>
    </xf>
    <xf numFmtId="0" fontId="52" fillId="23" borderId="9" xfId="19" applyFont="1" applyFill="1" applyBorder="1" applyAlignment="1">
      <alignment vertical="center" wrapText="1"/>
    </xf>
    <xf numFmtId="0" fontId="52" fillId="26" borderId="3" xfId="19" applyFont="1" applyFill="1" applyBorder="1" applyAlignment="1">
      <alignment vertical="center"/>
    </xf>
    <xf numFmtId="0" fontId="52" fillId="26" borderId="10" xfId="19" applyFont="1" applyFill="1" applyBorder="1" applyAlignment="1">
      <alignment vertical="center"/>
    </xf>
    <xf numFmtId="0" fontId="52" fillId="26" borderId="149" xfId="19" applyFont="1" applyFill="1" applyBorder="1" applyAlignment="1">
      <alignment vertical="center"/>
    </xf>
    <xf numFmtId="0" fontId="52" fillId="26" borderId="8" xfId="19" applyFont="1" applyFill="1" applyBorder="1" applyAlignment="1">
      <alignment vertical="center"/>
    </xf>
    <xf numFmtId="38" fontId="52" fillId="26" borderId="9" xfId="15" applyFont="1" applyFill="1" applyBorder="1" applyAlignment="1" applyProtection="1">
      <alignment vertical="center" wrapText="1"/>
    </xf>
    <xf numFmtId="0" fontId="52" fillId="27" borderId="3" xfId="19" applyFont="1" applyFill="1" applyBorder="1" applyAlignment="1">
      <alignment vertical="center"/>
    </xf>
    <xf numFmtId="0" fontId="52" fillId="27" borderId="8" xfId="19" applyFont="1" applyFill="1" applyBorder="1" applyAlignment="1">
      <alignment vertical="center"/>
    </xf>
    <xf numFmtId="0" fontId="52" fillId="27" borderId="9" xfId="19" applyFont="1" applyFill="1" applyBorder="1" applyAlignment="1">
      <alignment vertical="center" wrapText="1"/>
    </xf>
    <xf numFmtId="0" fontId="52" fillId="27" borderId="10" xfId="19" applyFont="1" applyFill="1" applyBorder="1" applyAlignment="1">
      <alignment vertical="center"/>
    </xf>
    <xf numFmtId="0" fontId="52" fillId="27" borderId="16" xfId="19" applyFont="1" applyFill="1" applyBorder="1" applyAlignment="1">
      <alignment vertical="center"/>
    </xf>
    <xf numFmtId="0" fontId="52" fillId="27" borderId="1" xfId="19" applyFont="1" applyFill="1" applyBorder="1" applyAlignment="1">
      <alignment vertical="center"/>
    </xf>
    <xf numFmtId="0" fontId="52" fillId="27" borderId="7" xfId="19" applyFont="1" applyFill="1" applyBorder="1" applyAlignment="1">
      <alignment vertical="center"/>
    </xf>
    <xf numFmtId="38" fontId="52" fillId="27" borderId="9" xfId="15" applyFont="1" applyFill="1" applyBorder="1" applyAlignment="1" applyProtection="1">
      <alignment vertical="center" wrapText="1"/>
    </xf>
    <xf numFmtId="0" fontId="52" fillId="27" borderId="149" xfId="19" applyFont="1" applyFill="1" applyBorder="1" applyAlignment="1">
      <alignment vertical="center"/>
    </xf>
    <xf numFmtId="0" fontId="52" fillId="19" borderId="3" xfId="19" applyFont="1" applyFill="1" applyBorder="1" applyAlignment="1">
      <alignment vertical="center"/>
    </xf>
    <xf numFmtId="0" fontId="52" fillId="19" borderId="10" xfId="19" applyFont="1" applyFill="1" applyBorder="1" applyAlignment="1">
      <alignment vertical="center"/>
    </xf>
    <xf numFmtId="0" fontId="52" fillId="19" borderId="16" xfId="19" applyFont="1" applyFill="1" applyBorder="1" applyAlignment="1">
      <alignment vertical="center"/>
    </xf>
    <xf numFmtId="38" fontId="52" fillId="19" borderId="9" xfId="15" applyFont="1" applyFill="1" applyBorder="1" applyAlignment="1" applyProtection="1">
      <alignment vertical="center" wrapText="1"/>
    </xf>
    <xf numFmtId="0" fontId="52" fillId="19" borderId="8" xfId="19" applyFont="1" applyFill="1" applyBorder="1" applyAlignment="1">
      <alignment vertical="center"/>
    </xf>
    <xf numFmtId="0" fontId="52" fillId="28" borderId="3" xfId="19" applyFont="1" applyFill="1" applyBorder="1" applyAlignment="1">
      <alignment vertical="center"/>
    </xf>
    <xf numFmtId="0" fontId="52" fillId="28" borderId="8" xfId="19" applyFont="1" applyFill="1" applyBorder="1" applyAlignment="1">
      <alignment vertical="center"/>
    </xf>
    <xf numFmtId="38" fontId="52" fillId="28" borderId="9" xfId="15" applyFont="1" applyFill="1" applyBorder="1" applyAlignment="1" applyProtection="1">
      <alignment vertical="center" wrapText="1"/>
    </xf>
    <xf numFmtId="0" fontId="52" fillId="28" borderId="10" xfId="19" applyFont="1" applyFill="1" applyBorder="1" applyAlignment="1">
      <alignment vertical="center"/>
    </xf>
    <xf numFmtId="0" fontId="52" fillId="28" borderId="16" xfId="19" applyFont="1" applyFill="1" applyBorder="1" applyAlignment="1">
      <alignment vertical="center"/>
    </xf>
    <xf numFmtId="0" fontId="52" fillId="28" borderId="1" xfId="19" applyFont="1" applyFill="1" applyBorder="1" applyAlignment="1">
      <alignment vertical="center"/>
    </xf>
    <xf numFmtId="0" fontId="52" fillId="28" borderId="7" xfId="19" applyFont="1" applyFill="1" applyBorder="1" applyAlignment="1">
      <alignment vertical="center"/>
    </xf>
    <xf numFmtId="0" fontId="52" fillId="28" borderId="9" xfId="19" applyFont="1" applyFill="1" applyBorder="1" applyAlignment="1">
      <alignment vertical="center" wrapText="1"/>
    </xf>
    <xf numFmtId="0" fontId="52" fillId="18" borderId="3" xfId="19" applyFont="1" applyFill="1" applyBorder="1" applyAlignment="1">
      <alignment vertical="center"/>
    </xf>
    <xf numFmtId="0" fontId="52" fillId="18" borderId="10" xfId="19" applyFont="1" applyFill="1" applyBorder="1" applyAlignment="1">
      <alignment vertical="center"/>
    </xf>
    <xf numFmtId="0" fontId="52" fillId="18" borderId="16" xfId="19" applyFont="1" applyFill="1" applyBorder="1" applyAlignment="1">
      <alignment vertical="center"/>
    </xf>
    <xf numFmtId="0" fontId="52" fillId="18" borderId="8" xfId="19" applyFont="1" applyFill="1" applyBorder="1" applyAlignment="1">
      <alignment vertical="center"/>
    </xf>
    <xf numFmtId="38" fontId="52" fillId="18" borderId="9" xfId="15" applyFont="1" applyFill="1" applyBorder="1" applyAlignment="1" applyProtection="1">
      <alignment vertical="center" wrapText="1"/>
    </xf>
    <xf numFmtId="0" fontId="52" fillId="21" borderId="3" xfId="19" applyFont="1" applyFill="1" applyBorder="1" applyAlignment="1">
      <alignment vertical="center"/>
    </xf>
    <xf numFmtId="0" fontId="52" fillId="21" borderId="7" xfId="19" applyFont="1" applyFill="1" applyBorder="1" applyAlignment="1">
      <alignment vertical="center"/>
    </xf>
    <xf numFmtId="0" fontId="52" fillId="21" borderId="9" xfId="19" applyFont="1" applyFill="1" applyBorder="1" applyAlignment="1">
      <alignment vertical="center" wrapText="1"/>
    </xf>
    <xf numFmtId="0" fontId="52" fillId="21" borderId="10" xfId="19" applyFont="1" applyFill="1" applyBorder="1" applyAlignment="1">
      <alignment vertical="center"/>
    </xf>
    <xf numFmtId="0" fontId="52" fillId="21" borderId="16" xfId="19" applyFont="1" applyFill="1" applyBorder="1" applyAlignment="1">
      <alignment vertical="center"/>
    </xf>
    <xf numFmtId="38" fontId="52" fillId="21" borderId="9" xfId="15" applyFont="1" applyFill="1" applyBorder="1" applyAlignment="1" applyProtection="1">
      <alignment vertical="center" wrapText="1"/>
    </xf>
    <xf numFmtId="0" fontId="52" fillId="20" borderId="3" xfId="19" applyFont="1" applyFill="1" applyBorder="1" applyAlignment="1">
      <alignment vertical="center"/>
    </xf>
    <xf numFmtId="0" fontId="52" fillId="20" borderId="8" xfId="19" applyFont="1" applyFill="1" applyBorder="1" applyAlignment="1">
      <alignment vertical="center"/>
    </xf>
    <xf numFmtId="38" fontId="52" fillId="20" borderId="9" xfId="15" applyFont="1" applyFill="1" applyBorder="1" applyAlignment="1" applyProtection="1">
      <alignment vertical="center" wrapText="1"/>
    </xf>
    <xf numFmtId="0" fontId="52" fillId="20" borderId="10" xfId="19" applyFont="1" applyFill="1" applyBorder="1" applyAlignment="1">
      <alignment vertical="center"/>
    </xf>
    <xf numFmtId="0" fontId="52" fillId="20" borderId="16" xfId="19" applyFont="1" applyFill="1" applyBorder="1" applyAlignment="1">
      <alignment vertical="center"/>
    </xf>
    <xf numFmtId="0" fontId="52" fillId="29" borderId="1" xfId="19" applyFont="1" applyFill="1" applyBorder="1" applyAlignment="1">
      <alignment vertical="center"/>
    </xf>
    <xf numFmtId="0" fontId="52" fillId="29" borderId="7" xfId="19" applyFont="1" applyFill="1" applyBorder="1" applyAlignment="1">
      <alignment vertical="center"/>
    </xf>
    <xf numFmtId="0" fontId="52" fillId="29" borderId="9" xfId="19" applyFont="1" applyFill="1" applyBorder="1" applyAlignment="1">
      <alignment vertical="center" wrapText="1"/>
    </xf>
    <xf numFmtId="0" fontId="52" fillId="29" borderId="3" xfId="19" applyFont="1" applyFill="1" applyBorder="1" applyAlignment="1">
      <alignment vertical="center"/>
    </xf>
    <xf numFmtId="0" fontId="52" fillId="29" borderId="10" xfId="19" applyFont="1" applyFill="1" applyBorder="1" applyAlignment="1">
      <alignment vertical="center"/>
    </xf>
    <xf numFmtId="0" fontId="52" fillId="29" borderId="16" xfId="19" applyFont="1" applyFill="1" applyBorder="1" applyAlignment="1">
      <alignment vertical="center"/>
    </xf>
    <xf numFmtId="0" fontId="52" fillId="29" borderId="8" xfId="19" applyFont="1" applyFill="1" applyBorder="1" applyAlignment="1">
      <alignment vertical="center"/>
    </xf>
    <xf numFmtId="0" fontId="52" fillId="0" borderId="0" xfId="19" applyFont="1" applyAlignment="1">
      <alignment horizontal="right" vertical="center" wrapText="1"/>
    </xf>
    <xf numFmtId="38" fontId="52" fillId="0" borderId="15" xfId="15" applyFont="1" applyFill="1" applyBorder="1" applyAlignment="1" applyProtection="1">
      <alignment vertical="center" wrapText="1"/>
    </xf>
    <xf numFmtId="0" fontId="52" fillId="0" borderId="0" xfId="0" applyFont="1" applyAlignment="1">
      <alignment wrapText="1"/>
    </xf>
    <xf numFmtId="0" fontId="52" fillId="0" borderId="2" xfId="19" applyFont="1" applyBorder="1" applyAlignment="1">
      <alignment horizontal="center" vertical="center" wrapText="1"/>
    </xf>
    <xf numFmtId="184" fontId="20" fillId="0" borderId="5" xfId="12" applyNumberFormat="1" applyFont="1" applyBorder="1" applyAlignment="1">
      <alignment horizontal="right" vertical="top" shrinkToFit="1"/>
    </xf>
    <xf numFmtId="0" fontId="20" fillId="16" borderId="1" xfId="0" applyFont="1" applyFill="1" applyBorder="1" applyAlignment="1">
      <alignment horizontal="center" vertical="center" wrapText="1"/>
    </xf>
    <xf numFmtId="0" fontId="20" fillId="16" borderId="9" xfId="0" applyFont="1" applyFill="1" applyBorder="1" applyAlignment="1">
      <alignment horizontal="center" vertical="center" wrapText="1"/>
    </xf>
    <xf numFmtId="0" fontId="20" fillId="16" borderId="102" xfId="0" applyFont="1" applyFill="1" applyBorder="1" applyAlignment="1">
      <alignment horizontal="center" vertical="center" wrapText="1"/>
    </xf>
    <xf numFmtId="0" fontId="20" fillId="16" borderId="103" xfId="0" applyFont="1" applyFill="1" applyBorder="1" applyAlignment="1">
      <alignment horizontal="center" vertical="center" wrapText="1"/>
    </xf>
    <xf numFmtId="0" fontId="20" fillId="16" borderId="71" xfId="0" applyFont="1" applyFill="1" applyBorder="1" applyAlignment="1">
      <alignment horizontal="center" vertical="center" wrapText="1"/>
    </xf>
    <xf numFmtId="184" fontId="57" fillId="0" borderId="0" xfId="12" applyNumberFormat="1" applyFont="1" applyAlignment="1">
      <alignment vertical="center"/>
    </xf>
    <xf numFmtId="49" fontId="20" fillId="0" borderId="154" xfId="12" applyNumberFormat="1" applyFont="1" applyBorder="1" applyAlignment="1">
      <alignment horizontal="right" vertical="center"/>
    </xf>
    <xf numFmtId="0" fontId="20" fillId="0" borderId="8" xfId="12" applyFont="1" applyBorder="1" applyAlignment="1">
      <alignment horizontal="right" vertical="top"/>
    </xf>
    <xf numFmtId="49" fontId="20" fillId="0" borderId="5" xfId="12" applyNumberFormat="1" applyFont="1" applyBorder="1" applyAlignment="1">
      <alignment horizontal="right" vertical="top"/>
    </xf>
    <xf numFmtId="49" fontId="20" fillId="0" borderId="8" xfId="12" applyNumberFormat="1" applyFont="1" applyBorder="1" applyAlignment="1">
      <alignment horizontal="right" vertical="top"/>
    </xf>
    <xf numFmtId="0" fontId="20" fillId="0" borderId="8" xfId="12" applyFont="1" applyBorder="1" applyAlignment="1">
      <alignment vertical="top" shrinkToFit="1"/>
    </xf>
    <xf numFmtId="49" fontId="20" fillId="0" borderId="125" xfId="12" applyNumberFormat="1" applyFont="1" applyBorder="1" applyAlignment="1">
      <alignment horizontal="distributed" vertical="top"/>
    </xf>
    <xf numFmtId="184" fontId="20" fillId="0" borderId="8" xfId="12" applyNumberFormat="1" applyFont="1" applyBorder="1" applyAlignment="1">
      <alignment horizontal="right" vertical="top" shrinkToFit="1"/>
    </xf>
    <xf numFmtId="184" fontId="20" fillId="0" borderId="125" xfId="12" applyNumberFormat="1" applyFont="1" applyBorder="1" applyAlignment="1">
      <alignment horizontal="right" vertical="top" shrinkToFit="1"/>
    </xf>
    <xf numFmtId="0" fontId="20" fillId="29" borderId="24" xfId="12" applyFont="1" applyFill="1" applyBorder="1" applyAlignment="1">
      <alignment horizontal="center" vertical="center"/>
    </xf>
    <xf numFmtId="0" fontId="20" fillId="29" borderId="17" xfId="12" applyFont="1" applyFill="1" applyBorder="1" applyAlignment="1">
      <alignment horizontal="center" vertical="center"/>
    </xf>
    <xf numFmtId="0" fontId="20" fillId="29" borderId="17" xfId="12" applyFont="1" applyFill="1" applyBorder="1" applyAlignment="1">
      <alignment vertical="center" shrinkToFit="1"/>
    </xf>
    <xf numFmtId="0" fontId="20" fillId="29" borderId="18" xfId="12" applyFont="1" applyFill="1" applyBorder="1" applyAlignment="1">
      <alignment horizontal="center" vertical="center"/>
    </xf>
    <xf numFmtId="0" fontId="20" fillId="29" borderId="19" xfId="12" applyFont="1" applyFill="1" applyBorder="1" applyAlignment="1">
      <alignment horizontal="center" vertical="center"/>
    </xf>
    <xf numFmtId="0" fontId="20" fillId="29" borderId="0" xfId="12" applyFont="1" applyFill="1" applyAlignment="1">
      <alignment horizontal="center" vertical="center"/>
    </xf>
    <xf numFmtId="0" fontId="20" fillId="29" borderId="0" xfId="12" applyFont="1" applyFill="1" applyAlignment="1">
      <alignment vertical="center" shrinkToFit="1"/>
    </xf>
    <xf numFmtId="0" fontId="20" fillId="29" borderId="20" xfId="12" applyFont="1" applyFill="1" applyBorder="1" applyAlignment="1">
      <alignment horizontal="center" vertical="center"/>
    </xf>
    <xf numFmtId="49" fontId="20" fillId="29" borderId="8" xfId="12" applyNumberFormat="1" applyFont="1" applyFill="1" applyBorder="1" applyAlignment="1">
      <alignment horizontal="center" vertical="center"/>
    </xf>
    <xf numFmtId="49" fontId="20" fillId="29" borderId="125" xfId="12" applyNumberFormat="1" applyFont="1" applyFill="1" applyBorder="1" applyAlignment="1">
      <alignment horizontal="center" vertical="center"/>
    </xf>
    <xf numFmtId="49" fontId="73" fillId="29" borderId="126" xfId="12" applyNumberFormat="1" applyFont="1" applyFill="1" applyBorder="1" applyAlignment="1">
      <alignment horizontal="center" vertical="center" wrapText="1"/>
    </xf>
    <xf numFmtId="49" fontId="73" fillId="29" borderId="14" xfId="12" applyNumberFormat="1" applyFont="1" applyFill="1" applyBorder="1" applyAlignment="1">
      <alignment horizontal="center" vertical="center" wrapText="1"/>
    </xf>
    <xf numFmtId="184" fontId="73" fillId="29" borderId="14" xfId="12" applyNumberFormat="1" applyFont="1" applyFill="1" applyBorder="1" applyAlignment="1">
      <alignment vertical="center" shrinkToFit="1"/>
    </xf>
    <xf numFmtId="49" fontId="73" fillId="29" borderId="127" xfId="12" applyNumberFormat="1" applyFont="1" applyFill="1" applyBorder="1" applyAlignment="1">
      <alignment horizontal="center" vertical="center" wrapText="1"/>
    </xf>
    <xf numFmtId="0" fontId="20" fillId="29" borderId="14" xfId="12" applyFont="1" applyFill="1" applyBorder="1" applyAlignment="1">
      <alignment horizontal="center" vertical="center" wrapText="1"/>
    </xf>
    <xf numFmtId="0" fontId="20" fillId="29" borderId="127" xfId="12" applyFont="1" applyFill="1" applyBorder="1" applyAlignment="1">
      <alignment horizontal="center" vertical="center" wrapText="1"/>
    </xf>
    <xf numFmtId="49" fontId="73" fillId="29" borderId="152" xfId="12" applyNumberFormat="1" applyFont="1" applyFill="1" applyBorder="1" applyAlignment="1">
      <alignment horizontal="center" vertical="center" wrapText="1"/>
    </xf>
    <xf numFmtId="49" fontId="73" fillId="29" borderId="7" xfId="12" applyNumberFormat="1" applyFont="1" applyFill="1" applyBorder="1" applyAlignment="1">
      <alignment horizontal="center" vertical="center" wrapText="1"/>
    </xf>
    <xf numFmtId="184" fontId="73" fillId="29" borderId="7" xfId="12" applyNumberFormat="1" applyFont="1" applyFill="1" applyBorder="1" applyAlignment="1">
      <alignment vertical="center" shrinkToFit="1"/>
    </xf>
    <xf numFmtId="49" fontId="73" fillId="29" borderId="153" xfId="12" applyNumberFormat="1" applyFont="1" applyFill="1" applyBorder="1" applyAlignment="1">
      <alignment horizontal="center" vertical="center" wrapText="1"/>
    </xf>
    <xf numFmtId="0" fontId="20" fillId="29" borderId="7" xfId="12" applyFont="1" applyFill="1" applyBorder="1" applyAlignment="1">
      <alignment horizontal="center" vertical="center" wrapText="1"/>
    </xf>
    <xf numFmtId="0" fontId="20" fillId="29" borderId="153" xfId="12" applyFont="1" applyFill="1" applyBorder="1" applyAlignment="1">
      <alignment horizontal="center" vertical="center" wrapText="1"/>
    </xf>
    <xf numFmtId="0" fontId="20" fillId="16" borderId="10" xfId="0" applyFont="1" applyFill="1" applyBorder="1" applyAlignment="1">
      <alignment horizontal="center" vertical="center" wrapText="1"/>
    </xf>
    <xf numFmtId="0" fontId="20" fillId="16" borderId="11" xfId="0" applyFont="1" applyFill="1" applyBorder="1" applyAlignment="1">
      <alignment horizontal="center" vertical="center" wrapText="1"/>
    </xf>
    <xf numFmtId="0" fontId="20" fillId="16" borderId="151" xfId="0" applyFont="1" applyFill="1" applyBorder="1" applyAlignment="1">
      <alignment horizontal="center" vertical="center" wrapText="1"/>
    </xf>
    <xf numFmtId="0" fontId="20" fillId="16" borderId="150" xfId="0" applyFont="1" applyFill="1" applyBorder="1" applyAlignment="1">
      <alignment horizontal="center" vertical="center" wrapText="1"/>
    </xf>
    <xf numFmtId="0" fontId="20" fillId="16" borderId="72" xfId="0" applyFont="1" applyFill="1" applyBorder="1" applyAlignment="1">
      <alignment horizontal="center" vertical="center" wrapText="1"/>
    </xf>
    <xf numFmtId="0" fontId="20" fillId="0" borderId="109" xfId="0" applyFont="1" applyBorder="1" applyAlignment="1">
      <alignment horizontal="center" vertical="center" wrapText="1"/>
    </xf>
    <xf numFmtId="0" fontId="52" fillId="0" borderId="0" xfId="0" applyFont="1" applyAlignment="1">
      <alignment horizontal="right" vertical="center"/>
    </xf>
    <xf numFmtId="184" fontId="52" fillId="0" borderId="0" xfId="0" applyNumberFormat="1" applyFont="1"/>
    <xf numFmtId="0" fontId="52" fillId="0" borderId="6" xfId="0" applyFont="1" applyBorder="1" applyAlignment="1">
      <alignment horizontal="centerContinuous" vertical="center" wrapText="1"/>
    </xf>
    <xf numFmtId="0" fontId="52" fillId="2" borderId="7" xfId="0" applyFont="1" applyFill="1" applyBorder="1" applyAlignment="1">
      <alignment horizontal="center" vertical="center" wrapText="1"/>
    </xf>
    <xf numFmtId="1" fontId="52" fillId="2" borderId="38" xfId="4" applyNumberFormat="1" applyFont="1" applyFill="1" applyBorder="1" applyAlignment="1">
      <alignment vertical="center"/>
    </xf>
    <xf numFmtId="1" fontId="52" fillId="2" borderId="41" xfId="4" applyNumberFormat="1" applyFont="1" applyFill="1" applyBorder="1" applyAlignment="1">
      <alignment vertical="center"/>
    </xf>
    <xf numFmtId="0" fontId="52" fillId="2" borderId="41" xfId="0" applyFont="1" applyFill="1" applyBorder="1" applyAlignment="1">
      <alignment vertical="center"/>
    </xf>
    <xf numFmtId="0" fontId="64" fillId="2" borderId="41" xfId="0" applyFont="1" applyFill="1" applyBorder="1" applyAlignment="1">
      <alignment vertical="center"/>
    </xf>
    <xf numFmtId="0" fontId="52" fillId="2" borderId="44" xfId="0" applyFont="1" applyFill="1" applyBorder="1" applyAlignment="1">
      <alignment vertical="center"/>
    </xf>
    <xf numFmtId="181" fontId="52" fillId="0" borderId="0" xfId="3" applyNumberFormat="1" applyFont="1" applyFill="1" applyBorder="1" applyAlignment="1">
      <alignment shrinkToFit="1"/>
    </xf>
    <xf numFmtId="38" fontId="52" fillId="0" borderId="0" xfId="3" applyFont="1" applyFill="1" applyBorder="1" applyAlignment="1"/>
    <xf numFmtId="0" fontId="52" fillId="19" borderId="2" xfId="0" applyFont="1" applyFill="1" applyBorder="1" applyAlignment="1">
      <alignment horizontal="centerContinuous" vertical="center" wrapText="1"/>
    </xf>
    <xf numFmtId="0" fontId="52" fillId="0" borderId="2" xfId="0" applyFont="1" applyBorder="1" applyAlignment="1">
      <alignment horizontal="centerContinuous" vertical="center" wrapText="1"/>
    </xf>
    <xf numFmtId="0" fontId="20" fillId="30" borderId="109" xfId="0" applyFont="1" applyFill="1" applyBorder="1" applyAlignment="1">
      <alignment horizontal="center" vertical="center" wrapText="1"/>
    </xf>
    <xf numFmtId="0" fontId="20" fillId="30" borderId="73" xfId="0" applyFont="1" applyFill="1" applyBorder="1" applyAlignment="1">
      <alignment horizontal="center" vertical="center" wrapText="1"/>
    </xf>
    <xf numFmtId="181" fontId="20" fillId="16" borderId="102" xfId="0" applyNumberFormat="1" applyFont="1" applyFill="1" applyBorder="1" applyAlignment="1">
      <alignment vertical="center" wrapText="1"/>
    </xf>
    <xf numFmtId="181" fontId="20" fillId="16" borderId="103" xfId="0" applyNumberFormat="1" applyFont="1" applyFill="1" applyBorder="1" applyAlignment="1">
      <alignment vertical="center" wrapText="1"/>
    </xf>
    <xf numFmtId="181" fontId="20" fillId="16" borderId="71" xfId="0" applyNumberFormat="1" applyFont="1" applyFill="1" applyBorder="1" applyAlignment="1">
      <alignment vertical="center" wrapText="1"/>
    </xf>
    <xf numFmtId="181" fontId="20" fillId="0" borderId="104" xfId="0" applyNumberFormat="1" applyFont="1" applyBorder="1" applyAlignment="1">
      <alignment vertical="center" wrapText="1"/>
    </xf>
    <xf numFmtId="181" fontId="20" fillId="0" borderId="105" xfId="0" applyNumberFormat="1" applyFont="1" applyBorder="1" applyAlignment="1">
      <alignment vertical="center" wrapText="1"/>
    </xf>
    <xf numFmtId="181" fontId="20" fillId="0" borderId="67" xfId="0" applyNumberFormat="1" applyFont="1" applyBorder="1" applyAlignment="1">
      <alignment vertical="center" wrapText="1"/>
    </xf>
    <xf numFmtId="181" fontId="20" fillId="6" borderId="67" xfId="0" applyNumberFormat="1" applyFont="1" applyFill="1" applyBorder="1" applyAlignment="1">
      <alignment vertical="center" wrapText="1"/>
    </xf>
    <xf numFmtId="181" fontId="20" fillId="0" borderId="106" xfId="0" applyNumberFormat="1" applyFont="1" applyBorder="1" applyAlignment="1">
      <alignment vertical="center" wrapText="1"/>
    </xf>
    <xf numFmtId="181" fontId="20" fillId="0" borderId="107" xfId="0" applyNumberFormat="1" applyFont="1" applyBorder="1" applyAlignment="1">
      <alignment vertical="center" wrapText="1"/>
    </xf>
    <xf numFmtId="181" fontId="20" fillId="0" borderId="68" xfId="0" applyNumberFormat="1" applyFont="1" applyBorder="1" applyAlignment="1">
      <alignment vertical="center" wrapText="1"/>
    </xf>
    <xf numFmtId="181" fontId="20" fillId="6" borderId="68" xfId="0" applyNumberFormat="1" applyFont="1" applyFill="1" applyBorder="1" applyAlignment="1">
      <alignment vertical="center" wrapText="1"/>
    </xf>
    <xf numFmtId="181" fontId="20" fillId="0" borderId="133" xfId="0" applyNumberFormat="1" applyFont="1" applyBorder="1" applyAlignment="1">
      <alignment vertical="center" wrapText="1"/>
    </xf>
    <xf numFmtId="181" fontId="20" fillId="0" borderId="134" xfId="0" applyNumberFormat="1" applyFont="1" applyBorder="1" applyAlignment="1">
      <alignment vertical="center" wrapText="1"/>
    </xf>
    <xf numFmtId="181" fontId="20" fillId="0" borderId="135" xfId="0" applyNumberFormat="1" applyFont="1" applyBorder="1" applyAlignment="1">
      <alignment vertical="center" wrapText="1"/>
    </xf>
    <xf numFmtId="181" fontId="20" fillId="6" borderId="135" xfId="0" applyNumberFormat="1" applyFont="1" applyFill="1" applyBorder="1" applyAlignment="1">
      <alignment vertical="center" wrapText="1"/>
    </xf>
    <xf numFmtId="181" fontId="20" fillId="0" borderId="138" xfId="0" applyNumberFormat="1" applyFont="1" applyBorder="1" applyAlignment="1">
      <alignment vertical="center" wrapText="1"/>
    </xf>
    <xf numFmtId="181" fontId="20" fillId="0" borderId="139" xfId="0" applyNumberFormat="1" applyFont="1" applyBorder="1" applyAlignment="1">
      <alignment vertical="center" wrapText="1"/>
    </xf>
    <xf numFmtId="181" fontId="20" fillId="0" borderId="140" xfId="0" applyNumberFormat="1" applyFont="1" applyBorder="1" applyAlignment="1">
      <alignment vertical="center" wrapText="1"/>
    </xf>
    <xf numFmtId="181" fontId="20" fillId="6" borderId="140" xfId="0" applyNumberFormat="1" applyFont="1" applyFill="1" applyBorder="1" applyAlignment="1">
      <alignment vertical="center" wrapText="1"/>
    </xf>
    <xf numFmtId="181" fontId="20" fillId="0" borderId="129" xfId="0" applyNumberFormat="1" applyFont="1" applyBorder="1" applyAlignment="1">
      <alignment vertical="center" wrapText="1"/>
    </xf>
    <xf numFmtId="181" fontId="20" fillId="0" borderId="130" xfId="0" applyNumberFormat="1" applyFont="1" applyBorder="1" applyAlignment="1">
      <alignment vertical="center" wrapText="1"/>
    </xf>
    <xf numFmtId="181" fontId="20" fillId="0" borderId="69" xfId="0" applyNumberFormat="1" applyFont="1" applyBorder="1" applyAlignment="1">
      <alignment vertical="center" wrapText="1"/>
    </xf>
    <xf numFmtId="181" fontId="20" fillId="6" borderId="69" xfId="0" applyNumberFormat="1" applyFont="1" applyFill="1" applyBorder="1" applyAlignment="1">
      <alignment vertical="center" wrapText="1"/>
    </xf>
    <xf numFmtId="181" fontId="20" fillId="9" borderId="102" xfId="0" applyNumberFormat="1" applyFont="1" applyFill="1" applyBorder="1" applyAlignment="1">
      <alignment vertical="center" wrapText="1"/>
    </xf>
    <xf numFmtId="181" fontId="20" fillId="9" borderId="103" xfId="0" applyNumberFormat="1" applyFont="1" applyFill="1" applyBorder="1" applyAlignment="1">
      <alignment vertical="center" wrapText="1"/>
    </xf>
    <xf numFmtId="181" fontId="20" fillId="9" borderId="71" xfId="0" applyNumberFormat="1" applyFont="1" applyFill="1" applyBorder="1" applyAlignment="1">
      <alignment vertical="center" wrapText="1"/>
    </xf>
    <xf numFmtId="181" fontId="20" fillId="0" borderId="141" xfId="0" applyNumberFormat="1" applyFont="1" applyBorder="1" applyAlignment="1">
      <alignment vertical="center" wrapText="1"/>
    </xf>
    <xf numFmtId="181" fontId="20" fillId="0" borderId="143" xfId="0" applyNumberFormat="1" applyFont="1" applyBorder="1" applyAlignment="1">
      <alignment vertical="center" wrapText="1"/>
    </xf>
    <xf numFmtId="181" fontId="20" fillId="0" borderId="146" xfId="0" applyNumberFormat="1" applyFont="1" applyBorder="1" applyAlignment="1">
      <alignment vertical="center" wrapText="1"/>
    </xf>
    <xf numFmtId="181" fontId="20" fillId="9" borderId="148" xfId="0" applyNumberFormat="1" applyFont="1" applyFill="1" applyBorder="1" applyAlignment="1">
      <alignment vertical="center" wrapText="1"/>
    </xf>
    <xf numFmtId="181" fontId="20" fillId="9" borderId="114" xfId="0" applyNumberFormat="1" applyFont="1" applyFill="1" applyBorder="1" applyAlignment="1">
      <alignment vertical="center" wrapText="1"/>
    </xf>
    <xf numFmtId="181" fontId="20" fillId="9" borderId="66" xfId="0" applyNumberFormat="1" applyFont="1" applyFill="1" applyBorder="1" applyAlignment="1">
      <alignment vertical="center" wrapText="1"/>
    </xf>
    <xf numFmtId="0" fontId="52" fillId="0" borderId="45" xfId="0" applyFont="1" applyBorder="1" applyAlignment="1">
      <alignment horizontal="center" vertical="center" shrinkToFit="1"/>
    </xf>
    <xf numFmtId="0" fontId="52" fillId="19" borderId="45" xfId="0" applyFont="1" applyFill="1" applyBorder="1" applyAlignment="1">
      <alignment horizontal="center" vertical="center" shrinkToFit="1"/>
    </xf>
    <xf numFmtId="0" fontId="52" fillId="2" borderId="45" xfId="0" applyFont="1" applyFill="1" applyBorder="1" applyAlignment="1">
      <alignment horizontal="center" vertical="center" wrapText="1"/>
    </xf>
    <xf numFmtId="0" fontId="52" fillId="0" borderId="2" xfId="0" applyFont="1" applyBorder="1" applyAlignment="1">
      <alignment horizontal="center" vertical="center" wrapText="1"/>
    </xf>
    <xf numFmtId="0" fontId="52" fillId="2" borderId="2" xfId="0" applyFont="1" applyFill="1" applyBorder="1" applyAlignment="1">
      <alignment horizontal="center" vertical="center" wrapText="1"/>
    </xf>
    <xf numFmtId="0" fontId="52" fillId="19" borderId="2" xfId="0" applyFont="1" applyFill="1" applyBorder="1" applyAlignment="1">
      <alignment horizontal="center" vertical="center" wrapText="1"/>
    </xf>
    <xf numFmtId="0" fontId="52" fillId="2" borderId="2" xfId="0" applyFont="1" applyFill="1" applyBorder="1" applyAlignment="1">
      <alignment horizontal="center" vertical="center"/>
    </xf>
    <xf numFmtId="0" fontId="52" fillId="0" borderId="39" xfId="0" applyFont="1" applyBorder="1" applyAlignment="1">
      <alignment horizontal="center" vertical="center" wrapText="1"/>
    </xf>
    <xf numFmtId="0" fontId="52" fillId="19" borderId="39" xfId="0" applyFont="1" applyFill="1" applyBorder="1" applyAlignment="1">
      <alignment horizontal="center" vertical="center" wrapText="1"/>
    </xf>
    <xf numFmtId="0" fontId="52" fillId="2" borderId="39" xfId="0" applyFont="1" applyFill="1" applyBorder="1" applyAlignment="1">
      <alignment horizontal="center" vertical="center" wrapText="1"/>
    </xf>
    <xf numFmtId="0" fontId="20" fillId="2" borderId="6" xfId="0" applyFont="1" applyFill="1" applyBorder="1" applyAlignment="1">
      <alignment horizontal="center" vertical="center" wrapText="1"/>
    </xf>
    <xf numFmtId="181" fontId="52" fillId="29" borderId="39" xfId="0" applyNumberFormat="1" applyFont="1" applyFill="1" applyBorder="1" applyAlignment="1">
      <alignment shrinkToFit="1"/>
    </xf>
    <xf numFmtId="181" fontId="52" fillId="0" borderId="39" xfId="0" applyNumberFormat="1" applyFont="1" applyBorder="1" applyAlignment="1">
      <alignment shrinkToFit="1"/>
    </xf>
    <xf numFmtId="181" fontId="52" fillId="19" borderId="39" xfId="0" applyNumberFormat="1" applyFont="1" applyFill="1" applyBorder="1" applyAlignment="1">
      <alignment shrinkToFit="1"/>
    </xf>
    <xf numFmtId="181" fontId="52" fillId="29" borderId="42" xfId="0" applyNumberFormat="1" applyFont="1" applyFill="1" applyBorder="1" applyAlignment="1">
      <alignment shrinkToFit="1"/>
    </xf>
    <xf numFmtId="181" fontId="52" fillId="0" borderId="42" xfId="0" applyNumberFormat="1" applyFont="1" applyBorder="1" applyAlignment="1">
      <alignment shrinkToFit="1"/>
    </xf>
    <xf numFmtId="181" fontId="52" fillId="19" borderId="42" xfId="0" applyNumberFormat="1" applyFont="1" applyFill="1" applyBorder="1" applyAlignment="1">
      <alignment shrinkToFit="1"/>
    </xf>
    <xf numFmtId="181" fontId="64" fillId="0" borderId="42" xfId="0" applyNumberFormat="1" applyFont="1" applyBorder="1" applyAlignment="1">
      <alignment shrinkToFit="1"/>
    </xf>
    <xf numFmtId="181" fontId="64" fillId="19" borderId="42" xfId="0" applyNumberFormat="1" applyFont="1" applyFill="1" applyBorder="1" applyAlignment="1">
      <alignment shrinkToFit="1"/>
    </xf>
    <xf numFmtId="181" fontId="52" fillId="29" borderId="45" xfId="0" applyNumberFormat="1" applyFont="1" applyFill="1" applyBorder="1" applyAlignment="1">
      <alignment shrinkToFit="1"/>
    </xf>
    <xf numFmtId="181" fontId="52" fillId="0" borderId="45" xfId="0" applyNumberFormat="1" applyFont="1" applyBorder="1" applyAlignment="1">
      <alignment shrinkToFit="1"/>
    </xf>
    <xf numFmtId="181" fontId="52" fillId="19" borderId="45" xfId="0" applyNumberFormat="1" applyFont="1" applyFill="1" applyBorder="1" applyAlignment="1">
      <alignment shrinkToFit="1"/>
    </xf>
    <xf numFmtId="181" fontId="52" fillId="6" borderId="1" xfId="0" applyNumberFormat="1" applyFont="1" applyFill="1" applyBorder="1" applyAlignment="1">
      <alignment shrinkToFit="1"/>
    </xf>
    <xf numFmtId="181" fontId="52" fillId="19" borderId="1" xfId="0" applyNumberFormat="1" applyFont="1" applyFill="1" applyBorder="1" applyAlignment="1">
      <alignment shrinkToFit="1"/>
    </xf>
    <xf numFmtId="0" fontId="52" fillId="0" borderId="37" xfId="0" applyFont="1" applyBorder="1" applyAlignment="1">
      <alignment horizontal="center" vertical="center" wrapText="1"/>
    </xf>
    <xf numFmtId="0" fontId="52" fillId="0" borderId="43" xfId="0" applyFont="1" applyBorder="1" applyAlignment="1">
      <alignment horizontal="center" vertical="center" wrapText="1"/>
    </xf>
    <xf numFmtId="0" fontId="52" fillId="19" borderId="45" xfId="0" applyFont="1" applyFill="1" applyBorder="1" applyAlignment="1">
      <alignment horizontal="center" vertical="center" wrapText="1"/>
    </xf>
    <xf numFmtId="0" fontId="20" fillId="0" borderId="2" xfId="0" applyFont="1" applyBorder="1" applyAlignment="1">
      <alignment horizontal="centerContinuous" vertical="center" wrapText="1"/>
    </xf>
    <xf numFmtId="0" fontId="20" fillId="0" borderId="7" xfId="0" applyFont="1" applyBorder="1" applyAlignment="1">
      <alignment horizontal="centerContinuous" vertical="center" wrapText="1"/>
    </xf>
    <xf numFmtId="0" fontId="20" fillId="19" borderId="2" xfId="0" applyFont="1" applyFill="1" applyBorder="1" applyAlignment="1">
      <alignment horizontal="centerContinuous" vertical="center" wrapText="1"/>
    </xf>
    <xf numFmtId="0" fontId="52" fillId="0" borderId="1" xfId="0" applyFont="1" applyBorder="1" applyAlignment="1">
      <alignment horizontal="center" vertical="center" wrapText="1"/>
    </xf>
    <xf numFmtId="181" fontId="52" fillId="0" borderId="39" xfId="0" applyNumberFormat="1" applyFont="1" applyBorder="1" applyAlignment="1">
      <alignment vertical="center" shrinkToFit="1"/>
    </xf>
    <xf numFmtId="181" fontId="52" fillId="0" borderId="42" xfId="0" applyNumberFormat="1" applyFont="1" applyBorder="1" applyAlignment="1">
      <alignment vertical="center" shrinkToFit="1"/>
    </xf>
    <xf numFmtId="181" fontId="64" fillId="0" borderId="42" xfId="0" applyNumberFormat="1" applyFont="1" applyBorder="1" applyAlignment="1">
      <alignment vertical="center" shrinkToFit="1"/>
    </xf>
    <xf numFmtId="181" fontId="52" fillId="0" borderId="45" xfId="0" applyNumberFormat="1" applyFont="1" applyBorder="1" applyAlignment="1">
      <alignment vertical="center" shrinkToFit="1"/>
    </xf>
    <xf numFmtId="181" fontId="52" fillId="6" borderId="1" xfId="0" applyNumberFormat="1" applyFont="1" applyFill="1" applyBorder="1" applyAlignment="1">
      <alignment vertical="center" shrinkToFit="1"/>
    </xf>
    <xf numFmtId="178" fontId="52" fillId="0" borderId="0" xfId="0" applyNumberFormat="1" applyFont="1" applyAlignment="1">
      <alignment vertical="center"/>
    </xf>
    <xf numFmtId="178" fontId="52" fillId="0" borderId="0" xfId="0" applyNumberFormat="1" applyFont="1" applyAlignment="1">
      <alignment horizontal="center" vertical="center"/>
    </xf>
    <xf numFmtId="10" fontId="65" fillId="0" borderId="0" xfId="1" applyNumberFormat="1" applyFont="1" applyFill="1" applyBorder="1" applyAlignment="1"/>
    <xf numFmtId="181" fontId="52" fillId="0" borderId="0" xfId="3" applyNumberFormat="1" applyFont="1" applyFill="1" applyBorder="1" applyAlignment="1"/>
    <xf numFmtId="181" fontId="52" fillId="0" borderId="0" xfId="0" applyNumberFormat="1" applyFont="1"/>
    <xf numFmtId="181" fontId="52" fillId="0" borderId="0" xfId="0" applyNumberFormat="1" applyFont="1" applyAlignment="1">
      <alignment vertical="center"/>
    </xf>
    <xf numFmtId="206" fontId="52" fillId="0" borderId="39" xfId="0" applyNumberFormat="1" applyFont="1" applyBorder="1" applyAlignment="1">
      <alignment vertical="center" shrinkToFit="1"/>
    </xf>
    <xf numFmtId="206" fontId="52" fillId="0" borderId="42" xfId="0" applyNumberFormat="1" applyFont="1" applyBorder="1" applyAlignment="1">
      <alignment vertical="center" shrinkToFit="1"/>
    </xf>
    <xf numFmtId="206" fontId="64" fillId="0" borderId="42" xfId="0" applyNumberFormat="1" applyFont="1" applyBorder="1" applyAlignment="1">
      <alignment vertical="center" shrinkToFit="1"/>
    </xf>
    <xf numFmtId="206" fontId="52" fillId="0" borderId="45" xfId="0" applyNumberFormat="1" applyFont="1" applyBorder="1" applyAlignment="1">
      <alignment vertical="center" shrinkToFit="1"/>
    </xf>
    <xf numFmtId="207" fontId="52" fillId="0" borderId="39" xfId="0" applyNumberFormat="1" applyFont="1" applyBorder="1" applyAlignment="1">
      <alignment vertical="center" shrinkToFit="1"/>
    </xf>
    <xf numFmtId="207" fontId="52" fillId="0" borderId="42" xfId="0" applyNumberFormat="1" applyFont="1" applyBorder="1" applyAlignment="1">
      <alignment vertical="center" shrinkToFit="1"/>
    </xf>
    <xf numFmtId="207" fontId="64" fillId="0" borderId="42" xfId="0" applyNumberFormat="1" applyFont="1" applyBorder="1" applyAlignment="1">
      <alignment vertical="center" shrinkToFit="1"/>
    </xf>
    <xf numFmtId="207" fontId="52" fillId="0" borderId="45" xfId="0" applyNumberFormat="1" applyFont="1" applyBorder="1" applyAlignment="1">
      <alignment vertical="center" shrinkToFit="1"/>
    </xf>
    <xf numFmtId="207" fontId="52" fillId="6" borderId="1" xfId="0" applyNumberFormat="1" applyFont="1" applyFill="1" applyBorder="1" applyAlignment="1">
      <alignment vertical="center" shrinkToFit="1"/>
    </xf>
    <xf numFmtId="0" fontId="52" fillId="2" borderId="102" xfId="0" applyFont="1" applyFill="1" applyBorder="1" applyAlignment="1">
      <alignment horizontal="center"/>
    </xf>
    <xf numFmtId="0" fontId="52" fillId="2" borderId="103" xfId="0" applyFont="1" applyFill="1" applyBorder="1"/>
    <xf numFmtId="0" fontId="52" fillId="2" borderId="71" xfId="0" applyFont="1" applyFill="1" applyBorder="1"/>
    <xf numFmtId="0" fontId="52" fillId="2" borderId="14" xfId="0" applyFont="1" applyFill="1" applyBorder="1" applyAlignment="1">
      <alignment horizontal="center" vertical="center" wrapText="1"/>
    </xf>
    <xf numFmtId="0" fontId="52" fillId="2" borderId="13" xfId="0" applyFont="1" applyFill="1" applyBorder="1" applyAlignment="1">
      <alignment horizontal="center" vertical="center" shrinkToFit="1"/>
    </xf>
    <xf numFmtId="0" fontId="52" fillId="2" borderId="155" xfId="0" applyFont="1" applyFill="1" applyBorder="1"/>
    <xf numFmtId="0" fontId="52" fillId="2" borderId="1" xfId="0" applyFont="1" applyFill="1" applyBorder="1" applyAlignment="1">
      <alignment horizontal="center" vertical="center" wrapText="1"/>
    </xf>
    <xf numFmtId="0" fontId="52" fillId="2" borderId="2" xfId="0" applyFont="1" applyFill="1" applyBorder="1" applyAlignment="1">
      <alignment horizontal="center" vertical="center" shrinkToFit="1"/>
    </xf>
    <xf numFmtId="181" fontId="52" fillId="0" borderId="156" xfId="0" applyNumberFormat="1" applyFont="1" applyBorder="1" applyAlignment="1">
      <alignment shrinkToFit="1"/>
    </xf>
    <xf numFmtId="181" fontId="52" fillId="0" borderId="157" xfId="0" applyNumberFormat="1" applyFont="1" applyBorder="1" applyAlignment="1">
      <alignment shrinkToFit="1"/>
    </xf>
    <xf numFmtId="181" fontId="64" fillId="0" borderId="157" xfId="0" applyNumberFormat="1" applyFont="1" applyBorder="1" applyAlignment="1">
      <alignment shrinkToFit="1"/>
    </xf>
    <xf numFmtId="181" fontId="52" fillId="0" borderId="158" xfId="0" applyNumberFormat="1" applyFont="1" applyBorder="1" applyAlignment="1">
      <alignment shrinkToFit="1"/>
    </xf>
    <xf numFmtId="206" fontId="52" fillId="6" borderId="1" xfId="0" applyNumberFormat="1" applyFont="1" applyFill="1" applyBorder="1" applyAlignment="1">
      <alignment shrinkToFit="1"/>
    </xf>
    <xf numFmtId="0" fontId="20" fillId="6" borderId="39" xfId="0" applyFont="1" applyFill="1" applyBorder="1" applyAlignment="1">
      <alignment horizontal="center" vertical="center"/>
    </xf>
    <xf numFmtId="0" fontId="20" fillId="17" borderId="45" xfId="0" applyFont="1" applyFill="1" applyBorder="1" applyAlignment="1">
      <alignment horizontal="center" vertical="center" wrapText="1"/>
    </xf>
    <xf numFmtId="181" fontId="20" fillId="16" borderId="2" xfId="0" applyNumberFormat="1" applyFont="1" applyFill="1" applyBorder="1" applyAlignment="1">
      <alignment vertical="center" wrapText="1"/>
    </xf>
    <xf numFmtId="181" fontId="20" fillId="0" borderId="39" xfId="0" applyNumberFormat="1" applyFont="1" applyBorder="1" applyAlignment="1">
      <alignment vertical="center" wrapText="1"/>
    </xf>
    <xf numFmtId="181" fontId="20" fillId="0" borderId="42" xfId="0" applyNumberFormat="1" applyFont="1" applyBorder="1" applyAlignment="1">
      <alignment vertical="center" wrapText="1"/>
    </xf>
    <xf numFmtId="181" fontId="20" fillId="0" borderId="159" xfId="0" applyNumberFormat="1" applyFont="1" applyBorder="1" applyAlignment="1">
      <alignment vertical="center" wrapText="1"/>
    </xf>
    <xf numFmtId="181" fontId="20" fillId="0" borderId="160" xfId="0" applyNumberFormat="1" applyFont="1" applyBorder="1" applyAlignment="1">
      <alignment vertical="center" wrapText="1"/>
    </xf>
    <xf numFmtId="181" fontId="20" fillId="0" borderId="161" xfId="0" applyNumberFormat="1" applyFont="1" applyBorder="1" applyAlignment="1">
      <alignment vertical="center" wrapText="1"/>
    </xf>
    <xf numFmtId="181" fontId="20" fillId="9" borderId="2" xfId="0" applyNumberFormat="1" applyFont="1" applyFill="1" applyBorder="1" applyAlignment="1">
      <alignment vertical="center" wrapText="1"/>
    </xf>
    <xf numFmtId="181" fontId="74" fillId="0" borderId="42" xfId="0" applyNumberFormat="1" applyFont="1" applyBorder="1" applyAlignment="1">
      <alignment vertical="center" wrapText="1"/>
    </xf>
    <xf numFmtId="181" fontId="74" fillId="9" borderId="2" xfId="0" applyNumberFormat="1" applyFont="1" applyFill="1" applyBorder="1" applyAlignment="1">
      <alignment vertical="center" wrapText="1"/>
    </xf>
    <xf numFmtId="181" fontId="20" fillId="9" borderId="13" xfId="0" applyNumberFormat="1" applyFont="1" applyFill="1" applyBorder="1" applyAlignment="1">
      <alignment vertical="center" wrapText="1"/>
    </xf>
    <xf numFmtId="0" fontId="20" fillId="6" borderId="45" xfId="0" applyFont="1" applyFill="1" applyBorder="1" applyAlignment="1">
      <alignment horizontal="center" vertical="center" wrapText="1"/>
    </xf>
    <xf numFmtId="0" fontId="20" fillId="16" borderId="2" xfId="0" applyFont="1" applyFill="1" applyBorder="1" applyAlignment="1">
      <alignment horizontal="center" vertical="center" wrapText="1"/>
    </xf>
    <xf numFmtId="205" fontId="20" fillId="0" borderId="39" xfId="0" applyNumberFormat="1" applyFont="1" applyBorder="1" applyAlignment="1">
      <alignment shrinkToFit="1"/>
    </xf>
    <xf numFmtId="205" fontId="20" fillId="0" borderId="42" xfId="0" applyNumberFormat="1" applyFont="1" applyBorder="1" applyAlignment="1">
      <alignment shrinkToFit="1"/>
    </xf>
    <xf numFmtId="205" fontId="20" fillId="0" borderId="159" xfId="0" applyNumberFormat="1" applyFont="1" applyBorder="1" applyAlignment="1">
      <alignment shrinkToFit="1"/>
    </xf>
    <xf numFmtId="205" fontId="20" fillId="0" borderId="160" xfId="0" applyNumberFormat="1" applyFont="1" applyBorder="1" applyAlignment="1">
      <alignment shrinkToFit="1"/>
    </xf>
    <xf numFmtId="205" fontId="20" fillId="0" borderId="161" xfId="0" applyNumberFormat="1" applyFont="1" applyBorder="1" applyAlignment="1">
      <alignment shrinkToFit="1"/>
    </xf>
    <xf numFmtId="205" fontId="20" fillId="9" borderId="2" xfId="0" applyNumberFormat="1" applyFont="1" applyFill="1" applyBorder="1" applyAlignment="1">
      <alignment shrinkToFit="1"/>
    </xf>
    <xf numFmtId="205" fontId="74" fillId="0" borderId="42" xfId="0" applyNumberFormat="1" applyFont="1" applyBorder="1" applyAlignment="1">
      <alignment shrinkToFit="1"/>
    </xf>
    <xf numFmtId="205" fontId="74" fillId="9" borderId="2" xfId="0" applyNumberFormat="1" applyFont="1" applyFill="1" applyBorder="1" applyAlignment="1">
      <alignment shrinkToFit="1"/>
    </xf>
    <xf numFmtId="205" fontId="20" fillId="9" borderId="13" xfId="0" applyNumberFormat="1" applyFont="1" applyFill="1" applyBorder="1" applyAlignment="1">
      <alignment shrinkToFit="1"/>
    </xf>
    <xf numFmtId="0" fontId="20" fillId="16" borderId="12" xfId="0" applyFont="1" applyFill="1" applyBorder="1" applyAlignment="1">
      <alignment horizontal="center" vertical="center" wrapText="1"/>
    </xf>
    <xf numFmtId="184" fontId="20" fillId="0" borderId="39" xfId="0" applyNumberFormat="1" applyFont="1" applyBorder="1" applyAlignment="1">
      <alignment shrinkToFit="1"/>
    </xf>
    <xf numFmtId="184" fontId="20" fillId="0" borderId="42" xfId="0" applyNumberFormat="1" applyFont="1" applyBorder="1" applyAlignment="1">
      <alignment shrinkToFit="1"/>
    </xf>
    <xf numFmtId="184" fontId="20" fillId="0" borderId="159" xfId="0" applyNumberFormat="1" applyFont="1" applyBorder="1" applyAlignment="1">
      <alignment shrinkToFit="1"/>
    </xf>
    <xf numFmtId="184" fontId="20" fillId="0" borderId="160" xfId="0" applyNumberFormat="1" applyFont="1" applyBorder="1" applyAlignment="1">
      <alignment shrinkToFit="1"/>
    </xf>
    <xf numFmtId="184" fontId="20" fillId="0" borderId="161" xfId="0" applyNumberFormat="1" applyFont="1" applyBorder="1" applyAlignment="1">
      <alignment shrinkToFit="1"/>
    </xf>
    <xf numFmtId="184" fontId="20" fillId="9" borderId="2" xfId="0" applyNumberFormat="1" applyFont="1" applyFill="1" applyBorder="1" applyAlignment="1">
      <alignment shrinkToFit="1"/>
    </xf>
    <xf numFmtId="184" fontId="20" fillId="9" borderId="13" xfId="0" applyNumberFormat="1" applyFont="1" applyFill="1" applyBorder="1" applyAlignment="1">
      <alignment shrinkToFit="1"/>
    </xf>
    <xf numFmtId="49" fontId="20" fillId="25" borderId="8" xfId="12" applyNumberFormat="1" applyFont="1" applyFill="1" applyBorder="1" applyAlignment="1">
      <alignment horizontal="center" vertical="center"/>
    </xf>
    <xf numFmtId="0" fontId="20" fillId="25" borderId="14" xfId="12" applyFont="1" applyFill="1" applyBorder="1" applyAlignment="1">
      <alignment horizontal="center" vertical="center" wrapText="1"/>
    </xf>
    <xf numFmtId="0" fontId="20" fillId="25" borderId="7" xfId="12" applyFont="1" applyFill="1" applyBorder="1" applyAlignment="1">
      <alignment horizontal="center" vertical="center" wrapText="1"/>
    </xf>
    <xf numFmtId="38" fontId="20" fillId="25" borderId="8" xfId="12" applyNumberFormat="1" applyFont="1" applyFill="1" applyBorder="1" applyAlignment="1">
      <alignment horizontal="center" vertical="center"/>
    </xf>
    <xf numFmtId="38" fontId="20" fillId="25" borderId="5" xfId="12" applyNumberFormat="1" applyFont="1" applyFill="1" applyBorder="1" applyAlignment="1">
      <alignment horizontal="center" vertical="center"/>
    </xf>
    <xf numFmtId="0" fontId="20" fillId="25" borderId="15" xfId="12" applyFont="1" applyFill="1" applyBorder="1" applyAlignment="1">
      <alignment horizontal="center" vertical="center" wrapText="1"/>
    </xf>
    <xf numFmtId="0" fontId="20" fillId="25" borderId="9" xfId="12" applyFont="1" applyFill="1" applyBorder="1" applyAlignment="1">
      <alignment horizontal="center" vertical="center" wrapText="1"/>
    </xf>
    <xf numFmtId="181" fontId="53" fillId="24" borderId="2" xfId="20" applyNumberFormat="1" applyFont="1" applyFill="1" applyBorder="1" applyAlignment="1" applyProtection="1">
      <alignment vertical="center" shrinkToFit="1"/>
    </xf>
    <xf numFmtId="181" fontId="52" fillId="17" borderId="2" xfId="20" applyNumberFormat="1" applyFont="1" applyFill="1" applyBorder="1" applyAlignment="1" applyProtection="1">
      <alignment vertical="center" shrinkToFit="1"/>
    </xf>
    <xf numFmtId="181" fontId="52" fillId="25" borderId="2" xfId="20" applyNumberFormat="1" applyFont="1" applyFill="1" applyBorder="1" applyAlignment="1" applyProtection="1">
      <alignment vertical="center" shrinkToFit="1"/>
    </xf>
    <xf numFmtId="181" fontId="52" fillId="23" borderId="2" xfId="20" applyNumberFormat="1" applyFont="1" applyFill="1" applyBorder="1" applyAlignment="1" applyProtection="1">
      <alignment vertical="center" shrinkToFit="1"/>
    </xf>
    <xf numFmtId="181" fontId="52" fillId="0" borderId="2" xfId="20" applyNumberFormat="1" applyFont="1" applyFill="1" applyBorder="1" applyAlignment="1" applyProtection="1">
      <alignment vertical="center" shrinkToFit="1"/>
    </xf>
    <xf numFmtId="181" fontId="52" fillId="29" borderId="2" xfId="20" applyNumberFormat="1" applyFont="1" applyFill="1" applyBorder="1" applyAlignment="1" applyProtection="1">
      <alignment vertical="center" shrinkToFit="1"/>
    </xf>
    <xf numFmtId="181" fontId="55" fillId="0" borderId="39" xfId="16" applyNumberFormat="1" applyFont="1" applyBorder="1" applyAlignment="1" applyProtection="1">
      <alignment vertical="center" shrinkToFit="1"/>
      <protection locked="0"/>
    </xf>
    <xf numFmtId="181" fontId="52" fillId="26" borderId="2" xfId="20" applyNumberFormat="1" applyFont="1" applyFill="1" applyBorder="1" applyAlignment="1" applyProtection="1">
      <alignment vertical="center" shrinkToFit="1"/>
    </xf>
    <xf numFmtId="181" fontId="52" fillId="27" borderId="2" xfId="20" applyNumberFormat="1" applyFont="1" applyFill="1" applyBorder="1" applyAlignment="1" applyProtection="1">
      <alignment vertical="center" shrinkToFit="1"/>
    </xf>
    <xf numFmtId="181" fontId="52" fillId="19" borderId="2" xfId="20" applyNumberFormat="1" applyFont="1" applyFill="1" applyBorder="1" applyAlignment="1" applyProtection="1">
      <alignment vertical="center" shrinkToFit="1"/>
    </xf>
    <xf numFmtId="181" fontId="52" fillId="28" borderId="2" xfId="20" applyNumberFormat="1" applyFont="1" applyFill="1" applyBorder="1" applyAlignment="1" applyProtection="1">
      <alignment vertical="center" shrinkToFit="1"/>
    </xf>
    <xf numFmtId="181" fontId="52" fillId="20" borderId="2" xfId="20" applyNumberFormat="1" applyFont="1" applyFill="1" applyBorder="1" applyAlignment="1" applyProtection="1">
      <alignment vertical="center" shrinkToFit="1"/>
    </xf>
    <xf numFmtId="181" fontId="52" fillId="21" borderId="2" xfId="20" applyNumberFormat="1" applyFont="1" applyFill="1" applyBorder="1" applyAlignment="1" applyProtection="1">
      <alignment vertical="center" shrinkToFit="1"/>
    </xf>
    <xf numFmtId="181" fontId="52" fillId="18" borderId="2" xfId="20" applyNumberFormat="1" applyFont="1" applyFill="1" applyBorder="1" applyAlignment="1" applyProtection="1">
      <alignment vertical="center" shrinkToFit="1"/>
    </xf>
    <xf numFmtId="181" fontId="52" fillId="0" borderId="85" xfId="20" applyNumberFormat="1" applyFont="1" applyFill="1" applyBorder="1" applyAlignment="1" applyProtection="1">
      <alignment vertical="center" shrinkToFit="1"/>
    </xf>
    <xf numFmtId="181" fontId="52" fillId="0" borderId="13" xfId="15" applyNumberFormat="1" applyFont="1" applyFill="1" applyBorder="1" applyAlignment="1" applyProtection="1">
      <alignment vertical="center" shrinkToFit="1"/>
    </xf>
    <xf numFmtId="181" fontId="52" fillId="0" borderId="37" xfId="3" applyNumberFormat="1" applyFont="1" applyBorder="1" applyAlignment="1">
      <alignment shrinkToFit="1"/>
    </xf>
    <xf numFmtId="188" fontId="52" fillId="0" borderId="37" xfId="3" applyNumberFormat="1" applyFont="1" applyBorder="1" applyAlignment="1">
      <alignment shrinkToFit="1"/>
    </xf>
    <xf numFmtId="184" fontId="52" fillId="0" borderId="37" xfId="3" applyNumberFormat="1" applyFont="1" applyBorder="1" applyAlignment="1">
      <alignment shrinkToFit="1"/>
    </xf>
    <xf numFmtId="181" fontId="52" fillId="0" borderId="40" xfId="3" applyNumberFormat="1" applyFont="1" applyBorder="1" applyAlignment="1">
      <alignment shrinkToFit="1"/>
    </xf>
    <xf numFmtId="188" fontId="52" fillId="0" borderId="40" xfId="3" applyNumberFormat="1" applyFont="1" applyBorder="1" applyAlignment="1">
      <alignment shrinkToFit="1"/>
    </xf>
    <xf numFmtId="184" fontId="52" fillId="0" borderId="40" xfId="3" applyNumberFormat="1" applyFont="1" applyBorder="1" applyAlignment="1">
      <alignment shrinkToFit="1"/>
    </xf>
    <xf numFmtId="181" fontId="52" fillId="0" borderId="43" xfId="3" applyNumberFormat="1" applyFont="1" applyBorder="1" applyAlignment="1">
      <alignment shrinkToFit="1"/>
    </xf>
    <xf numFmtId="184" fontId="52" fillId="0" borderId="43" xfId="3" applyNumberFormat="1" applyFont="1" applyBorder="1" applyAlignment="1">
      <alignment shrinkToFit="1"/>
    </xf>
    <xf numFmtId="181" fontId="52" fillId="0" borderId="13" xfId="3" applyNumberFormat="1" applyFont="1" applyBorder="1" applyAlignment="1">
      <alignment shrinkToFit="1"/>
    </xf>
    <xf numFmtId="184" fontId="52" fillId="0" borderId="1" xfId="3" applyNumberFormat="1" applyFont="1" applyBorder="1" applyAlignment="1">
      <alignment shrinkToFit="1"/>
    </xf>
    <xf numFmtId="38" fontId="52" fillId="0" borderId="0" xfId="3" applyFont="1"/>
    <xf numFmtId="38" fontId="52" fillId="2" borderId="2" xfId="3" applyFont="1" applyFill="1" applyBorder="1"/>
    <xf numFmtId="0" fontId="55" fillId="16" borderId="6" xfId="16" applyFont="1" applyFill="1" applyBorder="1" applyAlignment="1">
      <alignment horizontal="left" vertical="center"/>
    </xf>
    <xf numFmtId="0" fontId="55" fillId="16" borderId="102" xfId="16" applyFont="1" applyFill="1" applyBorder="1" applyAlignment="1">
      <alignment horizontal="centerContinuous" vertical="center"/>
    </xf>
    <xf numFmtId="0" fontId="55" fillId="16" borderId="103" xfId="16" applyFont="1" applyFill="1" applyBorder="1" applyAlignment="1">
      <alignment horizontal="centerContinuous" vertical="center"/>
    </xf>
    <xf numFmtId="0" fontId="20" fillId="16" borderId="103" xfId="0" applyFont="1" applyFill="1" applyBorder="1" applyAlignment="1">
      <alignment horizontal="centerContinuous" vertical="center"/>
    </xf>
    <xf numFmtId="0" fontId="55" fillId="16" borderId="71" xfId="16" applyFont="1" applyFill="1" applyBorder="1" applyAlignment="1">
      <alignment horizontal="centerContinuous" vertical="center"/>
    </xf>
    <xf numFmtId="0" fontId="55" fillId="16" borderId="147" xfId="16" applyFont="1" applyFill="1" applyBorder="1" applyAlignment="1">
      <alignment horizontal="centerContinuous" vertical="center"/>
    </xf>
    <xf numFmtId="0" fontId="20" fillId="16" borderId="71" xfId="0" applyFont="1" applyFill="1" applyBorder="1" applyAlignment="1">
      <alignment horizontal="centerContinuous" vertical="center"/>
    </xf>
    <xf numFmtId="0" fontId="55" fillId="16" borderId="13" xfId="16" applyFont="1" applyFill="1" applyBorder="1">
      <alignment vertical="center"/>
    </xf>
    <xf numFmtId="0" fontId="55" fillId="16" borderId="102" xfId="16" applyFont="1" applyFill="1" applyBorder="1" applyAlignment="1">
      <alignment horizontal="centerContinuous" vertical="center" wrapText="1"/>
    </xf>
    <xf numFmtId="0" fontId="55" fillId="16" borderId="103" xfId="16" applyFont="1" applyFill="1" applyBorder="1" applyAlignment="1">
      <alignment horizontal="centerContinuous" vertical="center" wrapText="1"/>
    </xf>
    <xf numFmtId="0" fontId="20" fillId="16" borderId="71" xfId="0" applyFont="1" applyFill="1" applyBorder="1" applyAlignment="1">
      <alignment horizontal="centerContinuous" vertical="center" wrapText="1"/>
    </xf>
    <xf numFmtId="0" fontId="70" fillId="16" borderId="2" xfId="16" applyFont="1" applyFill="1" applyBorder="1" applyAlignment="1">
      <alignment horizontal="centerContinuous" vertical="center" wrapText="1"/>
    </xf>
    <xf numFmtId="0" fontId="55" fillId="16" borderId="147" xfId="16" applyFont="1" applyFill="1" applyBorder="1" applyAlignment="1">
      <alignment horizontal="centerContinuous" vertical="center" wrapText="1"/>
    </xf>
    <xf numFmtId="0" fontId="55" fillId="16" borderId="71" xfId="16" applyFont="1" applyFill="1" applyBorder="1" applyAlignment="1">
      <alignment horizontal="centerContinuous" vertical="center" wrapText="1"/>
    </xf>
    <xf numFmtId="0" fontId="71" fillId="16" borderId="2" xfId="0" applyFont="1" applyFill="1" applyBorder="1" applyAlignment="1">
      <alignment horizontal="centerContinuous" vertical="center" wrapText="1"/>
    </xf>
    <xf numFmtId="0" fontId="20" fillId="16" borderId="16" xfId="0" applyFont="1" applyFill="1" applyBorder="1" applyAlignment="1">
      <alignment vertical="center"/>
    </xf>
    <xf numFmtId="184" fontId="71" fillId="16" borderId="13" xfId="0" applyNumberFormat="1" applyFont="1" applyFill="1" applyBorder="1" applyAlignment="1">
      <alignment vertical="center" shrinkToFit="1"/>
    </xf>
    <xf numFmtId="0" fontId="55" fillId="31" borderId="10" xfId="16" applyFont="1" applyFill="1" applyBorder="1">
      <alignment vertical="center"/>
    </xf>
    <xf numFmtId="0" fontId="55" fillId="32" borderId="10" xfId="16" applyFont="1" applyFill="1" applyBorder="1">
      <alignment vertical="center"/>
    </xf>
    <xf numFmtId="0" fontId="55" fillId="11" borderId="3" xfId="16" applyFont="1" applyFill="1" applyBorder="1">
      <alignment vertical="center"/>
    </xf>
    <xf numFmtId="0" fontId="55" fillId="11" borderId="10" xfId="16" applyFont="1" applyFill="1" applyBorder="1">
      <alignment vertical="center"/>
    </xf>
    <xf numFmtId="0" fontId="55" fillId="11" borderId="5" xfId="16" applyFont="1" applyFill="1" applyBorder="1">
      <alignment vertical="center"/>
    </xf>
    <xf numFmtId="0" fontId="55" fillId="33" borderId="1" xfId="16" applyFont="1" applyFill="1" applyBorder="1">
      <alignment vertical="center"/>
    </xf>
    <xf numFmtId="0" fontId="55" fillId="33" borderId="7" xfId="16" applyFont="1" applyFill="1" applyBorder="1">
      <alignment vertical="center"/>
    </xf>
    <xf numFmtId="0" fontId="55" fillId="33" borderId="9" xfId="16" applyFont="1" applyFill="1" applyBorder="1">
      <alignment vertical="center"/>
    </xf>
    <xf numFmtId="0" fontId="55" fillId="34" borderId="3" xfId="16" applyFont="1" applyFill="1" applyBorder="1">
      <alignment vertical="center"/>
    </xf>
    <xf numFmtId="0" fontId="55" fillId="34" borderId="10" xfId="16" applyFont="1" applyFill="1" applyBorder="1">
      <alignment vertical="center"/>
    </xf>
    <xf numFmtId="0" fontId="55" fillId="34" borderId="12" xfId="16" applyFont="1" applyFill="1" applyBorder="1">
      <alignment vertical="center"/>
    </xf>
    <xf numFmtId="0" fontId="20" fillId="34" borderId="10" xfId="0" applyFont="1" applyFill="1" applyBorder="1" applyAlignment="1">
      <alignment vertical="center"/>
    </xf>
    <xf numFmtId="0" fontId="20" fillId="34" borderId="13" xfId="0" applyFont="1" applyFill="1" applyBorder="1" applyAlignment="1">
      <alignment vertical="center"/>
    </xf>
    <xf numFmtId="0" fontId="55" fillId="34" borderId="7" xfId="16" applyFont="1" applyFill="1" applyBorder="1">
      <alignment vertical="center"/>
    </xf>
    <xf numFmtId="0" fontId="55" fillId="34" borderId="9" xfId="16" applyFont="1" applyFill="1" applyBorder="1">
      <alignment vertical="center"/>
    </xf>
    <xf numFmtId="0" fontId="55" fillId="31" borderId="3" xfId="16" applyFont="1" applyFill="1" applyBorder="1" applyAlignment="1">
      <alignment horizontal="left" vertical="center"/>
    </xf>
    <xf numFmtId="0" fontId="55" fillId="31" borderId="5" xfId="16" applyFont="1" applyFill="1" applyBorder="1" applyAlignment="1">
      <alignment horizontal="left" vertical="center"/>
    </xf>
    <xf numFmtId="0" fontId="55" fillId="31" borderId="102" xfId="16" applyFont="1" applyFill="1" applyBorder="1" applyAlignment="1">
      <alignment horizontal="centerContinuous" vertical="center"/>
    </xf>
    <xf numFmtId="0" fontId="55" fillId="31" borderId="103" xfId="16" applyFont="1" applyFill="1" applyBorder="1" applyAlignment="1">
      <alignment horizontal="centerContinuous" vertical="center"/>
    </xf>
    <xf numFmtId="0" fontId="20" fillId="31" borderId="103" xfId="0" applyFont="1" applyFill="1" applyBorder="1" applyAlignment="1">
      <alignment horizontal="centerContinuous" vertical="center"/>
    </xf>
    <xf numFmtId="0" fontId="55" fillId="31" borderId="71" xfId="16" applyFont="1" applyFill="1" applyBorder="1" applyAlignment="1">
      <alignment horizontal="centerContinuous" vertical="center"/>
    </xf>
    <xf numFmtId="0" fontId="55" fillId="31" borderId="147" xfId="16" applyFont="1" applyFill="1" applyBorder="1" applyAlignment="1">
      <alignment horizontal="centerContinuous" vertical="center"/>
    </xf>
    <xf numFmtId="0" fontId="20" fillId="31" borderId="71" xfId="0" applyFont="1" applyFill="1" applyBorder="1" applyAlignment="1">
      <alignment horizontal="centerContinuous" vertical="center"/>
    </xf>
    <xf numFmtId="0" fontId="55" fillId="31" borderId="16" xfId="16" applyFont="1" applyFill="1" applyBorder="1">
      <alignment vertical="center"/>
    </xf>
    <xf numFmtId="0" fontId="55" fillId="31" borderId="15" xfId="16" applyFont="1" applyFill="1" applyBorder="1">
      <alignment vertical="center"/>
    </xf>
    <xf numFmtId="0" fontId="55" fillId="31" borderId="102" xfId="16" applyFont="1" applyFill="1" applyBorder="1" applyAlignment="1">
      <alignment horizontal="centerContinuous" vertical="center" wrapText="1"/>
    </xf>
    <xf numFmtId="0" fontId="55" fillId="31" borderId="103" xfId="16" applyFont="1" applyFill="1" applyBorder="1" applyAlignment="1">
      <alignment horizontal="centerContinuous" vertical="center" wrapText="1"/>
    </xf>
    <xf numFmtId="0" fontId="20" fillId="31" borderId="71" xfId="0" applyFont="1" applyFill="1" applyBorder="1" applyAlignment="1">
      <alignment horizontal="centerContinuous" vertical="center" wrapText="1"/>
    </xf>
    <xf numFmtId="0" fontId="70" fillId="31" borderId="2" xfId="16" applyFont="1" applyFill="1" applyBorder="1" applyAlignment="1">
      <alignment horizontal="centerContinuous" vertical="center" wrapText="1"/>
    </xf>
    <xf numFmtId="0" fontId="55" fillId="31" borderId="147" xfId="16" applyFont="1" applyFill="1" applyBorder="1" applyAlignment="1">
      <alignment horizontal="centerContinuous" vertical="center" wrapText="1"/>
    </xf>
    <xf numFmtId="0" fontId="55" fillId="31" borderId="71" xfId="16" applyFont="1" applyFill="1" applyBorder="1" applyAlignment="1">
      <alignment horizontal="centerContinuous" vertical="center" wrapText="1"/>
    </xf>
    <xf numFmtId="0" fontId="71" fillId="31" borderId="2" xfId="0" applyFont="1" applyFill="1" applyBorder="1" applyAlignment="1">
      <alignment horizontal="centerContinuous" vertical="center" wrapText="1"/>
    </xf>
    <xf numFmtId="0" fontId="20" fillId="31" borderId="16" xfId="0" applyFont="1" applyFill="1" applyBorder="1" applyAlignment="1">
      <alignment vertical="center"/>
    </xf>
    <xf numFmtId="0" fontId="20" fillId="31" borderId="15" xfId="0" applyFont="1" applyFill="1" applyBorder="1" applyAlignment="1">
      <alignment vertical="center"/>
    </xf>
    <xf numFmtId="184" fontId="71" fillId="31" borderId="13" xfId="0" applyNumberFormat="1" applyFont="1" applyFill="1" applyBorder="1" applyAlignment="1">
      <alignment vertical="center" shrinkToFit="1"/>
    </xf>
    <xf numFmtId="0" fontId="55" fillId="34" borderId="3" xfId="16" applyFont="1" applyFill="1" applyBorder="1" applyAlignment="1">
      <alignment horizontal="left" vertical="center"/>
    </xf>
    <xf numFmtId="0" fontId="55" fillId="34" borderId="5" xfId="16" applyFont="1" applyFill="1" applyBorder="1" applyAlignment="1">
      <alignment horizontal="left" vertical="center"/>
    </xf>
    <xf numFmtId="0" fontId="55" fillId="34" borderId="102" xfId="16" applyFont="1" applyFill="1" applyBorder="1" applyAlignment="1">
      <alignment horizontal="centerContinuous" vertical="center"/>
    </xf>
    <xf numFmtId="0" fontId="55" fillId="34" borderId="103" xfId="16" applyFont="1" applyFill="1" applyBorder="1" applyAlignment="1">
      <alignment horizontal="centerContinuous" vertical="center"/>
    </xf>
    <xf numFmtId="0" fontId="20" fillId="34" borderId="103" xfId="0" applyFont="1" applyFill="1" applyBorder="1" applyAlignment="1">
      <alignment horizontal="centerContinuous" vertical="center"/>
    </xf>
    <xf numFmtId="0" fontId="55" fillId="34" borderId="71" xfId="16" applyFont="1" applyFill="1" applyBorder="1" applyAlignment="1">
      <alignment horizontal="centerContinuous" vertical="center"/>
    </xf>
    <xf numFmtId="0" fontId="55" fillId="34" borderId="147" xfId="16" applyFont="1" applyFill="1" applyBorder="1" applyAlignment="1">
      <alignment horizontal="centerContinuous" vertical="center"/>
    </xf>
    <xf numFmtId="0" fontId="20" fillId="34" borderId="71" xfId="0" applyFont="1" applyFill="1" applyBorder="1" applyAlignment="1">
      <alignment horizontal="centerContinuous" vertical="center"/>
    </xf>
    <xf numFmtId="0" fontId="55" fillId="34" borderId="16" xfId="16" applyFont="1" applyFill="1" applyBorder="1">
      <alignment vertical="center"/>
    </xf>
    <xf numFmtId="0" fontId="55" fillId="34" borderId="15" xfId="16" applyFont="1" applyFill="1" applyBorder="1">
      <alignment vertical="center"/>
    </xf>
    <xf numFmtId="0" fontId="55" fillId="34" borderId="102" xfId="16" applyFont="1" applyFill="1" applyBorder="1" applyAlignment="1">
      <alignment horizontal="centerContinuous" vertical="center" wrapText="1"/>
    </xf>
    <xf numFmtId="0" fontId="55" fillId="34" borderId="103" xfId="16" applyFont="1" applyFill="1" applyBorder="1" applyAlignment="1">
      <alignment horizontal="centerContinuous" vertical="center" wrapText="1"/>
    </xf>
    <xf numFmtId="0" fontId="20" fillId="34" borderId="71" xfId="0" applyFont="1" applyFill="1" applyBorder="1" applyAlignment="1">
      <alignment horizontal="centerContinuous" vertical="center" wrapText="1"/>
    </xf>
    <xf numFmtId="0" fontId="70" fillId="34" borderId="2" xfId="16" applyFont="1" applyFill="1" applyBorder="1" applyAlignment="1">
      <alignment horizontal="centerContinuous" vertical="center" wrapText="1"/>
    </xf>
    <xf numFmtId="0" fontId="55" fillId="34" borderId="147" xfId="16" applyFont="1" applyFill="1" applyBorder="1" applyAlignment="1">
      <alignment horizontal="centerContinuous" vertical="center" wrapText="1"/>
    </xf>
    <xf numFmtId="0" fontId="55" fillId="34" borderId="71" xfId="16" applyFont="1" applyFill="1" applyBorder="1" applyAlignment="1">
      <alignment horizontal="centerContinuous" vertical="center" wrapText="1"/>
    </xf>
    <xf numFmtId="0" fontId="71" fillId="34" borderId="2" xfId="0" applyFont="1" applyFill="1" applyBorder="1" applyAlignment="1">
      <alignment horizontal="centerContinuous" vertical="center" wrapText="1"/>
    </xf>
    <xf numFmtId="0" fontId="20" fillId="34" borderId="16" xfId="0" applyFont="1" applyFill="1" applyBorder="1" applyAlignment="1">
      <alignment vertical="center"/>
    </xf>
    <xf numFmtId="0" fontId="20" fillId="34" borderId="15" xfId="0" applyFont="1" applyFill="1" applyBorder="1" applyAlignment="1">
      <alignment vertical="center"/>
    </xf>
    <xf numFmtId="184" fontId="71" fillId="34" borderId="13" xfId="0" applyNumberFormat="1" applyFont="1" applyFill="1" applyBorder="1" applyAlignment="1">
      <alignment vertical="center" shrinkToFit="1"/>
    </xf>
    <xf numFmtId="0" fontId="52" fillId="0" borderId="0" xfId="11" applyFont="1" applyAlignment="1">
      <alignment horizontal="center" vertical="center" shrinkToFit="1"/>
    </xf>
    <xf numFmtId="0" fontId="53" fillId="0" borderId="0" xfId="11" applyFont="1" applyAlignment="1">
      <alignment horizontal="center" vertical="center" shrinkToFit="1"/>
    </xf>
    <xf numFmtId="190" fontId="52" fillId="0" borderId="0" xfId="13" applyNumberFormat="1" applyFont="1" applyBorder="1">
      <alignment vertical="center"/>
    </xf>
    <xf numFmtId="190" fontId="52" fillId="0" borderId="0" xfId="13" applyNumberFormat="1" applyFont="1" applyFill="1" applyBorder="1">
      <alignment vertical="center"/>
    </xf>
    <xf numFmtId="0" fontId="76" fillId="6" borderId="41" xfId="0" applyFont="1" applyFill="1" applyBorder="1" applyAlignment="1">
      <alignment shrinkToFit="1"/>
    </xf>
    <xf numFmtId="181" fontId="76" fillId="0" borderId="143" xfId="0" applyNumberFormat="1" applyFont="1" applyBorder="1" applyAlignment="1">
      <alignment vertical="center" wrapText="1"/>
    </xf>
    <xf numFmtId="181" fontId="76" fillId="0" borderId="107" xfId="0" applyNumberFormat="1" applyFont="1" applyBorder="1" applyAlignment="1">
      <alignment vertical="center" wrapText="1"/>
    </xf>
    <xf numFmtId="181" fontId="76" fillId="0" borderId="68" xfId="0" applyNumberFormat="1" applyFont="1" applyBorder="1" applyAlignment="1">
      <alignment vertical="center" wrapText="1"/>
    </xf>
    <xf numFmtId="181" fontId="76" fillId="6" borderId="68" xfId="0" applyNumberFormat="1" applyFont="1" applyFill="1" applyBorder="1" applyAlignment="1">
      <alignment vertical="center" wrapText="1"/>
    </xf>
    <xf numFmtId="0" fontId="76" fillId="9" borderId="9" xfId="0" applyFont="1" applyFill="1" applyBorder="1" applyAlignment="1">
      <alignment shrinkToFit="1"/>
    </xf>
    <xf numFmtId="181" fontId="76" fillId="9" borderId="147" xfId="0" applyNumberFormat="1" applyFont="1" applyFill="1" applyBorder="1" applyAlignment="1">
      <alignment vertical="center" wrapText="1"/>
    </xf>
    <xf numFmtId="181" fontId="76" fillId="9" borderId="103" xfId="0" applyNumberFormat="1" applyFont="1" applyFill="1" applyBorder="1" applyAlignment="1">
      <alignment vertical="center" wrapText="1"/>
    </xf>
    <xf numFmtId="181" fontId="76" fillId="9" borderId="71" xfId="0" applyNumberFormat="1" applyFont="1" applyFill="1" applyBorder="1" applyAlignment="1">
      <alignment vertical="center" wrapText="1"/>
    </xf>
    <xf numFmtId="0" fontId="55" fillId="0" borderId="48" xfId="16" applyFont="1" applyBorder="1">
      <alignment vertical="center"/>
    </xf>
    <xf numFmtId="181" fontId="64" fillId="6" borderId="42" xfId="0" applyNumberFormat="1" applyFont="1" applyFill="1" applyBorder="1" applyAlignment="1">
      <alignment shrinkToFit="1"/>
    </xf>
    <xf numFmtId="0" fontId="55" fillId="0" borderId="51" xfId="16" applyFont="1" applyBorder="1">
      <alignment vertical="center"/>
    </xf>
    <xf numFmtId="0" fontId="55" fillId="0" borderId="44" xfId="0" applyFont="1" applyBorder="1" applyAlignment="1">
      <alignment vertical="center"/>
    </xf>
    <xf numFmtId="0" fontId="20" fillId="35" borderId="7" xfId="0" applyFont="1" applyFill="1" applyBorder="1" applyAlignment="1">
      <alignment horizontal="centerContinuous" vertical="center" wrapText="1"/>
    </xf>
    <xf numFmtId="0" fontId="20" fillId="35" borderId="2" xfId="0" applyFont="1" applyFill="1" applyBorder="1" applyAlignment="1">
      <alignment horizontal="centerContinuous" vertical="center" wrapText="1"/>
    </xf>
    <xf numFmtId="0" fontId="52" fillId="35" borderId="2" xfId="0" applyFont="1" applyFill="1" applyBorder="1" applyAlignment="1">
      <alignment horizontal="center" vertical="center" wrapText="1"/>
    </xf>
    <xf numFmtId="0" fontId="52" fillId="35" borderId="49" xfId="0" applyFont="1" applyFill="1" applyBorder="1" applyAlignment="1">
      <alignment horizontal="center" vertical="center" wrapText="1"/>
    </xf>
    <xf numFmtId="0" fontId="52" fillId="35" borderId="39" xfId="0" applyFont="1" applyFill="1" applyBorder="1" applyAlignment="1">
      <alignment horizontal="center" vertical="center" wrapText="1"/>
    </xf>
    <xf numFmtId="0" fontId="52" fillId="35" borderId="51" xfId="0" applyFont="1" applyFill="1" applyBorder="1" applyAlignment="1">
      <alignment horizontal="center" vertical="center" wrapText="1"/>
    </xf>
    <xf numFmtId="0" fontId="52" fillId="35" borderId="45" xfId="0" applyFont="1" applyFill="1" applyBorder="1" applyAlignment="1">
      <alignment horizontal="center" vertical="center" wrapText="1"/>
    </xf>
    <xf numFmtId="184" fontId="52" fillId="35" borderId="49" xfId="3" applyNumberFormat="1" applyFont="1" applyFill="1" applyBorder="1" applyAlignment="1">
      <alignment shrinkToFit="1"/>
    </xf>
    <xf numFmtId="184" fontId="52" fillId="35" borderId="39" xfId="3" applyNumberFormat="1" applyFont="1" applyFill="1" applyBorder="1" applyAlignment="1">
      <alignment shrinkToFit="1"/>
    </xf>
    <xf numFmtId="184" fontId="52" fillId="35" borderId="50" xfId="3" applyNumberFormat="1" applyFont="1" applyFill="1" applyBorder="1" applyAlignment="1">
      <alignment shrinkToFit="1"/>
    </xf>
    <xf numFmtId="184" fontId="52" fillId="35" borderId="42" xfId="3" applyNumberFormat="1" applyFont="1" applyFill="1" applyBorder="1" applyAlignment="1">
      <alignment shrinkToFit="1"/>
    </xf>
    <xf numFmtId="184" fontId="64" fillId="35" borderId="50" xfId="3" applyNumberFormat="1" applyFont="1" applyFill="1" applyBorder="1" applyAlignment="1">
      <alignment shrinkToFit="1"/>
    </xf>
    <xf numFmtId="184" fontId="64" fillId="35" borderId="42" xfId="3" applyNumberFormat="1" applyFont="1" applyFill="1" applyBorder="1" applyAlignment="1">
      <alignment shrinkToFit="1"/>
    </xf>
    <xf numFmtId="184" fontId="52" fillId="35" borderId="51" xfId="3" applyNumberFormat="1" applyFont="1" applyFill="1" applyBorder="1" applyAlignment="1">
      <alignment shrinkToFit="1"/>
    </xf>
    <xf numFmtId="184" fontId="52" fillId="35" borderId="45" xfId="3" applyNumberFormat="1" applyFont="1" applyFill="1" applyBorder="1" applyAlignment="1">
      <alignment shrinkToFit="1"/>
    </xf>
    <xf numFmtId="184" fontId="52" fillId="35" borderId="7" xfId="3" applyNumberFormat="1" applyFont="1" applyFill="1" applyBorder="1" applyAlignment="1">
      <alignment shrinkToFit="1"/>
    </xf>
    <xf numFmtId="184" fontId="52" fillId="35" borderId="2" xfId="3" applyNumberFormat="1" applyFont="1" applyFill="1" applyBorder="1" applyAlignment="1">
      <alignment shrinkToFit="1"/>
    </xf>
    <xf numFmtId="0" fontId="52" fillId="35" borderId="2" xfId="0" applyFont="1" applyFill="1" applyBorder="1" applyAlignment="1">
      <alignment horizontal="centerContinuous" vertical="center" wrapText="1"/>
    </xf>
    <xf numFmtId="0" fontId="52" fillId="35" borderId="45" xfId="0" applyFont="1" applyFill="1" applyBorder="1" applyAlignment="1">
      <alignment horizontal="center" vertical="center" shrinkToFit="1"/>
    </xf>
    <xf numFmtId="181" fontId="52" fillId="35" borderId="39" xfId="0" applyNumberFormat="1" applyFont="1" applyFill="1" applyBorder="1" applyAlignment="1">
      <alignment shrinkToFit="1"/>
    </xf>
    <xf numFmtId="181" fontId="52" fillId="35" borderId="42" xfId="0" applyNumberFormat="1" applyFont="1" applyFill="1" applyBorder="1" applyAlignment="1">
      <alignment shrinkToFit="1"/>
    </xf>
    <xf numFmtId="181" fontId="64" fillId="35" borderId="42" xfId="0" applyNumberFormat="1" applyFont="1" applyFill="1" applyBorder="1" applyAlignment="1">
      <alignment shrinkToFit="1"/>
    </xf>
    <xf numFmtId="181" fontId="52" fillId="35" borderId="45" xfId="0" applyNumberFormat="1" applyFont="1" applyFill="1" applyBorder="1" applyAlignment="1">
      <alignment shrinkToFit="1"/>
    </xf>
    <xf numFmtId="181" fontId="52" fillId="35" borderId="1" xfId="0" applyNumberFormat="1" applyFont="1" applyFill="1" applyBorder="1" applyAlignment="1">
      <alignment shrinkToFit="1"/>
    </xf>
    <xf numFmtId="0" fontId="52" fillId="35" borderId="6" xfId="0" applyFont="1" applyFill="1" applyBorder="1" applyAlignment="1">
      <alignment horizontal="center" vertical="center" wrapText="1"/>
    </xf>
    <xf numFmtId="0" fontId="52" fillId="35" borderId="3" xfId="0" applyFont="1" applyFill="1" applyBorder="1" applyAlignment="1">
      <alignment horizontal="center" vertical="center" wrapText="1"/>
    </xf>
    <xf numFmtId="0" fontId="52" fillId="35" borderId="13" xfId="0" applyFont="1" applyFill="1" applyBorder="1" applyAlignment="1">
      <alignment horizontal="center" vertical="center" wrapText="1"/>
    </xf>
    <xf numFmtId="0" fontId="52" fillId="35" borderId="16" xfId="0" applyFont="1" applyFill="1" applyBorder="1" applyAlignment="1">
      <alignment horizontal="center" vertical="center" wrapText="1"/>
    </xf>
    <xf numFmtId="0" fontId="52" fillId="35" borderId="1" xfId="0" applyFont="1" applyFill="1" applyBorder="1" applyAlignment="1">
      <alignment horizontal="center" vertical="center" wrapText="1"/>
    </xf>
    <xf numFmtId="181" fontId="52" fillId="35" borderId="37" xfId="3" applyNumberFormat="1" applyFont="1" applyFill="1" applyBorder="1"/>
    <xf numFmtId="181" fontId="52" fillId="35" borderId="39" xfId="3" applyNumberFormat="1" applyFont="1" applyFill="1" applyBorder="1"/>
    <xf numFmtId="181" fontId="52" fillId="35" borderId="40" xfId="3" applyNumberFormat="1" applyFont="1" applyFill="1" applyBorder="1"/>
    <xf numFmtId="181" fontId="52" fillId="35" borderId="42" xfId="3" applyNumberFormat="1" applyFont="1" applyFill="1" applyBorder="1"/>
    <xf numFmtId="181" fontId="64" fillId="35" borderId="42" xfId="3" applyNumberFormat="1" applyFont="1" applyFill="1" applyBorder="1" applyAlignment="1">
      <alignment shrinkToFit="1"/>
    </xf>
    <xf numFmtId="181" fontId="52" fillId="35" borderId="40" xfId="3" applyNumberFormat="1" applyFont="1" applyFill="1" applyBorder="1" applyAlignment="1">
      <alignment shrinkToFit="1"/>
    </xf>
    <xf numFmtId="181" fontId="52" fillId="35" borderId="42" xfId="3" applyNumberFormat="1" applyFont="1" applyFill="1" applyBorder="1" applyAlignment="1">
      <alignment shrinkToFit="1"/>
    </xf>
    <xf numFmtId="181" fontId="52" fillId="35" borderId="43" xfId="3" applyNumberFormat="1" applyFont="1" applyFill="1" applyBorder="1" applyAlignment="1">
      <alignment shrinkToFit="1"/>
    </xf>
    <xf numFmtId="181" fontId="52" fillId="35" borderId="45" xfId="3" applyNumberFormat="1" applyFont="1" applyFill="1" applyBorder="1" applyAlignment="1">
      <alignment shrinkToFit="1"/>
    </xf>
    <xf numFmtId="181" fontId="52" fillId="35" borderId="14" xfId="3" applyNumberFormat="1" applyFont="1" applyFill="1" applyBorder="1" applyAlignment="1">
      <alignment shrinkToFit="1"/>
    </xf>
    <xf numFmtId="181" fontId="52" fillId="35" borderId="1" xfId="3" applyNumberFormat="1" applyFont="1" applyFill="1" applyBorder="1" applyAlignment="1">
      <alignment shrinkToFit="1"/>
    </xf>
    <xf numFmtId="181" fontId="52" fillId="35" borderId="2" xfId="3" applyNumberFormat="1" applyFont="1" applyFill="1" applyBorder="1" applyAlignment="1">
      <alignment shrinkToFit="1"/>
    </xf>
    <xf numFmtId="0" fontId="52" fillId="35" borderId="8" xfId="0" applyFont="1" applyFill="1" applyBorder="1" applyAlignment="1">
      <alignment horizontal="center" vertical="center" wrapText="1"/>
    </xf>
    <xf numFmtId="0" fontId="52" fillId="35" borderId="7" xfId="0" applyFont="1" applyFill="1" applyBorder="1" applyAlignment="1">
      <alignment horizontal="center" vertical="center" wrapText="1"/>
    </xf>
    <xf numFmtId="0" fontId="52" fillId="20" borderId="2" xfId="0" applyFont="1" applyFill="1" applyBorder="1" applyAlignment="1">
      <alignment horizontal="centerContinuous" vertical="center" wrapText="1"/>
    </xf>
    <xf numFmtId="0" fontId="52" fillId="20" borderId="2" xfId="0" applyFont="1" applyFill="1" applyBorder="1" applyAlignment="1">
      <alignment horizontal="center" vertical="center" wrapText="1"/>
    </xf>
    <xf numFmtId="0" fontId="52" fillId="20" borderId="39" xfId="0" applyFont="1" applyFill="1" applyBorder="1" applyAlignment="1">
      <alignment horizontal="center" vertical="center" wrapText="1"/>
    </xf>
    <xf numFmtId="0" fontId="52" fillId="20" borderId="45" xfId="0" applyFont="1" applyFill="1" applyBorder="1" applyAlignment="1">
      <alignment horizontal="center" vertical="center" shrinkToFit="1"/>
    </xf>
    <xf numFmtId="181" fontId="52" fillId="20" borderId="39" xfId="0" applyNumberFormat="1" applyFont="1" applyFill="1" applyBorder="1" applyAlignment="1">
      <alignment shrinkToFit="1"/>
    </xf>
    <xf numFmtId="181" fontId="52" fillId="20" borderId="42" xfId="0" applyNumberFormat="1" applyFont="1" applyFill="1" applyBorder="1" applyAlignment="1">
      <alignment shrinkToFit="1"/>
    </xf>
    <xf numFmtId="181" fontId="64" fillId="20" borderId="42" xfId="0" applyNumberFormat="1" applyFont="1" applyFill="1" applyBorder="1" applyAlignment="1">
      <alignment shrinkToFit="1"/>
    </xf>
    <xf numFmtId="181" fontId="52" fillId="20" borderId="45" xfId="0" applyNumberFormat="1" applyFont="1" applyFill="1" applyBorder="1" applyAlignment="1">
      <alignment shrinkToFit="1"/>
    </xf>
    <xf numFmtId="181" fontId="52" fillId="20" borderId="1" xfId="0" applyNumberFormat="1" applyFont="1" applyFill="1" applyBorder="1" applyAlignment="1">
      <alignment shrinkToFit="1"/>
    </xf>
    <xf numFmtId="0" fontId="20" fillId="20" borderId="7" xfId="0" applyFont="1" applyFill="1" applyBorder="1" applyAlignment="1">
      <alignment horizontal="centerContinuous" vertical="center" wrapText="1"/>
    </xf>
    <xf numFmtId="0" fontId="20" fillId="20" borderId="2" xfId="0" applyFont="1" applyFill="1" applyBorder="1" applyAlignment="1">
      <alignment horizontal="centerContinuous" vertical="center" wrapText="1"/>
    </xf>
    <xf numFmtId="0" fontId="52" fillId="20" borderId="49" xfId="0" applyFont="1" applyFill="1" applyBorder="1" applyAlignment="1">
      <alignment horizontal="center" vertical="center" wrapText="1"/>
    </xf>
    <xf numFmtId="0" fontId="52" fillId="20" borderId="51" xfId="0" applyFont="1" applyFill="1" applyBorder="1" applyAlignment="1">
      <alignment horizontal="center" vertical="center" wrapText="1"/>
    </xf>
    <xf numFmtId="0" fontId="52" fillId="20" borderId="45" xfId="0" applyFont="1" applyFill="1" applyBorder="1" applyAlignment="1">
      <alignment horizontal="center" vertical="center" wrapText="1"/>
    </xf>
    <xf numFmtId="184" fontId="52" fillId="20" borderId="49" xfId="3" applyNumberFormat="1" applyFont="1" applyFill="1" applyBorder="1" applyAlignment="1">
      <alignment shrinkToFit="1"/>
    </xf>
    <xf numFmtId="184" fontId="52" fillId="20" borderId="39" xfId="3" applyNumberFormat="1" applyFont="1" applyFill="1" applyBorder="1" applyAlignment="1">
      <alignment shrinkToFit="1"/>
    </xf>
    <xf numFmtId="184" fontId="52" fillId="20" borderId="50" xfId="3" applyNumberFormat="1" applyFont="1" applyFill="1" applyBorder="1" applyAlignment="1">
      <alignment shrinkToFit="1"/>
    </xf>
    <xf numFmtId="184" fontId="52" fillId="20" borderId="42" xfId="3" applyNumberFormat="1" applyFont="1" applyFill="1" applyBorder="1" applyAlignment="1">
      <alignment shrinkToFit="1"/>
    </xf>
    <xf numFmtId="184" fontId="64" fillId="20" borderId="50" xfId="3" applyNumberFormat="1" applyFont="1" applyFill="1" applyBorder="1" applyAlignment="1">
      <alignment shrinkToFit="1"/>
    </xf>
    <xf numFmtId="184" fontId="64" fillId="20" borderId="42" xfId="3" applyNumberFormat="1" applyFont="1" applyFill="1" applyBorder="1" applyAlignment="1">
      <alignment shrinkToFit="1"/>
    </xf>
    <xf numFmtId="184" fontId="52" fillId="20" borderId="51" xfId="3" applyNumberFormat="1" applyFont="1" applyFill="1" applyBorder="1" applyAlignment="1">
      <alignment shrinkToFit="1"/>
    </xf>
    <xf numFmtId="184" fontId="52" fillId="20" borderId="45" xfId="3" applyNumberFormat="1" applyFont="1" applyFill="1" applyBorder="1" applyAlignment="1">
      <alignment shrinkToFit="1"/>
    </xf>
    <xf numFmtId="184" fontId="52" fillId="20" borderId="7" xfId="3" applyNumberFormat="1" applyFont="1" applyFill="1" applyBorder="1" applyAlignment="1">
      <alignment shrinkToFit="1"/>
    </xf>
    <xf numFmtId="184" fontId="52" fillId="20" borderId="2" xfId="3" applyNumberFormat="1" applyFont="1" applyFill="1" applyBorder="1" applyAlignment="1">
      <alignment shrinkToFit="1"/>
    </xf>
    <xf numFmtId="0" fontId="52" fillId="20" borderId="6" xfId="0" applyFont="1" applyFill="1" applyBorder="1" applyAlignment="1">
      <alignment horizontal="center" vertical="center" wrapText="1"/>
    </xf>
    <xf numFmtId="0" fontId="52" fillId="20" borderId="13" xfId="0" applyFont="1" applyFill="1" applyBorder="1" applyAlignment="1">
      <alignment horizontal="center" vertical="center" wrapText="1"/>
    </xf>
    <xf numFmtId="181" fontId="52" fillId="20" borderId="39" xfId="3" applyNumberFormat="1" applyFont="1" applyFill="1" applyBorder="1"/>
    <xf numFmtId="181" fontId="52" fillId="20" borderId="42" xfId="3" applyNumberFormat="1" applyFont="1" applyFill="1" applyBorder="1"/>
    <xf numFmtId="181" fontId="52" fillId="20" borderId="42" xfId="3" applyNumberFormat="1" applyFont="1" applyFill="1" applyBorder="1" applyAlignment="1">
      <alignment shrinkToFit="1"/>
    </xf>
    <xf numFmtId="181" fontId="52" fillId="20" borderId="45" xfId="3" applyNumberFormat="1" applyFont="1" applyFill="1" applyBorder="1" applyAlignment="1">
      <alignment shrinkToFit="1"/>
    </xf>
    <xf numFmtId="181" fontId="52" fillId="20" borderId="2" xfId="3" applyNumberFormat="1" applyFont="1" applyFill="1" applyBorder="1" applyAlignment="1">
      <alignment shrinkToFit="1"/>
    </xf>
    <xf numFmtId="0" fontId="55" fillId="0" borderId="1" xfId="16" applyFont="1" applyBorder="1">
      <alignment vertical="center"/>
    </xf>
    <xf numFmtId="0" fontId="55" fillId="0" borderId="7" xfId="16" applyFont="1" applyBorder="1">
      <alignment vertical="center"/>
    </xf>
    <xf numFmtId="0" fontId="55" fillId="0" borderId="9" xfId="16" applyFont="1" applyBorder="1">
      <alignment vertical="center"/>
    </xf>
    <xf numFmtId="0" fontId="55" fillId="32" borderId="11" xfId="16" applyFont="1" applyFill="1" applyBorder="1">
      <alignment vertical="center"/>
    </xf>
    <xf numFmtId="0" fontId="55" fillId="31" borderId="7" xfId="16" applyFont="1" applyFill="1" applyBorder="1">
      <alignment vertical="center"/>
    </xf>
    <xf numFmtId="0" fontId="55" fillId="31" borderId="9" xfId="16" applyFont="1" applyFill="1" applyBorder="1">
      <alignment vertical="center"/>
    </xf>
    <xf numFmtId="208" fontId="55" fillId="0" borderId="43" xfId="16" applyNumberFormat="1" applyFont="1" applyBorder="1" applyAlignment="1" applyProtection="1">
      <alignment vertical="center" shrinkToFit="1"/>
      <protection locked="0"/>
    </xf>
    <xf numFmtId="209" fontId="55" fillId="0" borderId="44" xfId="16" applyNumberFormat="1" applyFont="1" applyBorder="1" applyAlignment="1" applyProtection="1">
      <alignment vertical="center" shrinkToFit="1"/>
      <protection locked="0"/>
    </xf>
    <xf numFmtId="179" fontId="52" fillId="2" borderId="7" xfId="0" applyNumberFormat="1" applyFont="1" applyFill="1" applyBorder="1" applyAlignment="1">
      <alignment shrinkToFit="1"/>
    </xf>
    <xf numFmtId="0" fontId="53" fillId="0" borderId="0" xfId="0" applyFont="1" applyAlignment="1">
      <alignment vertical="center"/>
    </xf>
    <xf numFmtId="186" fontId="53" fillId="0" borderId="42" xfId="0" applyNumberFormat="1" applyFont="1" applyBorder="1" applyAlignment="1">
      <alignment vertical="center" shrinkToFit="1"/>
    </xf>
    <xf numFmtId="186" fontId="53" fillId="0" borderId="45" xfId="0" applyNumberFormat="1" applyFont="1" applyBorder="1" applyAlignment="1">
      <alignment vertical="center" shrinkToFit="1"/>
    </xf>
    <xf numFmtId="0" fontId="53" fillId="6" borderId="2" xfId="0" applyFont="1" applyFill="1" applyBorder="1" applyAlignment="1">
      <alignment horizontal="center" vertical="center" wrapText="1"/>
    </xf>
    <xf numFmtId="0" fontId="53" fillId="6" borderId="102" xfId="0" applyFont="1" applyFill="1" applyBorder="1" applyAlignment="1">
      <alignment vertical="center"/>
    </xf>
    <xf numFmtId="0" fontId="53" fillId="6" borderId="71" xfId="0" applyFont="1" applyFill="1" applyBorder="1" applyAlignment="1">
      <alignment vertical="center"/>
    </xf>
    <xf numFmtId="1" fontId="53" fillId="0" borderId="104" xfId="4" applyNumberFormat="1" applyFont="1" applyBorder="1" applyAlignment="1">
      <alignment vertical="center"/>
    </xf>
    <xf numFmtId="1" fontId="53" fillId="0" borderId="67" xfId="4" applyNumberFormat="1" applyFont="1" applyBorder="1" applyAlignment="1">
      <alignment horizontal="distributed" vertical="center"/>
    </xf>
    <xf numFmtId="1" fontId="53" fillId="0" borderId="106" xfId="4" applyNumberFormat="1" applyFont="1" applyBorder="1" applyAlignment="1">
      <alignment vertical="center"/>
    </xf>
    <xf numFmtId="1" fontId="53" fillId="0" borderId="68" xfId="4" applyNumberFormat="1" applyFont="1" applyBorder="1" applyAlignment="1">
      <alignment horizontal="distributed" vertical="center"/>
    </xf>
    <xf numFmtId="0" fontId="53" fillId="0" borderId="106" xfId="0" applyFont="1" applyBorder="1" applyAlignment="1">
      <alignment vertical="center"/>
    </xf>
    <xf numFmtId="0" fontId="53" fillId="0" borderId="68" xfId="0" applyFont="1" applyBorder="1" applyAlignment="1">
      <alignment horizontal="distributed" vertical="center"/>
    </xf>
    <xf numFmtId="0" fontId="53" fillId="0" borderId="108" xfId="0" applyFont="1" applyBorder="1" applyAlignment="1">
      <alignment vertical="center"/>
    </xf>
    <xf numFmtId="0" fontId="53" fillId="0" borderId="73" xfId="0" applyFont="1" applyBorder="1" applyAlignment="1">
      <alignment horizontal="distributed" vertical="center"/>
    </xf>
    <xf numFmtId="0" fontId="77" fillId="0" borderId="0" xfId="0" applyFont="1" applyAlignment="1">
      <alignment vertical="center"/>
    </xf>
    <xf numFmtId="0" fontId="53" fillId="0" borderId="0" xfId="0" applyFont="1" applyAlignment="1">
      <alignment horizontal="right" vertical="center"/>
    </xf>
    <xf numFmtId="186" fontId="53" fillId="0" borderId="42" xfId="0" applyNumberFormat="1" applyFont="1" applyBorder="1" applyAlignment="1">
      <alignment vertical="center" wrapText="1" shrinkToFit="1"/>
    </xf>
    <xf numFmtId="186" fontId="53" fillId="0" borderId="39" xfId="0" applyNumberFormat="1" applyFont="1" applyBorder="1" applyAlignment="1">
      <alignment vertical="center" wrapText="1" shrinkToFit="1"/>
    </xf>
    <xf numFmtId="0" fontId="55" fillId="33" borderId="13" xfId="16" applyFont="1" applyFill="1" applyBorder="1">
      <alignment vertical="center"/>
    </xf>
    <xf numFmtId="184" fontId="55" fillId="33" borderId="113" xfId="17" applyNumberFormat="1" applyFont="1" applyFill="1" applyBorder="1" applyAlignment="1">
      <alignment vertical="center" shrinkToFit="1"/>
    </xf>
    <xf numFmtId="184" fontId="55" fillId="33" borderId="14" xfId="17" applyNumberFormat="1" applyFont="1" applyFill="1" applyBorder="1" applyAlignment="1">
      <alignment vertical="center" shrinkToFit="1"/>
    </xf>
    <xf numFmtId="184" fontId="55" fillId="33" borderId="66" xfId="17" applyNumberFormat="1" applyFont="1" applyFill="1" applyBorder="1" applyAlignment="1">
      <alignment vertical="center" shrinkToFit="1"/>
    </xf>
    <xf numFmtId="184" fontId="55" fillId="33" borderId="114" xfId="17" applyNumberFormat="1" applyFont="1" applyFill="1" applyBorder="1" applyAlignment="1">
      <alignment vertical="center" shrinkToFit="1"/>
    </xf>
    <xf numFmtId="0" fontId="55" fillId="0" borderId="162" xfId="16" applyFont="1" applyBorder="1">
      <alignment vertical="center"/>
    </xf>
    <xf numFmtId="184" fontId="55" fillId="0" borderId="163" xfId="16" applyNumberFormat="1" applyFont="1" applyBorder="1" applyAlignment="1">
      <alignment vertical="center" shrinkToFit="1"/>
    </xf>
    <xf numFmtId="184" fontId="55" fillId="0" borderId="164" xfId="16" applyNumberFormat="1" applyFont="1" applyBorder="1" applyAlignment="1">
      <alignment vertical="center" shrinkToFit="1"/>
    </xf>
    <xf numFmtId="184" fontId="55" fillId="0" borderId="165" xfId="16" applyNumberFormat="1" applyFont="1" applyBorder="1" applyAlignment="1">
      <alignment vertical="center" shrinkToFit="1"/>
    </xf>
    <xf numFmtId="184" fontId="55" fillId="0" borderId="39" xfId="16" applyNumberFormat="1" applyFont="1" applyBorder="1" applyAlignment="1">
      <alignment vertical="center" shrinkToFit="1"/>
    </xf>
    <xf numFmtId="184" fontId="55" fillId="0" borderId="42" xfId="16" applyNumberFormat="1" applyFont="1" applyBorder="1" applyAlignment="1">
      <alignment vertical="center" shrinkToFit="1"/>
    </xf>
    <xf numFmtId="184" fontId="55" fillId="0" borderId="45" xfId="16" applyNumberFormat="1" applyFont="1" applyBorder="1" applyAlignment="1">
      <alignment vertical="center" shrinkToFit="1"/>
    </xf>
    <xf numFmtId="184" fontId="71" fillId="6" borderId="113" xfId="0" applyNumberFormat="1" applyFont="1" applyFill="1" applyBorder="1" applyAlignment="1">
      <alignment vertical="center" shrinkToFit="1"/>
    </xf>
    <xf numFmtId="184" fontId="71" fillId="6" borderId="114" xfId="0" applyNumberFormat="1" applyFont="1" applyFill="1" applyBorder="1" applyAlignment="1">
      <alignment vertical="center" shrinkToFit="1"/>
    </xf>
    <xf numFmtId="184" fontId="71" fillId="6" borderId="66" xfId="0" applyNumberFormat="1" applyFont="1" applyFill="1" applyBorder="1" applyAlignment="1">
      <alignment vertical="center" shrinkToFit="1"/>
    </xf>
    <xf numFmtId="184" fontId="71" fillId="6" borderId="148" xfId="0" applyNumberFormat="1" applyFont="1" applyFill="1" applyBorder="1" applyAlignment="1">
      <alignment vertical="center" shrinkToFit="1"/>
    </xf>
    <xf numFmtId="184" fontId="71" fillId="31" borderId="113" xfId="0" applyNumberFormat="1" applyFont="1" applyFill="1" applyBorder="1" applyAlignment="1">
      <alignment vertical="center" shrinkToFit="1"/>
    </xf>
    <xf numFmtId="184" fontId="71" fillId="31" borderId="114" xfId="0" applyNumberFormat="1" applyFont="1" applyFill="1" applyBorder="1" applyAlignment="1">
      <alignment vertical="center" shrinkToFit="1"/>
    </xf>
    <xf numFmtId="184" fontId="71" fillId="31" borderId="66" xfId="0" applyNumberFormat="1" applyFont="1" applyFill="1" applyBorder="1" applyAlignment="1">
      <alignment vertical="center" shrinkToFit="1"/>
    </xf>
    <xf numFmtId="184" fontId="71" fillId="31" borderId="148" xfId="0" applyNumberFormat="1" applyFont="1" applyFill="1" applyBorder="1" applyAlignment="1">
      <alignment vertical="center" shrinkToFit="1"/>
    </xf>
    <xf numFmtId="184" fontId="71" fillId="16" borderId="113" xfId="0" applyNumberFormat="1" applyFont="1" applyFill="1" applyBorder="1" applyAlignment="1">
      <alignment vertical="center" shrinkToFit="1"/>
    </xf>
    <xf numFmtId="184" fontId="71" fillId="16" borderId="114" xfId="0" applyNumberFormat="1" applyFont="1" applyFill="1" applyBorder="1" applyAlignment="1">
      <alignment vertical="center" shrinkToFit="1"/>
    </xf>
    <xf numFmtId="184" fontId="71" fillId="16" borderId="66" xfId="0" applyNumberFormat="1" applyFont="1" applyFill="1" applyBorder="1" applyAlignment="1">
      <alignment vertical="center" shrinkToFit="1"/>
    </xf>
    <xf numFmtId="184" fontId="71" fillId="16" borderId="148" xfId="0" applyNumberFormat="1" applyFont="1" applyFill="1" applyBorder="1" applyAlignment="1">
      <alignment vertical="center" shrinkToFit="1"/>
    </xf>
    <xf numFmtId="184" fontId="71" fillId="34" borderId="113" xfId="0" applyNumberFormat="1" applyFont="1" applyFill="1" applyBorder="1" applyAlignment="1">
      <alignment vertical="center" shrinkToFit="1"/>
    </xf>
    <xf numFmtId="184" fontId="71" fillId="34" borderId="114" xfId="0" applyNumberFormat="1" applyFont="1" applyFill="1" applyBorder="1" applyAlignment="1">
      <alignment vertical="center" shrinkToFit="1"/>
    </xf>
    <xf numFmtId="184" fontId="71" fillId="34" borderId="66" xfId="0" applyNumberFormat="1" applyFont="1" applyFill="1" applyBorder="1" applyAlignment="1">
      <alignment vertical="center" shrinkToFit="1"/>
    </xf>
    <xf numFmtId="184" fontId="71" fillId="34" borderId="148" xfId="0" applyNumberFormat="1" applyFont="1" applyFill="1" applyBorder="1" applyAlignment="1">
      <alignment vertical="center" shrinkToFit="1"/>
    </xf>
    <xf numFmtId="0" fontId="55" fillId="31" borderId="3" xfId="16" applyFont="1" applyFill="1" applyBorder="1">
      <alignment vertical="center"/>
    </xf>
    <xf numFmtId="0" fontId="55" fillId="31" borderId="12" xfId="16" applyFont="1" applyFill="1" applyBorder="1">
      <alignment vertical="center"/>
    </xf>
    <xf numFmtId="0" fontId="20" fillId="10" borderId="0" xfId="0" applyFont="1" applyFill="1" applyAlignment="1">
      <alignment vertical="center"/>
    </xf>
    <xf numFmtId="0" fontId="55" fillId="0" borderId="112" xfId="16" applyFont="1" applyBorder="1" applyAlignment="1">
      <alignment horizontal="center" vertical="center" wrapText="1"/>
    </xf>
    <xf numFmtId="0" fontId="55" fillId="0" borderId="114" xfId="16" applyFont="1" applyBorder="1" applyAlignment="1">
      <alignment horizontal="center" vertical="center" shrinkToFit="1"/>
    </xf>
    <xf numFmtId="184" fontId="55" fillId="0" borderId="116" xfId="16" applyNumberFormat="1" applyFont="1" applyBorder="1" applyAlignment="1">
      <alignment vertical="center" shrinkToFit="1"/>
    </xf>
    <xf numFmtId="184" fontId="55" fillId="0" borderId="166" xfId="16" applyNumberFormat="1" applyFont="1" applyBorder="1" applyAlignment="1">
      <alignment vertical="center" shrinkToFit="1"/>
    </xf>
    <xf numFmtId="0" fontId="52" fillId="0" borderId="0" xfId="0" applyFont="1" applyAlignment="1">
      <alignment shrinkToFit="1"/>
    </xf>
    <xf numFmtId="181" fontId="52" fillId="2" borderId="14" xfId="3" applyNumberFormat="1" applyFont="1" applyFill="1" applyBorder="1" applyAlignment="1">
      <alignment shrinkToFit="1"/>
    </xf>
    <xf numFmtId="0" fontId="52" fillId="2" borderId="5" xfId="0" applyFont="1" applyFill="1" applyBorder="1" applyAlignment="1">
      <alignment vertical="top" wrapText="1"/>
    </xf>
    <xf numFmtId="0" fontId="52" fillId="2" borderId="1" xfId="0" applyFont="1" applyFill="1" applyBorder="1" applyAlignment="1">
      <alignment horizontal="centerContinuous" vertical="center" wrapText="1"/>
    </xf>
    <xf numFmtId="0" fontId="52" fillId="2" borderId="9" xfId="0" applyFont="1" applyFill="1" applyBorder="1" applyAlignment="1">
      <alignment horizontal="center" vertical="center" wrapText="1"/>
    </xf>
    <xf numFmtId="0" fontId="52" fillId="2" borderId="7" xfId="0" applyFont="1" applyFill="1" applyBorder="1" applyAlignment="1">
      <alignment horizontal="centerContinuous"/>
    </xf>
    <xf numFmtId="0" fontId="52" fillId="2" borderId="12" xfId="0" applyFont="1" applyFill="1" applyBorder="1" applyAlignment="1">
      <alignment horizontal="center" vertical="center" wrapText="1"/>
    </xf>
    <xf numFmtId="0" fontId="52" fillId="2" borderId="0" xfId="0" applyFont="1" applyFill="1" applyAlignment="1">
      <alignment horizontal="center" vertical="center" wrapText="1"/>
    </xf>
    <xf numFmtId="0" fontId="52" fillId="2" borderId="6" xfId="0" applyFont="1" applyFill="1" applyBorder="1"/>
    <xf numFmtId="0" fontId="52" fillId="2" borderId="12" xfId="0" applyFont="1" applyFill="1" applyBorder="1" applyAlignment="1">
      <alignment horizontal="center" vertical="center" shrinkToFit="1"/>
    </xf>
    <xf numFmtId="181" fontId="52" fillId="2" borderId="6" xfId="3" applyNumberFormat="1" applyFont="1" applyFill="1" applyBorder="1" applyAlignment="1">
      <alignment shrinkToFit="1"/>
    </xf>
    <xf numFmtId="181" fontId="52" fillId="2" borderId="8" xfId="3" applyNumberFormat="1" applyFont="1" applyFill="1" applyBorder="1" applyAlignment="1">
      <alignment shrinkToFit="1"/>
    </xf>
    <xf numFmtId="181" fontId="52" fillId="2" borderId="12" xfId="3" applyNumberFormat="1" applyFont="1" applyFill="1" applyBorder="1" applyAlignment="1">
      <alignment shrinkToFit="1"/>
    </xf>
    <xf numFmtId="181" fontId="52" fillId="2" borderId="13" xfId="3" applyNumberFormat="1" applyFont="1" applyFill="1" applyBorder="1" applyAlignment="1">
      <alignment shrinkToFit="1"/>
    </xf>
    <xf numFmtId="186" fontId="52" fillId="2" borderId="1" xfId="0" applyNumberFormat="1" applyFont="1" applyFill="1" applyBorder="1" applyAlignment="1">
      <alignment shrinkToFit="1"/>
    </xf>
    <xf numFmtId="176" fontId="52" fillId="2" borderId="2" xfId="0" applyNumberFormat="1" applyFont="1" applyFill="1" applyBorder="1"/>
    <xf numFmtId="178" fontId="52" fillId="0" borderId="0" xfId="0" quotePrefix="1" applyNumberFormat="1" applyFont="1"/>
    <xf numFmtId="203" fontId="52" fillId="8" borderId="2" xfId="0" applyNumberFormat="1" applyFont="1" applyFill="1" applyBorder="1" applyAlignment="1">
      <alignment shrinkToFit="1"/>
    </xf>
    <xf numFmtId="203" fontId="52" fillId="5" borderId="2" xfId="0" applyNumberFormat="1" applyFont="1" applyFill="1" applyBorder="1" applyAlignment="1">
      <alignment shrinkToFit="1"/>
    </xf>
    <xf numFmtId="40" fontId="52" fillId="0" borderId="0" xfId="0" applyNumberFormat="1" applyFont="1"/>
    <xf numFmtId="0" fontId="52" fillId="2" borderId="13" xfId="0" applyFont="1" applyFill="1" applyBorder="1"/>
    <xf numFmtId="184" fontId="52" fillId="2" borderId="2" xfId="3" applyNumberFormat="1" applyFont="1" applyFill="1" applyBorder="1" applyAlignment="1">
      <alignment shrinkToFit="1"/>
    </xf>
    <xf numFmtId="184" fontId="52" fillId="2" borderId="7" xfId="0" applyNumberFormat="1" applyFont="1" applyFill="1" applyBorder="1" applyAlignment="1">
      <alignment shrinkToFit="1"/>
    </xf>
    <xf numFmtId="184" fontId="52" fillId="2" borderId="2" xfId="0" applyNumberFormat="1" applyFont="1" applyFill="1" applyBorder="1" applyAlignment="1">
      <alignment shrinkToFit="1"/>
    </xf>
    <xf numFmtId="184" fontId="52" fillId="2" borderId="13" xfId="3" applyNumberFormat="1" applyFont="1" applyFill="1" applyBorder="1" applyAlignment="1">
      <alignment shrinkToFit="1"/>
    </xf>
    <xf numFmtId="184" fontId="52" fillId="2" borderId="14" xfId="0" applyNumberFormat="1" applyFont="1" applyFill="1" applyBorder="1" applyAlignment="1">
      <alignment shrinkToFit="1"/>
    </xf>
    <xf numFmtId="184" fontId="52" fillId="2" borderId="13" xfId="0" applyNumberFormat="1" applyFont="1" applyFill="1" applyBorder="1" applyAlignment="1">
      <alignment shrinkToFit="1"/>
    </xf>
    <xf numFmtId="10" fontId="65" fillId="3" borderId="4" xfId="1" applyNumberFormat="1" applyFont="1" applyFill="1" applyBorder="1"/>
    <xf numFmtId="0" fontId="52" fillId="36" borderId="6" xfId="0" applyFont="1" applyFill="1" applyBorder="1" applyAlignment="1">
      <alignment horizontal="center" vertical="center" wrapText="1"/>
    </xf>
    <xf numFmtId="181" fontId="52" fillId="36" borderId="13" xfId="3" applyNumberFormat="1" applyFont="1" applyFill="1" applyBorder="1" applyAlignment="1">
      <alignment shrinkToFit="1"/>
    </xf>
    <xf numFmtId="0" fontId="52" fillId="36" borderId="12" xfId="0" applyFont="1" applyFill="1" applyBorder="1" applyAlignment="1">
      <alignment horizontal="center" vertical="center" wrapText="1"/>
    </xf>
    <xf numFmtId="181" fontId="52" fillId="36" borderId="2" xfId="3" applyNumberFormat="1" applyFont="1" applyFill="1" applyBorder="1" applyAlignment="1">
      <alignment shrinkToFit="1"/>
    </xf>
    <xf numFmtId="0" fontId="52" fillId="0" borderId="12" xfId="0" applyFont="1" applyBorder="1" applyAlignment="1">
      <alignment horizontal="center" vertical="center" wrapText="1"/>
    </xf>
    <xf numFmtId="181" fontId="52" fillId="0" borderId="2" xfId="3" applyNumberFormat="1" applyFont="1" applyFill="1" applyBorder="1" applyAlignment="1">
      <alignment shrinkToFit="1"/>
    </xf>
    <xf numFmtId="0" fontId="52" fillId="35" borderId="12" xfId="0" applyFont="1" applyFill="1" applyBorder="1" applyAlignment="1">
      <alignment horizontal="center" vertical="center" wrapText="1"/>
    </xf>
    <xf numFmtId="181" fontId="52" fillId="35" borderId="15" xfId="3" applyNumberFormat="1" applyFont="1" applyFill="1" applyBorder="1" applyAlignment="1">
      <alignment shrinkToFit="1"/>
    </xf>
    <xf numFmtId="181" fontId="52" fillId="35" borderId="7" xfId="3" applyNumberFormat="1" applyFont="1" applyFill="1" applyBorder="1" applyAlignment="1">
      <alignment shrinkToFit="1"/>
    </xf>
    <xf numFmtId="1" fontId="52" fillId="35" borderId="2" xfId="0" applyNumberFormat="1" applyFont="1" applyFill="1" applyBorder="1"/>
    <xf numFmtId="38" fontId="52" fillId="35" borderId="2" xfId="3" applyFont="1" applyFill="1" applyBorder="1"/>
    <xf numFmtId="1" fontId="52" fillId="36" borderId="2" xfId="0" applyNumberFormat="1" applyFont="1" applyFill="1" applyBorder="1"/>
    <xf numFmtId="38" fontId="52" fillId="36" borderId="2" xfId="3" applyFont="1" applyFill="1" applyBorder="1"/>
    <xf numFmtId="1" fontId="52" fillId="0" borderId="2" xfId="0" applyNumberFormat="1" applyFont="1" applyBorder="1"/>
    <xf numFmtId="179" fontId="52" fillId="2" borderId="49" xfId="0" applyNumberFormat="1" applyFont="1" applyFill="1" applyBorder="1"/>
    <xf numFmtId="1" fontId="52" fillId="0" borderId="39" xfId="0" applyNumberFormat="1" applyFont="1" applyBorder="1"/>
    <xf numFmtId="1" fontId="52" fillId="36" borderId="39" xfId="0" applyNumberFormat="1" applyFont="1" applyFill="1" applyBorder="1"/>
    <xf numFmtId="1" fontId="52" fillId="35" borderId="39" xfId="0" applyNumberFormat="1" applyFont="1" applyFill="1" applyBorder="1"/>
    <xf numFmtId="38" fontId="52" fillId="36" borderId="39" xfId="3" applyFont="1" applyFill="1" applyBorder="1"/>
    <xf numFmtId="38" fontId="52" fillId="35" borderId="39" xfId="3" applyFont="1" applyFill="1" applyBorder="1"/>
    <xf numFmtId="1" fontId="52" fillId="0" borderId="42" xfId="0" applyNumberFormat="1" applyFont="1" applyBorder="1"/>
    <xf numFmtId="1" fontId="52" fillId="36" borderId="42" xfId="0" applyNumberFormat="1" applyFont="1" applyFill="1" applyBorder="1"/>
    <xf numFmtId="1" fontId="52" fillId="35" borderId="42" xfId="0" applyNumberFormat="1" applyFont="1" applyFill="1" applyBorder="1"/>
    <xf numFmtId="1" fontId="52" fillId="36" borderId="42" xfId="3" applyNumberFormat="1" applyFont="1" applyFill="1" applyBorder="1"/>
    <xf numFmtId="1" fontId="52" fillId="35" borderId="42" xfId="3" applyNumberFormat="1" applyFont="1" applyFill="1" applyBorder="1"/>
    <xf numFmtId="1" fontId="64" fillId="0" borderId="42" xfId="0" applyNumberFormat="1" applyFont="1" applyBorder="1"/>
    <xf numFmtId="1" fontId="64" fillId="36" borderId="42" xfId="0" applyNumberFormat="1" applyFont="1" applyFill="1" applyBorder="1"/>
    <xf numFmtId="1" fontId="64" fillId="35" borderId="42" xfId="0" applyNumberFormat="1" applyFont="1" applyFill="1" applyBorder="1"/>
    <xf numFmtId="1" fontId="64" fillId="36" borderId="42" xfId="3" applyNumberFormat="1" applyFont="1" applyFill="1" applyBorder="1"/>
    <xf numFmtId="1" fontId="64" fillId="35" borderId="42" xfId="3" applyNumberFormat="1" applyFont="1" applyFill="1" applyBorder="1"/>
    <xf numFmtId="1" fontId="52" fillId="0" borderId="45" xfId="0" applyNumberFormat="1" applyFont="1" applyBorder="1"/>
    <xf numFmtId="1" fontId="52" fillId="36" borderId="45" xfId="0" applyNumberFormat="1" applyFont="1" applyFill="1" applyBorder="1"/>
    <xf numFmtId="1" fontId="52" fillId="35" borderId="45" xfId="0" applyNumberFormat="1" applyFont="1" applyFill="1" applyBorder="1"/>
    <xf numFmtId="1" fontId="52" fillId="36" borderId="45" xfId="3" applyNumberFormat="1" applyFont="1" applyFill="1" applyBorder="1"/>
    <xf numFmtId="1" fontId="52" fillId="35" borderId="45" xfId="3" applyNumberFormat="1" applyFont="1" applyFill="1" applyBorder="1"/>
    <xf numFmtId="186" fontId="52" fillId="0" borderId="37" xfId="0" applyNumberFormat="1" applyFont="1" applyBorder="1" applyAlignment="1">
      <alignment shrinkToFit="1"/>
    </xf>
    <xf numFmtId="186" fontId="52" fillId="12" borderId="37" xfId="0" applyNumberFormat="1" applyFont="1" applyFill="1" applyBorder="1" applyAlignment="1">
      <alignment shrinkToFit="1"/>
    </xf>
    <xf numFmtId="179" fontId="52" fillId="6" borderId="37" xfId="0" applyNumberFormat="1" applyFont="1" applyFill="1" applyBorder="1"/>
    <xf numFmtId="181" fontId="52" fillId="36" borderId="39" xfId="3" applyNumberFormat="1" applyFont="1" applyFill="1" applyBorder="1" applyAlignment="1">
      <alignment shrinkToFit="1"/>
    </xf>
    <xf numFmtId="181" fontId="52" fillId="0" borderId="39" xfId="3" applyNumberFormat="1" applyFont="1" applyFill="1" applyBorder="1" applyAlignment="1">
      <alignment shrinkToFit="1"/>
    </xf>
    <xf numFmtId="181" fontId="52" fillId="35" borderId="39" xfId="3" applyNumberFormat="1" applyFont="1" applyFill="1" applyBorder="1" applyAlignment="1">
      <alignment shrinkToFit="1"/>
    </xf>
    <xf numFmtId="181" fontId="52" fillId="35" borderId="49" xfId="3" applyNumberFormat="1" applyFont="1" applyFill="1" applyBorder="1" applyAlignment="1">
      <alignment shrinkToFit="1"/>
    </xf>
    <xf numFmtId="181" fontId="52" fillId="20" borderId="39" xfId="3" applyNumberFormat="1" applyFont="1" applyFill="1" applyBorder="1" applyAlignment="1">
      <alignment shrinkToFit="1"/>
    </xf>
    <xf numFmtId="186" fontId="52" fillId="0" borderId="40" xfId="0" applyNumberFormat="1" applyFont="1" applyBorder="1" applyAlignment="1">
      <alignment shrinkToFit="1"/>
    </xf>
    <xf numFmtId="186" fontId="52" fillId="12" borderId="40" xfId="0" applyNumberFormat="1" applyFont="1" applyFill="1" applyBorder="1" applyAlignment="1">
      <alignment shrinkToFit="1"/>
    </xf>
    <xf numFmtId="179" fontId="52" fillId="6" borderId="40" xfId="0" applyNumberFormat="1" applyFont="1" applyFill="1" applyBorder="1"/>
    <xf numFmtId="181" fontId="52" fillId="36" borderId="42" xfId="3" applyNumberFormat="1" applyFont="1" applyFill="1" applyBorder="1" applyAlignment="1">
      <alignment shrinkToFit="1"/>
    </xf>
    <xf numFmtId="181" fontId="52" fillId="0" borderId="42" xfId="3" applyNumberFormat="1" applyFont="1" applyFill="1" applyBorder="1" applyAlignment="1">
      <alignment shrinkToFit="1"/>
    </xf>
    <xf numFmtId="181" fontId="52" fillId="35" borderId="50" xfId="3" applyNumberFormat="1" applyFont="1" applyFill="1" applyBorder="1" applyAlignment="1">
      <alignment shrinkToFit="1"/>
    </xf>
    <xf numFmtId="181" fontId="52" fillId="20" borderId="40" xfId="3" applyNumberFormat="1" applyFont="1" applyFill="1" applyBorder="1" applyAlignment="1">
      <alignment shrinkToFit="1"/>
    </xf>
    <xf numFmtId="186" fontId="64" fillId="12" borderId="40" xfId="0" applyNumberFormat="1" applyFont="1" applyFill="1" applyBorder="1" applyAlignment="1">
      <alignment shrinkToFit="1"/>
    </xf>
    <xf numFmtId="179" fontId="64" fillId="6" borderId="40" xfId="0" applyNumberFormat="1" applyFont="1" applyFill="1" applyBorder="1"/>
    <xf numFmtId="181" fontId="64" fillId="36" borderId="42" xfId="3" applyNumberFormat="1" applyFont="1" applyFill="1" applyBorder="1" applyAlignment="1">
      <alignment shrinkToFit="1"/>
    </xf>
    <xf numFmtId="181" fontId="64" fillId="0" borderId="42" xfId="3" applyNumberFormat="1" applyFont="1" applyFill="1" applyBorder="1" applyAlignment="1">
      <alignment shrinkToFit="1"/>
    </xf>
    <xf numFmtId="181" fontId="64" fillId="35" borderId="50" xfId="3" applyNumberFormat="1" applyFont="1" applyFill="1" applyBorder="1" applyAlignment="1">
      <alignment shrinkToFit="1"/>
    </xf>
    <xf numFmtId="181" fontId="64" fillId="20" borderId="40" xfId="3" applyNumberFormat="1" applyFont="1" applyFill="1" applyBorder="1" applyAlignment="1">
      <alignment shrinkToFit="1"/>
    </xf>
    <xf numFmtId="179" fontId="52" fillId="6" borderId="42" xfId="0" applyNumberFormat="1" applyFont="1" applyFill="1" applyBorder="1"/>
    <xf numFmtId="0" fontId="78" fillId="2" borderId="41" xfId="0" applyFont="1" applyFill="1" applyBorder="1" applyAlignment="1">
      <alignment horizontal="distributed" vertical="center"/>
    </xf>
    <xf numFmtId="0" fontId="52" fillId="2" borderId="41" xfId="0" applyFont="1" applyFill="1" applyBorder="1" applyAlignment="1">
      <alignment vertical="center" shrinkToFit="1"/>
    </xf>
    <xf numFmtId="186" fontId="52" fillId="0" borderId="43" xfId="0" applyNumberFormat="1" applyFont="1" applyBorder="1" applyAlignment="1">
      <alignment shrinkToFit="1"/>
    </xf>
    <xf numFmtId="186" fontId="52" fillId="12" borderId="43" xfId="0" applyNumberFormat="1" applyFont="1" applyFill="1" applyBorder="1" applyAlignment="1">
      <alignment shrinkToFit="1"/>
    </xf>
    <xf numFmtId="179" fontId="52" fillId="6" borderId="43" xfId="0" applyNumberFormat="1" applyFont="1" applyFill="1" applyBorder="1"/>
    <xf numFmtId="181" fontId="52" fillId="36" borderId="45" xfId="3" applyNumberFormat="1" applyFont="1" applyFill="1" applyBorder="1" applyAlignment="1">
      <alignment shrinkToFit="1"/>
    </xf>
    <xf numFmtId="181" fontId="52" fillId="0" borderId="45" xfId="3" applyNumberFormat="1" applyFont="1" applyFill="1" applyBorder="1" applyAlignment="1">
      <alignment shrinkToFit="1"/>
    </xf>
    <xf numFmtId="181" fontId="52" fillId="35" borderId="51" xfId="3" applyNumberFormat="1" applyFont="1" applyFill="1" applyBorder="1" applyAlignment="1">
      <alignment shrinkToFit="1"/>
    </xf>
    <xf numFmtId="181" fontId="52" fillId="20" borderId="43" xfId="3" applyNumberFormat="1" applyFont="1" applyFill="1" applyBorder="1" applyAlignment="1">
      <alignment shrinkToFit="1"/>
    </xf>
    <xf numFmtId="179" fontId="64" fillId="6" borderId="42" xfId="0" applyNumberFormat="1" applyFont="1" applyFill="1" applyBorder="1"/>
    <xf numFmtId="0" fontId="52" fillId="35" borderId="0" xfId="0" applyFont="1" applyFill="1" applyAlignment="1">
      <alignment horizontal="center" vertical="center" wrapText="1"/>
    </xf>
    <xf numFmtId="0" fontId="52" fillId="35" borderId="10" xfId="0" applyFont="1" applyFill="1" applyBorder="1" applyAlignment="1">
      <alignment horizontal="center" vertical="center" wrapText="1"/>
    </xf>
    <xf numFmtId="0" fontId="52" fillId="20" borderId="12" xfId="0" applyFont="1" applyFill="1" applyBorder="1" applyAlignment="1">
      <alignment horizontal="center" vertical="center" wrapText="1"/>
    </xf>
    <xf numFmtId="0" fontId="52" fillId="2" borderId="110" xfId="0" applyFont="1" applyFill="1" applyBorder="1" applyAlignment="1">
      <alignment horizontal="center"/>
    </xf>
    <xf numFmtId="0" fontId="52" fillId="2" borderId="112" xfId="0" applyFont="1" applyFill="1" applyBorder="1"/>
    <xf numFmtId="0" fontId="52" fillId="2" borderId="111" xfId="0" applyFont="1" applyFill="1" applyBorder="1"/>
    <xf numFmtId="191" fontId="52" fillId="2" borderId="104" xfId="3" applyNumberFormat="1" applyFont="1" applyFill="1" applyBorder="1" applyAlignment="1">
      <alignment shrinkToFit="1"/>
    </xf>
    <xf numFmtId="199" fontId="52" fillId="2" borderId="105" xfId="3" applyNumberFormat="1" applyFont="1" applyFill="1" applyBorder="1" applyAlignment="1">
      <alignment shrinkToFit="1"/>
    </xf>
    <xf numFmtId="191" fontId="52" fillId="2" borderId="106" xfId="3" applyNumberFormat="1" applyFont="1" applyFill="1" applyBorder="1" applyAlignment="1">
      <alignment shrinkToFit="1"/>
    </xf>
    <xf numFmtId="199" fontId="52" fillId="2" borderId="107" xfId="3" applyNumberFormat="1" applyFont="1" applyFill="1" applyBorder="1" applyAlignment="1">
      <alignment shrinkToFit="1"/>
    </xf>
    <xf numFmtId="191" fontId="64" fillId="2" borderId="106" xfId="3" applyNumberFormat="1" applyFont="1" applyFill="1" applyBorder="1" applyAlignment="1">
      <alignment shrinkToFit="1"/>
    </xf>
    <xf numFmtId="199" fontId="64" fillId="2" borderId="107" xfId="3" applyNumberFormat="1" applyFont="1" applyFill="1" applyBorder="1" applyAlignment="1">
      <alignment shrinkToFit="1"/>
    </xf>
    <xf numFmtId="191" fontId="52" fillId="2" borderId="108" xfId="3" applyNumberFormat="1" applyFont="1" applyFill="1" applyBorder="1" applyAlignment="1">
      <alignment shrinkToFit="1"/>
    </xf>
    <xf numFmtId="199" fontId="52" fillId="2" borderId="109" xfId="3" applyNumberFormat="1" applyFont="1" applyFill="1" applyBorder="1" applyAlignment="1">
      <alignment shrinkToFit="1"/>
    </xf>
    <xf numFmtId="38" fontId="52" fillId="2" borderId="102" xfId="3" applyFont="1" applyFill="1" applyBorder="1"/>
    <xf numFmtId="38" fontId="52" fillId="2" borderId="103" xfId="3" applyFont="1" applyFill="1" applyBorder="1"/>
    <xf numFmtId="38" fontId="52" fillId="2" borderId="71" xfId="3" applyFont="1" applyFill="1" applyBorder="1"/>
    <xf numFmtId="179" fontId="52" fillId="2" borderId="104" xfId="0" applyNumberFormat="1" applyFont="1" applyFill="1" applyBorder="1" applyAlignment="1">
      <alignment shrinkToFit="1"/>
    </xf>
    <xf numFmtId="179" fontId="52" fillId="2" borderId="106" xfId="0" applyNumberFormat="1" applyFont="1" applyFill="1" applyBorder="1" applyAlignment="1">
      <alignment shrinkToFit="1"/>
    </xf>
    <xf numFmtId="179" fontId="64" fillId="2" borderId="106" xfId="0" applyNumberFormat="1" applyFont="1" applyFill="1" applyBorder="1" applyAlignment="1">
      <alignment shrinkToFit="1"/>
    </xf>
    <xf numFmtId="179" fontId="52" fillId="2" borderId="108" xfId="0" applyNumberFormat="1" applyFont="1" applyFill="1" applyBorder="1" applyAlignment="1">
      <alignment shrinkToFit="1"/>
    </xf>
    <xf numFmtId="0" fontId="52" fillId="2" borderId="102" xfId="0" applyFont="1" applyFill="1" applyBorder="1"/>
    <xf numFmtId="178" fontId="52" fillId="2" borderId="103" xfId="0" applyNumberFormat="1" applyFont="1" applyFill="1" applyBorder="1"/>
    <xf numFmtId="0" fontId="52" fillId="2" borderId="110" xfId="0" applyFont="1" applyFill="1" applyBorder="1"/>
    <xf numFmtId="199" fontId="52" fillId="2" borderId="104" xfId="3" applyNumberFormat="1" applyFont="1" applyFill="1" applyBorder="1" applyAlignment="1">
      <alignment shrinkToFit="1"/>
    </xf>
    <xf numFmtId="199" fontId="52" fillId="2" borderId="106" xfId="3" applyNumberFormat="1" applyFont="1" applyFill="1" applyBorder="1" applyAlignment="1">
      <alignment shrinkToFit="1"/>
    </xf>
    <xf numFmtId="199" fontId="64" fillId="2" borderId="106" xfId="3" applyNumberFormat="1" applyFont="1" applyFill="1" applyBorder="1" applyAlignment="1">
      <alignment shrinkToFit="1"/>
    </xf>
    <xf numFmtId="199" fontId="52" fillId="2" borderId="108" xfId="3" applyNumberFormat="1" applyFont="1" applyFill="1" applyBorder="1" applyAlignment="1">
      <alignment shrinkToFit="1"/>
    </xf>
    <xf numFmtId="0" fontId="52" fillId="36" borderId="2" xfId="0" applyFont="1" applyFill="1" applyBorder="1" applyAlignment="1">
      <alignment horizontal="center" vertical="center" wrapText="1"/>
    </xf>
    <xf numFmtId="186" fontId="52" fillId="12" borderId="39" xfId="0" applyNumberFormat="1" applyFont="1" applyFill="1" applyBorder="1" applyAlignment="1">
      <alignment shrinkToFit="1"/>
    </xf>
    <xf numFmtId="179" fontId="52" fillId="6" borderId="39" xfId="0" applyNumberFormat="1" applyFont="1" applyFill="1" applyBorder="1"/>
    <xf numFmtId="199" fontId="52" fillId="2" borderId="67" xfId="3" applyNumberFormat="1" applyFont="1" applyFill="1" applyBorder="1" applyAlignment="1">
      <alignment shrinkToFit="1"/>
    </xf>
    <xf numFmtId="199" fontId="52" fillId="2" borderId="68" xfId="3" applyNumberFormat="1" applyFont="1" applyFill="1" applyBorder="1" applyAlignment="1">
      <alignment shrinkToFit="1"/>
    </xf>
    <xf numFmtId="199" fontId="64" fillId="2" borderId="68" xfId="3" applyNumberFormat="1" applyFont="1" applyFill="1" applyBorder="1" applyAlignment="1">
      <alignment shrinkToFit="1"/>
    </xf>
    <xf numFmtId="199" fontId="52" fillId="2" borderId="73" xfId="3" applyNumberFormat="1" applyFont="1" applyFill="1" applyBorder="1" applyAlignment="1">
      <alignment shrinkToFit="1"/>
    </xf>
    <xf numFmtId="185" fontId="52" fillId="2" borderId="105" xfId="0" applyNumberFormat="1" applyFont="1" applyFill="1" applyBorder="1" applyAlignment="1">
      <alignment shrinkToFit="1"/>
    </xf>
    <xf numFmtId="185" fontId="52" fillId="2" borderId="67" xfId="0" applyNumberFormat="1" applyFont="1" applyFill="1" applyBorder="1" applyAlignment="1">
      <alignment shrinkToFit="1"/>
    </xf>
    <xf numFmtId="185" fontId="52" fillId="2" borderId="107" xfId="0" applyNumberFormat="1" applyFont="1" applyFill="1" applyBorder="1" applyAlignment="1">
      <alignment shrinkToFit="1"/>
    </xf>
    <xf numFmtId="185" fontId="52" fillId="2" borderId="68" xfId="0" applyNumberFormat="1" applyFont="1" applyFill="1" applyBorder="1" applyAlignment="1">
      <alignment shrinkToFit="1"/>
    </xf>
    <xf numFmtId="185" fontId="64" fillId="2" borderId="107" xfId="0" applyNumberFormat="1" applyFont="1" applyFill="1" applyBorder="1" applyAlignment="1">
      <alignment shrinkToFit="1"/>
    </xf>
    <xf numFmtId="185" fontId="64" fillId="2" borderId="68" xfId="0" applyNumberFormat="1" applyFont="1" applyFill="1" applyBorder="1" applyAlignment="1">
      <alignment shrinkToFit="1"/>
    </xf>
    <xf numFmtId="185" fontId="52" fillId="2" borderId="109" xfId="0" applyNumberFormat="1" applyFont="1" applyFill="1" applyBorder="1" applyAlignment="1">
      <alignment shrinkToFit="1"/>
    </xf>
    <xf numFmtId="185" fontId="52" fillId="2" borderId="73" xfId="0" applyNumberFormat="1" applyFont="1" applyFill="1" applyBorder="1" applyAlignment="1">
      <alignment shrinkToFit="1"/>
    </xf>
    <xf numFmtId="199" fontId="52" fillId="2" borderId="103" xfId="0" applyNumberFormat="1" applyFont="1" applyFill="1" applyBorder="1" applyAlignment="1">
      <alignment shrinkToFit="1"/>
    </xf>
    <xf numFmtId="199" fontId="52" fillId="2" borderId="71" xfId="0" applyNumberFormat="1" applyFont="1" applyFill="1" applyBorder="1" applyAlignment="1">
      <alignment shrinkToFit="1"/>
    </xf>
    <xf numFmtId="199" fontId="52" fillId="2" borderId="103" xfId="3" applyNumberFormat="1" applyFont="1" applyFill="1" applyBorder="1" applyAlignment="1">
      <alignment shrinkToFit="1"/>
    </xf>
    <xf numFmtId="199" fontId="52" fillId="2" borderId="71" xfId="3" applyNumberFormat="1" applyFont="1" applyFill="1" applyBorder="1" applyAlignment="1">
      <alignment shrinkToFit="1"/>
    </xf>
    <xf numFmtId="210" fontId="52" fillId="2" borderId="103" xfId="0" applyNumberFormat="1" applyFont="1" applyFill="1" applyBorder="1" applyAlignment="1">
      <alignment shrinkToFit="1"/>
    </xf>
    <xf numFmtId="210" fontId="52" fillId="2" borderId="71" xfId="0" applyNumberFormat="1" applyFont="1" applyFill="1" applyBorder="1" applyAlignment="1">
      <alignment shrinkToFit="1"/>
    </xf>
    <xf numFmtId="197" fontId="64" fillId="2" borderId="106" xfId="0" applyNumberFormat="1" applyFont="1" applyFill="1" applyBorder="1" applyAlignment="1">
      <alignment shrinkToFit="1"/>
    </xf>
    <xf numFmtId="0" fontId="52" fillId="0" borderId="0" xfId="0" applyFont="1" applyAlignment="1">
      <alignment wrapText="1"/>
    </xf>
    <xf numFmtId="0" fontId="0" fillId="0" borderId="0" xfId="0" applyAlignment="1">
      <alignment wrapText="1"/>
    </xf>
    <xf numFmtId="0" fontId="0" fillId="0" borderId="0" xfId="0"/>
    <xf numFmtId="181" fontId="20" fillId="0" borderId="37" xfId="0" applyNumberFormat="1" applyFont="1" applyBorder="1" applyAlignment="1">
      <alignment vertical="center" shrinkToFit="1"/>
    </xf>
    <xf numFmtId="0" fontId="0" fillId="0" borderId="38" xfId="0" applyBorder="1" applyAlignment="1">
      <alignment vertical="center"/>
    </xf>
    <xf numFmtId="181" fontId="20" fillId="0" borderId="43" xfId="0" applyNumberFormat="1" applyFont="1" applyBorder="1" applyAlignment="1">
      <alignment vertical="center" shrinkToFit="1"/>
    </xf>
    <xf numFmtId="0" fontId="0" fillId="0" borderId="44" xfId="0" applyBorder="1" applyAlignment="1">
      <alignment vertical="center"/>
    </xf>
    <xf numFmtId="181" fontId="55" fillId="0" borderId="80" xfId="16" applyNumberFormat="1" applyFont="1" applyBorder="1" applyAlignment="1" applyProtection="1">
      <alignment vertical="center" shrinkToFit="1"/>
      <protection locked="0"/>
    </xf>
    <xf numFmtId="0" fontId="0" fillId="0" borderId="101" xfId="0" applyBorder="1" applyAlignment="1" applyProtection="1">
      <alignment vertical="center"/>
      <protection locked="0"/>
    </xf>
    <xf numFmtId="181" fontId="55" fillId="33" borderId="1" xfId="16" applyNumberFormat="1" applyFont="1" applyFill="1" applyBorder="1" applyAlignment="1">
      <alignment vertical="center" shrinkToFit="1"/>
    </xf>
    <xf numFmtId="0" fontId="0" fillId="0" borderId="9" xfId="0" applyBorder="1" applyAlignment="1">
      <alignment vertical="center"/>
    </xf>
    <xf numFmtId="181" fontId="55" fillId="34" borderId="1" xfId="16" applyNumberFormat="1" applyFont="1" applyFill="1" applyBorder="1">
      <alignment vertical="center"/>
    </xf>
    <xf numFmtId="181" fontId="55" fillId="0" borderId="37" xfId="16" applyNumberFormat="1" applyFont="1" applyBorder="1" applyAlignment="1" applyProtection="1">
      <alignment vertical="center" shrinkToFit="1"/>
      <protection locked="0"/>
    </xf>
    <xf numFmtId="0" fontId="0" fillId="0" borderId="38" xfId="0" applyBorder="1" applyAlignment="1" applyProtection="1">
      <alignment vertical="center"/>
      <protection locked="0"/>
    </xf>
    <xf numFmtId="181" fontId="55" fillId="0" borderId="40" xfId="16" applyNumberFormat="1" applyFont="1" applyBorder="1" applyAlignment="1" applyProtection="1">
      <alignment vertical="center" shrinkToFit="1"/>
      <protection locked="0"/>
    </xf>
    <xf numFmtId="0" fontId="0" fillId="0" borderId="41" xfId="0" applyBorder="1" applyAlignment="1" applyProtection="1">
      <alignment vertical="center"/>
      <protection locked="0"/>
    </xf>
    <xf numFmtId="181" fontId="55" fillId="0" borderId="46" xfId="16" applyNumberFormat="1" applyFont="1" applyBorder="1" applyAlignment="1" applyProtection="1">
      <alignment vertical="center" shrinkToFit="1"/>
      <protection locked="0"/>
    </xf>
    <xf numFmtId="0" fontId="0" fillId="0" borderId="47" xfId="0" applyBorder="1" applyAlignment="1" applyProtection="1">
      <alignment vertical="center"/>
      <protection locked="0"/>
    </xf>
    <xf numFmtId="181" fontId="55" fillId="16" borderId="1" xfId="16" applyNumberFormat="1" applyFont="1" applyFill="1" applyBorder="1" applyAlignment="1">
      <alignment vertical="center" shrinkToFit="1"/>
    </xf>
    <xf numFmtId="0" fontId="55" fillId="0" borderId="37" xfId="16" applyFont="1" applyBorder="1" applyAlignment="1">
      <alignment vertical="center" shrinkToFit="1"/>
    </xf>
    <xf numFmtId="0" fontId="33" fillId="0" borderId="38" xfId="0" applyFont="1" applyBorder="1" applyAlignment="1">
      <alignment vertical="center" shrinkToFit="1"/>
    </xf>
    <xf numFmtId="0" fontId="0" fillId="0" borderId="38" xfId="0" applyBorder="1" applyAlignment="1">
      <alignment vertical="center" shrinkToFit="1"/>
    </xf>
    <xf numFmtId="0" fontId="55" fillId="0" borderId="40" xfId="16" applyFont="1" applyBorder="1" applyAlignment="1">
      <alignment vertical="center" shrinkToFit="1"/>
    </xf>
    <xf numFmtId="0" fontId="0" fillId="0" borderId="41" xfId="0" applyBorder="1" applyAlignment="1">
      <alignment vertical="center" shrinkToFit="1"/>
    </xf>
    <xf numFmtId="0" fontId="55" fillId="0" borderId="43" xfId="16" applyFont="1" applyBorder="1" applyAlignment="1">
      <alignment vertical="center" shrinkToFit="1"/>
    </xf>
    <xf numFmtId="0" fontId="0" fillId="0" borderId="44" xfId="0" applyBorder="1" applyAlignment="1">
      <alignment vertical="center" shrinkToFit="1"/>
    </xf>
    <xf numFmtId="0" fontId="55" fillId="0" borderId="1" xfId="16" applyFont="1" applyBorder="1" applyAlignment="1">
      <alignment horizontal="center" vertical="center" shrinkToFit="1"/>
    </xf>
    <xf numFmtId="181" fontId="55" fillId="31" borderId="1" xfId="16" applyNumberFormat="1" applyFont="1" applyFill="1" applyBorder="1" applyAlignment="1">
      <alignment vertical="center" shrinkToFit="1"/>
    </xf>
    <xf numFmtId="181" fontId="55" fillId="32" borderId="1" xfId="16" applyNumberFormat="1" applyFont="1" applyFill="1" applyBorder="1" applyAlignment="1">
      <alignment vertical="center" shrinkToFit="1"/>
    </xf>
    <xf numFmtId="181" fontId="55" fillId="11" borderId="1" xfId="16" applyNumberFormat="1" applyFont="1" applyFill="1" applyBorder="1" applyAlignment="1">
      <alignment vertical="center" shrinkToFit="1"/>
    </xf>
    <xf numFmtId="0" fontId="52" fillId="19" borderId="7" xfId="19" applyFont="1" applyFill="1" applyBorder="1" applyAlignment="1">
      <alignment vertical="center" shrinkToFit="1"/>
    </xf>
    <xf numFmtId="49" fontId="20" fillId="29" borderId="124" xfId="12" applyNumberFormat="1" applyFont="1" applyFill="1" applyBorder="1" applyAlignment="1">
      <alignment horizontal="center" vertical="center"/>
    </xf>
    <xf numFmtId="49" fontId="20" fillId="29" borderId="120" xfId="12" applyNumberFormat="1" applyFont="1" applyFill="1" applyBorder="1" applyAlignment="1">
      <alignment horizontal="center" vertical="center"/>
    </xf>
    <xf numFmtId="49" fontId="20" fillId="29" borderId="123" xfId="12" applyNumberFormat="1" applyFont="1" applyFill="1" applyBorder="1" applyAlignment="1">
      <alignment horizontal="center" vertical="center"/>
    </xf>
    <xf numFmtId="38" fontId="20" fillId="29" borderId="120" xfId="12" applyNumberFormat="1" applyFont="1" applyFill="1" applyBorder="1" applyAlignment="1">
      <alignment horizontal="center" vertical="center"/>
    </xf>
    <xf numFmtId="38" fontId="20" fillId="29" borderId="121" xfId="12" applyNumberFormat="1" applyFont="1" applyFill="1" applyBorder="1" applyAlignment="1">
      <alignment horizontal="center" vertical="center"/>
    </xf>
    <xf numFmtId="49" fontId="20" fillId="29" borderId="122" xfId="12" applyNumberFormat="1" applyFont="1" applyFill="1" applyBorder="1" applyAlignment="1">
      <alignment horizontal="center" vertical="center"/>
    </xf>
    <xf numFmtId="0" fontId="52" fillId="0" borderId="2" xfId="0" applyFont="1" applyBorder="1" applyAlignment="1">
      <alignment horizontal="center" vertical="center" wrapText="1"/>
    </xf>
    <xf numFmtId="0" fontId="0" fillId="0" borderId="2" xfId="0" applyBorder="1" applyAlignment="1">
      <alignment vertical="center" wrapText="1"/>
    </xf>
    <xf numFmtId="0" fontId="52" fillId="0" borderId="6" xfId="0" applyFont="1" applyBorder="1" applyAlignment="1">
      <alignment horizontal="center" vertical="center" wrapText="1"/>
    </xf>
    <xf numFmtId="0" fontId="0" fillId="0" borderId="13" xfId="0" applyBorder="1" applyAlignment="1">
      <alignment vertical="center" wrapText="1"/>
    </xf>
    <xf numFmtId="0" fontId="61" fillId="0" borderId="0" xfId="0" applyFont="1" applyAlignment="1">
      <alignment horizontal="left" vertical="top" wrapText="1"/>
    </xf>
    <xf numFmtId="0" fontId="61" fillId="0" borderId="20" xfId="0" applyFont="1" applyBorder="1" applyAlignment="1">
      <alignment horizontal="left" vertical="top" wrapText="1"/>
    </xf>
    <xf numFmtId="0" fontId="57" fillId="0" borderId="0" xfId="0" applyFont="1" applyAlignment="1">
      <alignment shrinkToFit="1"/>
    </xf>
    <xf numFmtId="0" fontId="52" fillId="0" borderId="0" xfId="0" applyFont="1" applyAlignment="1">
      <alignment shrinkToFit="1"/>
    </xf>
    <xf numFmtId="0" fontId="52" fillId="0" borderId="20" xfId="0" applyFont="1" applyBorder="1" applyAlignment="1">
      <alignment shrinkToFit="1"/>
    </xf>
    <xf numFmtId="181" fontId="2" fillId="2" borderId="3" xfId="3" applyNumberFormat="1" applyFill="1" applyBorder="1" applyAlignment="1">
      <alignment shrinkToFit="1"/>
    </xf>
    <xf numFmtId="181" fontId="0" fillId="0" borderId="5" xfId="0" applyNumberFormat="1" applyBorder="1" applyAlignment="1">
      <alignment shrinkToFit="1"/>
    </xf>
    <xf numFmtId="181" fontId="2" fillId="2" borderId="16" xfId="3" applyNumberFormat="1" applyFill="1" applyBorder="1" applyAlignment="1">
      <alignment shrinkToFit="1"/>
    </xf>
    <xf numFmtId="181" fontId="0" fillId="0" borderId="15" xfId="0" applyNumberFormat="1" applyBorder="1" applyAlignment="1">
      <alignment shrinkToFit="1"/>
    </xf>
    <xf numFmtId="10" fontId="9" fillId="3" borderId="25" xfId="1" applyNumberFormat="1" applyFont="1" applyFill="1" applyBorder="1" applyAlignment="1"/>
    <xf numFmtId="10" fontId="9" fillId="3" borderId="26" xfId="1" applyNumberFormat="1" applyFont="1" applyFill="1" applyBorder="1" applyAlignment="1"/>
    <xf numFmtId="189" fontId="0" fillId="2" borderId="1" xfId="0" applyNumberFormat="1" applyFill="1" applyBorder="1" applyAlignment="1">
      <alignment shrinkToFit="1"/>
    </xf>
    <xf numFmtId="189" fontId="0" fillId="0" borderId="9" xfId="0" applyNumberFormat="1" applyBorder="1" applyAlignment="1">
      <alignment shrinkToFit="1"/>
    </xf>
    <xf numFmtId="0" fontId="0" fillId="2" borderId="6" xfId="0" applyFill="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189" fontId="0" fillId="2" borderId="2" xfId="0" applyNumberFormat="1" applyFill="1" applyBorder="1" applyAlignment="1">
      <alignment shrinkToFit="1"/>
    </xf>
    <xf numFmtId="0" fontId="0" fillId="2" borderId="3" xfId="0" applyFill="1" applyBorder="1" applyAlignment="1">
      <alignment horizontal="center" vertical="center" wrapText="1"/>
    </xf>
    <xf numFmtId="0" fontId="0" fillId="0" borderId="5" xfId="0" applyBorder="1"/>
    <xf numFmtId="0" fontId="0" fillId="0" borderId="10" xfId="0" applyBorder="1"/>
    <xf numFmtId="0" fontId="0" fillId="0" borderId="11" xfId="0" applyBorder="1"/>
    <xf numFmtId="0" fontId="0" fillId="0" borderId="16" xfId="0" applyBorder="1"/>
    <xf numFmtId="0" fontId="0" fillId="0" borderId="15" xfId="0" applyBorder="1"/>
    <xf numFmtId="0" fontId="0" fillId="0" borderId="12" xfId="0" applyBorder="1"/>
    <xf numFmtId="0" fontId="0" fillId="0" borderId="13" xfId="0" applyBorder="1"/>
    <xf numFmtId="193" fontId="0" fillId="0" borderId="6" xfId="0" applyNumberFormat="1" applyBorder="1" applyAlignment="1">
      <alignment vertical="center"/>
    </xf>
    <xf numFmtId="193" fontId="0" fillId="0" borderId="12" xfId="0" applyNumberFormat="1" applyBorder="1" applyAlignment="1">
      <alignment vertical="center"/>
    </xf>
    <xf numFmtId="181" fontId="19" fillId="2" borderId="6" xfId="3" applyNumberFormat="1" applyFont="1" applyFill="1" applyBorder="1" applyAlignment="1">
      <alignment vertical="center"/>
    </xf>
    <xf numFmtId="181" fontId="19" fillId="2" borderId="12" xfId="3" applyNumberFormat="1" applyFont="1" applyFill="1" applyBorder="1" applyAlignment="1">
      <alignment vertical="center"/>
    </xf>
    <xf numFmtId="0" fontId="0" fillId="0" borderId="6" xfId="0" applyBorder="1"/>
    <xf numFmtId="0" fontId="0" fillId="2" borderId="6" xfId="0" applyFill="1" applyBorder="1" applyAlignment="1">
      <alignment horizontal="center" vertical="center"/>
    </xf>
    <xf numFmtId="181" fontId="0" fillId="2" borderId="15" xfId="3" applyNumberFormat="1" applyFont="1" applyFill="1" applyBorder="1" applyAlignment="1">
      <alignment shrinkToFit="1"/>
    </xf>
    <xf numFmtId="181" fontId="0" fillId="2" borderId="5" xfId="3" applyNumberFormat="1" applyFont="1" applyFill="1" applyBorder="1" applyAlignment="1">
      <alignment shrinkToFit="1"/>
    </xf>
    <xf numFmtId="181" fontId="2" fillId="2" borderId="1" xfId="3" applyNumberFormat="1" applyFill="1" applyBorder="1" applyAlignment="1">
      <alignment shrinkToFit="1"/>
    </xf>
    <xf numFmtId="181" fontId="0" fillId="0" borderId="9" xfId="0" applyNumberFormat="1" applyBorder="1" applyAlignment="1">
      <alignment shrinkToFit="1"/>
    </xf>
    <xf numFmtId="200" fontId="0" fillId="0" borderId="6" xfId="0" applyNumberFormat="1" applyBorder="1" applyAlignment="1">
      <alignment vertical="center" shrinkToFit="1"/>
    </xf>
    <xf numFmtId="200" fontId="0" fillId="0" borderId="12" xfId="0" applyNumberFormat="1" applyBorder="1" applyAlignment="1">
      <alignment vertical="center" shrinkToFit="1"/>
    </xf>
    <xf numFmtId="200" fontId="0" fillId="0" borderId="13" xfId="0" applyNumberFormat="1" applyBorder="1" applyAlignment="1">
      <alignment vertical="center" shrinkToFit="1"/>
    </xf>
    <xf numFmtId="0" fontId="0" fillId="2" borderId="12" xfId="0" applyFill="1" applyBorder="1" applyAlignment="1">
      <alignment horizontal="center" vertical="center" wrapText="1"/>
    </xf>
    <xf numFmtId="0" fontId="0" fillId="2" borderId="13" xfId="0" applyFill="1"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186" fontId="2" fillId="2" borderId="6" xfId="3" applyNumberFormat="1" applyFill="1" applyBorder="1" applyAlignment="1">
      <alignment vertical="center" shrinkToFit="1"/>
    </xf>
    <xf numFmtId="186" fontId="2" fillId="2" borderId="12" xfId="3" applyNumberFormat="1" applyFill="1" applyBorder="1" applyAlignment="1">
      <alignment vertical="center" shrinkToFit="1"/>
    </xf>
    <xf numFmtId="186" fontId="2" fillId="2" borderId="13" xfId="3" applyNumberFormat="1" applyFill="1" applyBorder="1" applyAlignment="1">
      <alignment vertical="center" shrinkToFit="1"/>
    </xf>
    <xf numFmtId="0" fontId="14" fillId="0" borderId="0" xfId="0" applyFont="1" applyAlignment="1">
      <alignment horizontal="center" shrinkToFit="1"/>
    </xf>
    <xf numFmtId="193" fontId="52" fillId="0" borderId="39" xfId="0" applyNumberFormat="1" applyFont="1" applyBorder="1" applyAlignment="1">
      <alignment vertical="center"/>
    </xf>
    <xf numFmtId="193" fontId="52" fillId="0" borderId="42" xfId="0" applyNumberFormat="1" applyFont="1" applyBorder="1" applyAlignment="1">
      <alignment vertical="center"/>
    </xf>
    <xf numFmtId="193" fontId="52" fillId="0" borderId="45" xfId="0" applyNumberFormat="1" applyFont="1" applyBorder="1" applyAlignment="1">
      <alignment vertical="center"/>
    </xf>
    <xf numFmtId="181" fontId="52" fillId="2" borderId="39" xfId="3" applyNumberFormat="1" applyFont="1" applyFill="1" applyBorder="1" applyAlignment="1">
      <alignment vertical="center" shrinkToFit="1"/>
    </xf>
    <xf numFmtId="181" fontId="52" fillId="2" borderId="42" xfId="3" applyNumberFormat="1" applyFont="1" applyFill="1" applyBorder="1" applyAlignment="1">
      <alignment vertical="center" shrinkToFit="1"/>
    </xf>
    <xf numFmtId="181" fontId="52" fillId="2" borderId="45" xfId="3" applyNumberFormat="1" applyFont="1" applyFill="1" applyBorder="1" applyAlignment="1">
      <alignment vertical="center" shrinkToFit="1"/>
    </xf>
    <xf numFmtId="0" fontId="52" fillId="2" borderId="5" xfId="0" applyFont="1" applyFill="1" applyBorder="1" applyAlignment="1">
      <alignment horizontal="center" vertical="center" wrapText="1"/>
    </xf>
    <xf numFmtId="0" fontId="52" fillId="0" borderId="6" xfId="0" applyFont="1" applyBorder="1"/>
    <xf numFmtId="0" fontId="52" fillId="0" borderId="11" xfId="0" applyFont="1" applyBorder="1"/>
    <xf numFmtId="0" fontId="52" fillId="0" borderId="12" xfId="0" applyFont="1" applyBorder="1"/>
    <xf numFmtId="0" fontId="52" fillId="0" borderId="15" xfId="0" applyFont="1" applyBorder="1"/>
    <xf numFmtId="0" fontId="52" fillId="0" borderId="13" xfId="0" applyFont="1" applyBorder="1"/>
    <xf numFmtId="38" fontId="52" fillId="2" borderId="1" xfId="0" applyNumberFormat="1" applyFont="1" applyFill="1" applyBorder="1"/>
    <xf numFmtId="0" fontId="52" fillId="0" borderId="9" xfId="0" applyFont="1" applyBorder="1"/>
    <xf numFmtId="181" fontId="52" fillId="2" borderId="37" xfId="3" applyNumberFormat="1" applyFont="1" applyFill="1" applyBorder="1" applyAlignment="1">
      <alignment shrinkToFit="1"/>
    </xf>
    <xf numFmtId="181" fontId="52" fillId="0" borderId="38" xfId="0" applyNumberFormat="1" applyFont="1" applyBorder="1" applyAlignment="1">
      <alignment shrinkToFit="1"/>
    </xf>
    <xf numFmtId="181" fontId="52" fillId="2" borderId="43" xfId="3" applyNumberFormat="1" applyFont="1" applyFill="1" applyBorder="1" applyAlignment="1">
      <alignment shrinkToFit="1"/>
    </xf>
    <xf numFmtId="181" fontId="52" fillId="0" borderId="44" xfId="0" applyNumberFormat="1" applyFont="1" applyBorder="1" applyAlignment="1">
      <alignment shrinkToFit="1"/>
    </xf>
    <xf numFmtId="0" fontId="52" fillId="2" borderId="6" xfId="0" applyFont="1" applyFill="1" applyBorder="1" applyAlignment="1">
      <alignment horizontal="center" vertical="center"/>
    </xf>
    <xf numFmtId="0" fontId="52" fillId="2" borderId="3" xfId="0" applyFont="1" applyFill="1" applyBorder="1" applyAlignment="1">
      <alignment horizontal="center" vertical="center" wrapText="1"/>
    </xf>
    <xf numFmtId="0" fontId="52" fillId="0" borderId="5" xfId="0" applyFont="1" applyBorder="1"/>
    <xf numFmtId="0" fontId="52" fillId="0" borderId="10" xfId="0" applyFont="1" applyBorder="1"/>
    <xf numFmtId="0" fontId="52" fillId="0" borderId="16" xfId="0" applyFont="1" applyBorder="1"/>
    <xf numFmtId="10" fontId="65" fillId="3" borderId="25" xfId="1" applyNumberFormat="1" applyFont="1" applyFill="1" applyBorder="1" applyAlignment="1"/>
    <xf numFmtId="10" fontId="65" fillId="3" borderId="26" xfId="1" applyNumberFormat="1" applyFont="1" applyFill="1" applyBorder="1" applyAlignment="1"/>
    <xf numFmtId="38" fontId="52" fillId="2" borderId="2" xfId="0" applyNumberFormat="1" applyFont="1" applyFill="1" applyBorder="1"/>
    <xf numFmtId="0" fontId="52" fillId="2" borderId="2" xfId="0" applyFont="1" applyFill="1" applyBorder="1"/>
    <xf numFmtId="0" fontId="52" fillId="2" borderId="6" xfId="0" applyFont="1" applyFill="1" applyBorder="1" applyAlignment="1">
      <alignment horizontal="center" vertical="center" wrapText="1"/>
    </xf>
    <xf numFmtId="0" fontId="52" fillId="0" borderId="12" xfId="0" applyFont="1" applyBorder="1" applyAlignment="1">
      <alignment horizontal="center" vertical="center"/>
    </xf>
    <xf numFmtId="0" fontId="52" fillId="0" borderId="13" xfId="0" applyFont="1" applyBorder="1" applyAlignment="1">
      <alignment horizontal="center" vertical="center"/>
    </xf>
    <xf numFmtId="181" fontId="52" fillId="2" borderId="1" xfId="3" applyNumberFormat="1" applyFont="1" applyFill="1" applyBorder="1" applyAlignment="1">
      <alignment shrinkToFit="1"/>
    </xf>
    <xf numFmtId="181" fontId="52" fillId="0" borderId="9" xfId="0" applyNumberFormat="1" applyFont="1" applyBorder="1" applyAlignment="1">
      <alignment shrinkToFit="1"/>
    </xf>
    <xf numFmtId="181" fontId="52" fillId="2" borderId="14" xfId="3" applyNumberFormat="1" applyFont="1" applyFill="1" applyBorder="1" applyAlignment="1">
      <alignment shrinkToFit="1"/>
    </xf>
    <xf numFmtId="181" fontId="52" fillId="2" borderId="15" xfId="3" applyNumberFormat="1" applyFont="1" applyFill="1" applyBorder="1" applyAlignment="1">
      <alignment shrinkToFit="1"/>
    </xf>
    <xf numFmtId="181" fontId="52" fillId="2" borderId="49" xfId="3" applyNumberFormat="1" applyFont="1" applyFill="1" applyBorder="1" applyAlignment="1">
      <alignment shrinkToFit="1"/>
    </xf>
    <xf numFmtId="181" fontId="52" fillId="2" borderId="38" xfId="3" applyNumberFormat="1" applyFont="1" applyFill="1" applyBorder="1" applyAlignment="1">
      <alignment shrinkToFit="1"/>
    </xf>
    <xf numFmtId="181" fontId="52" fillId="2" borderId="51" xfId="3" applyNumberFormat="1" applyFont="1" applyFill="1" applyBorder="1" applyAlignment="1">
      <alignment shrinkToFit="1"/>
    </xf>
    <xf numFmtId="181" fontId="52" fillId="2" borderId="44" xfId="3" applyNumberFormat="1" applyFont="1" applyFill="1" applyBorder="1" applyAlignment="1">
      <alignment shrinkToFit="1"/>
    </xf>
    <xf numFmtId="10" fontId="65" fillId="3" borderId="25" xfId="1" applyNumberFormat="1" applyFont="1" applyFill="1" applyBorder="1"/>
    <xf numFmtId="10" fontId="65" fillId="3" borderId="26" xfId="1" applyNumberFormat="1" applyFont="1" applyFill="1" applyBorder="1"/>
    <xf numFmtId="0" fontId="52" fillId="2" borderId="1" xfId="0" applyFont="1" applyFill="1" applyBorder="1" applyAlignment="1">
      <alignment horizontal="center" vertical="center" wrapText="1"/>
    </xf>
    <xf numFmtId="0" fontId="52" fillId="0" borderId="7" xfId="0" applyFont="1" applyBorder="1" applyAlignment="1">
      <alignment vertical="center" wrapText="1"/>
    </xf>
    <xf numFmtId="193" fontId="52" fillId="0" borderId="39" xfId="0" applyNumberFormat="1" applyFont="1" applyBorder="1" applyAlignment="1">
      <alignment vertical="center" shrinkToFit="1"/>
    </xf>
    <xf numFmtId="193" fontId="52" fillId="0" borderId="42" xfId="0" applyNumberFormat="1" applyFont="1" applyBorder="1" applyAlignment="1">
      <alignment vertical="center" shrinkToFit="1"/>
    </xf>
    <xf numFmtId="193" fontId="52" fillId="0" borderId="45" xfId="0" applyNumberFormat="1" applyFont="1" applyBorder="1" applyAlignment="1">
      <alignment vertical="center" shrinkToFit="1"/>
    </xf>
    <xf numFmtId="0" fontId="63" fillId="0" borderId="0" xfId="0" applyFont="1" applyAlignment="1">
      <alignment horizontal="center" shrinkToFit="1"/>
    </xf>
    <xf numFmtId="0" fontId="52" fillId="2" borderId="6" xfId="0" applyFont="1" applyFill="1" applyBorder="1" applyAlignment="1">
      <alignment horizontal="center" vertical="center" shrinkToFit="1"/>
    </xf>
    <xf numFmtId="0" fontId="52" fillId="0" borderId="12" xfId="0" applyFont="1" applyBorder="1" applyAlignment="1">
      <alignment shrinkToFit="1"/>
    </xf>
    <xf numFmtId="0" fontId="52" fillId="0" borderId="13" xfId="0" applyFont="1" applyBorder="1" applyAlignment="1">
      <alignment shrinkToFit="1"/>
    </xf>
    <xf numFmtId="0" fontId="0" fillId="2" borderId="3" xfId="0" applyFill="1" applyBorder="1" applyAlignment="1">
      <alignment horizontal="center" vertical="center"/>
    </xf>
    <xf numFmtId="196" fontId="0" fillId="0" borderId="6" xfId="0" applyNumberFormat="1" applyBorder="1" applyAlignment="1">
      <alignment vertical="center" shrinkToFit="1"/>
    </xf>
    <xf numFmtId="196" fontId="0" fillId="0" borderId="12" xfId="0" applyNumberFormat="1" applyBorder="1" applyAlignment="1">
      <alignment vertical="center" shrinkToFit="1"/>
    </xf>
    <xf numFmtId="196" fontId="0" fillId="0" borderId="13" xfId="0" applyNumberFormat="1" applyBorder="1" applyAlignment="1">
      <alignment vertical="center" shrinkToFit="1"/>
    </xf>
    <xf numFmtId="188" fontId="0" fillId="2" borderId="6" xfId="3" applyNumberFormat="1" applyFont="1" applyFill="1" applyBorder="1" applyAlignment="1">
      <alignment vertical="center"/>
    </xf>
    <xf numFmtId="188" fontId="0" fillId="2" borderId="12" xfId="3" applyNumberFormat="1" applyFont="1" applyFill="1" applyBorder="1" applyAlignment="1">
      <alignment vertical="center"/>
    </xf>
    <xf numFmtId="188" fontId="0" fillId="2" borderId="13" xfId="3" applyNumberFormat="1" applyFont="1" applyFill="1" applyBorder="1" applyAlignment="1">
      <alignment vertical="center"/>
    </xf>
    <xf numFmtId="0" fontId="0" fillId="0" borderId="8" xfId="0" applyBorder="1"/>
    <xf numFmtId="0" fontId="0" fillId="2" borderId="2" xfId="0" applyFill="1" applyBorder="1" applyAlignment="1">
      <alignment horizontal="center" vertical="center" wrapText="1"/>
    </xf>
    <xf numFmtId="0" fontId="0" fillId="0" borderId="2" xfId="0" applyBorder="1"/>
    <xf numFmtId="181" fontId="2" fillId="2" borderId="7" xfId="3" applyNumberFormat="1" applyFill="1" applyBorder="1" applyAlignment="1">
      <alignment shrinkToFit="1"/>
    </xf>
    <xf numFmtId="181" fontId="2" fillId="2" borderId="0" xfId="3" applyNumberFormat="1" applyFill="1" applyBorder="1" applyAlignment="1">
      <alignment shrinkToFit="1"/>
    </xf>
    <xf numFmtId="181" fontId="0" fillId="0" borderId="11" xfId="0" applyNumberFormat="1" applyBorder="1" applyAlignment="1">
      <alignment shrinkToFit="1"/>
    </xf>
    <xf numFmtId="181" fontId="2" fillId="2" borderId="14" xfId="3" applyNumberFormat="1" applyFill="1" applyBorder="1" applyAlignment="1">
      <alignment shrinkToFit="1"/>
    </xf>
    <xf numFmtId="184" fontId="0" fillId="2" borderId="1" xfId="0" applyNumberFormat="1" applyFill="1" applyBorder="1" applyAlignment="1">
      <alignment shrinkToFit="1"/>
    </xf>
    <xf numFmtId="184" fontId="0" fillId="0" borderId="9" xfId="0" applyNumberFormat="1" applyBorder="1" applyAlignment="1">
      <alignment shrinkToFit="1"/>
    </xf>
    <xf numFmtId="184" fontId="2" fillId="2" borderId="7" xfId="3" applyNumberFormat="1" applyFill="1" applyBorder="1" applyAlignment="1">
      <alignment shrinkToFit="1"/>
    </xf>
    <xf numFmtId="0" fontId="0" fillId="2" borderId="12" xfId="0" applyFill="1" applyBorder="1" applyAlignment="1">
      <alignment horizontal="center" vertical="center"/>
    </xf>
    <xf numFmtId="0" fontId="0" fillId="2" borderId="13" xfId="0" applyFill="1" applyBorder="1" applyAlignment="1">
      <alignment horizontal="center" vertical="center"/>
    </xf>
    <xf numFmtId="181" fontId="0" fillId="2" borderId="6" xfId="3" applyNumberFormat="1" applyFont="1" applyFill="1" applyBorder="1" applyAlignment="1">
      <alignment vertical="center" shrinkToFit="1"/>
    </xf>
    <xf numFmtId="181" fontId="0" fillId="2" borderId="12" xfId="0" applyNumberFormat="1" applyFill="1" applyBorder="1" applyAlignment="1">
      <alignment vertical="center" shrinkToFit="1"/>
    </xf>
    <xf numFmtId="181" fontId="0" fillId="2" borderId="13" xfId="0" applyNumberFormat="1" applyFill="1" applyBorder="1" applyAlignment="1">
      <alignment vertical="center" shrinkToFit="1"/>
    </xf>
    <xf numFmtId="177" fontId="0" fillId="2" borderId="6" xfId="0" applyNumberFormat="1" applyFill="1" applyBorder="1" applyAlignment="1">
      <alignment vertical="center"/>
    </xf>
    <xf numFmtId="177" fontId="0" fillId="2" borderId="12" xfId="0" applyNumberFormat="1" applyFill="1" applyBorder="1" applyAlignment="1">
      <alignment vertical="center"/>
    </xf>
    <xf numFmtId="177" fontId="0" fillId="2" borderId="13" xfId="0" applyNumberFormat="1" applyFill="1" applyBorder="1" applyAlignment="1">
      <alignment vertical="center"/>
    </xf>
    <xf numFmtId="181" fontId="19" fillId="2" borderId="6" xfId="3" applyNumberFormat="1" applyFont="1" applyFill="1" applyBorder="1" applyAlignment="1">
      <alignment vertical="center" shrinkToFit="1"/>
    </xf>
    <xf numFmtId="181" fontId="19" fillId="2" borderId="12" xfId="3" applyNumberFormat="1" applyFont="1" applyFill="1" applyBorder="1" applyAlignment="1">
      <alignment vertical="center" shrinkToFit="1"/>
    </xf>
    <xf numFmtId="181" fontId="19" fillId="2" borderId="13" xfId="3" applyNumberFormat="1" applyFont="1" applyFill="1" applyBorder="1" applyAlignment="1">
      <alignment vertical="center" shrinkToFit="1"/>
    </xf>
    <xf numFmtId="181" fontId="19" fillId="0" borderId="6" xfId="3" applyNumberFormat="1" applyFont="1" applyFill="1" applyBorder="1" applyAlignment="1">
      <alignment vertical="center" shrinkToFit="1"/>
    </xf>
    <xf numFmtId="181" fontId="19" fillId="0" borderId="12" xfId="3" applyNumberFormat="1" applyFont="1" applyFill="1" applyBorder="1" applyAlignment="1">
      <alignment vertical="center" shrinkToFit="1"/>
    </xf>
    <xf numFmtId="181" fontId="19" fillId="0" borderId="13" xfId="3" applyNumberFormat="1" applyFont="1" applyFill="1" applyBorder="1" applyAlignment="1">
      <alignment vertical="center" shrinkToFit="1"/>
    </xf>
    <xf numFmtId="200" fontId="19" fillId="0" borderId="6" xfId="0" applyNumberFormat="1" applyFont="1" applyBorder="1" applyAlignment="1">
      <alignment vertical="center" shrinkToFit="1"/>
    </xf>
    <xf numFmtId="200" fontId="19" fillId="0" borderId="12" xfId="0" applyNumberFormat="1" applyFont="1" applyBorder="1" applyAlignment="1">
      <alignment vertical="center" shrinkToFit="1"/>
    </xf>
    <xf numFmtId="200" fontId="19" fillId="0" borderId="13" xfId="0" applyNumberFormat="1" applyFont="1" applyBorder="1" applyAlignment="1">
      <alignment vertical="center" shrinkToFit="1"/>
    </xf>
    <xf numFmtId="181" fontId="0" fillId="2" borderId="12" xfId="3" applyNumberFormat="1" applyFont="1" applyFill="1" applyBorder="1" applyAlignment="1">
      <alignment vertical="center" shrinkToFit="1"/>
    </xf>
    <xf numFmtId="181" fontId="0" fillId="2" borderId="13" xfId="3" applyNumberFormat="1" applyFont="1" applyFill="1" applyBorder="1" applyAlignment="1">
      <alignment vertical="center" shrinkToFit="1"/>
    </xf>
    <xf numFmtId="186" fontId="19" fillId="0" borderId="6" xfId="3" applyNumberFormat="1" applyFont="1" applyFill="1" applyBorder="1" applyAlignment="1">
      <alignment vertical="center" shrinkToFit="1"/>
    </xf>
    <xf numFmtId="186" fontId="0" fillId="0" borderId="12" xfId="0" applyNumberFormat="1" applyBorder="1" applyAlignment="1">
      <alignment shrinkToFit="1"/>
    </xf>
    <xf numFmtId="186" fontId="0" fillId="0" borderId="13" xfId="0" applyNumberFormat="1" applyBorder="1" applyAlignment="1">
      <alignment shrinkToFit="1"/>
    </xf>
    <xf numFmtId="193" fontId="0" fillId="0" borderId="6" xfId="0" applyNumberFormat="1" applyBorder="1" applyAlignment="1">
      <alignment vertical="center" shrinkToFit="1"/>
    </xf>
    <xf numFmtId="193" fontId="0" fillId="0" borderId="12" xfId="0" applyNumberFormat="1" applyBorder="1" applyAlignment="1">
      <alignment vertical="center" shrinkToFit="1"/>
    </xf>
    <xf numFmtId="193" fontId="0" fillId="0" borderId="13" xfId="0" applyNumberFormat="1" applyBorder="1" applyAlignment="1">
      <alignment vertical="center" shrinkToFit="1"/>
    </xf>
    <xf numFmtId="0" fontId="0" fillId="2" borderId="10" xfId="0" applyFill="1" applyBorder="1" applyAlignment="1">
      <alignment horizontal="center" vertical="center" wrapText="1"/>
    </xf>
    <xf numFmtId="0" fontId="0" fillId="2" borderId="16" xfId="0" applyFill="1" applyBorder="1" applyAlignment="1">
      <alignment horizontal="center" vertical="center" wrapText="1"/>
    </xf>
    <xf numFmtId="0" fontId="35" fillId="0" borderId="0" xfId="5" applyFont="1" applyAlignment="1">
      <alignment vertical="center" textRotation="255"/>
    </xf>
    <xf numFmtId="202" fontId="6" fillId="7" borderId="89" xfId="5" applyNumberFormat="1" applyFont="1" applyFill="1" applyBorder="1" applyAlignment="1">
      <alignment vertical="center"/>
    </xf>
    <xf numFmtId="202" fontId="27" fillId="7" borderId="89" xfId="9" applyNumberFormat="1" applyFill="1" applyBorder="1" applyAlignment="1">
      <alignment vertical="center"/>
    </xf>
    <xf numFmtId="202" fontId="27" fillId="7" borderId="0" xfId="9" applyNumberFormat="1" applyFill="1" applyAlignment="1">
      <alignment vertical="center"/>
    </xf>
    <xf numFmtId="202" fontId="27" fillId="7" borderId="94" xfId="9" applyNumberFormat="1" applyFill="1" applyBorder="1" applyAlignment="1">
      <alignment vertical="center"/>
    </xf>
    <xf numFmtId="202" fontId="6" fillId="7" borderId="97" xfId="5" applyNumberFormat="1" applyFont="1" applyFill="1" applyBorder="1" applyAlignment="1">
      <alignment vertical="center"/>
    </xf>
    <xf numFmtId="0" fontId="6" fillId="0" borderId="97" xfId="5" applyFont="1" applyBorder="1" applyAlignment="1">
      <alignment vertical="center"/>
    </xf>
    <xf numFmtId="3" fontId="6" fillId="0" borderId="97" xfId="5" applyNumberFormat="1" applyFont="1" applyBorder="1" applyAlignment="1">
      <alignment vertical="center"/>
    </xf>
    <xf numFmtId="202" fontId="6" fillId="7" borderId="99" xfId="5" applyNumberFormat="1" applyFont="1" applyFill="1" applyBorder="1" applyAlignment="1">
      <alignment vertical="center"/>
    </xf>
    <xf numFmtId="0" fontId="6" fillId="0" borderId="99" xfId="5" applyFont="1" applyBorder="1" applyAlignment="1">
      <alignment vertical="center"/>
    </xf>
    <xf numFmtId="3" fontId="6" fillId="0" borderId="99" xfId="5" applyNumberFormat="1" applyFont="1" applyBorder="1" applyAlignment="1">
      <alignment vertical="center"/>
    </xf>
    <xf numFmtId="0" fontId="6" fillId="0" borderId="14" xfId="0" applyFont="1" applyBorder="1" applyAlignment="1">
      <alignment horizontal="right" vertical="center"/>
    </xf>
    <xf numFmtId="0" fontId="0" fillId="0" borderId="14" xfId="0" applyBorder="1" applyAlignment="1">
      <alignment vertical="center"/>
    </xf>
    <xf numFmtId="0" fontId="0" fillId="0" borderId="0" xfId="0" applyAlignment="1">
      <alignment horizontal="center" vertical="center" textRotation="255"/>
    </xf>
    <xf numFmtId="0" fontId="0" fillId="0" borderId="0" xfId="0" applyAlignment="1">
      <alignment vertical="center" textRotation="255"/>
    </xf>
    <xf numFmtId="186" fontId="6" fillId="4" borderId="7" xfId="0" applyNumberFormat="1" applyFont="1" applyFill="1" applyBorder="1" applyAlignment="1">
      <alignment horizontal="right" vertical="center" shrinkToFit="1"/>
    </xf>
    <xf numFmtId="186" fontId="0" fillId="0" borderId="7" xfId="0" applyNumberFormat="1" applyBorder="1" applyAlignment="1">
      <alignment vertical="center" shrinkToFit="1"/>
    </xf>
    <xf numFmtId="181" fontId="6" fillId="4" borderId="14" xfId="0" applyNumberFormat="1" applyFont="1" applyFill="1" applyBorder="1" applyAlignment="1">
      <alignment horizontal="right" vertical="center" shrinkToFit="1"/>
    </xf>
    <xf numFmtId="0" fontId="0" fillId="0" borderId="14" xfId="0" applyBorder="1" applyAlignment="1">
      <alignment shrinkToFit="1"/>
    </xf>
    <xf numFmtId="181" fontId="6" fillId="4" borderId="7" xfId="0" applyNumberFormat="1" applyFont="1" applyFill="1" applyBorder="1" applyAlignment="1">
      <alignment horizontal="right" vertical="center"/>
    </xf>
    <xf numFmtId="181" fontId="0" fillId="0" borderId="7" xfId="0" applyNumberFormat="1" applyBorder="1"/>
    <xf numFmtId="181" fontId="6" fillId="3" borderId="7" xfId="0" applyNumberFormat="1" applyFont="1" applyFill="1" applyBorder="1" applyAlignment="1">
      <alignment horizontal="right" vertical="center" shrinkToFit="1"/>
    </xf>
    <xf numFmtId="181" fontId="0" fillId="0" borderId="7" xfId="0" applyNumberFormat="1" applyBorder="1" applyAlignment="1">
      <alignment shrinkToFit="1"/>
    </xf>
    <xf numFmtId="181" fontId="6" fillId="2" borderId="7" xfId="0" applyNumberFormat="1" applyFont="1" applyFill="1" applyBorder="1" applyAlignment="1">
      <alignment horizontal="right" vertical="center" shrinkToFit="1"/>
    </xf>
    <xf numFmtId="0" fontId="0" fillId="0" borderId="7" xfId="0" applyBorder="1" applyAlignment="1">
      <alignment vertical="center" shrinkToFit="1"/>
    </xf>
    <xf numFmtId="181" fontId="6" fillId="2" borderId="7" xfId="0" applyNumberFormat="1" applyFont="1" applyFill="1" applyBorder="1" applyAlignment="1">
      <alignment vertical="center" shrinkToFit="1"/>
    </xf>
    <xf numFmtId="181" fontId="0" fillId="0" borderId="7" xfId="0" applyNumberFormat="1" applyBorder="1" applyAlignment="1">
      <alignment vertical="center" shrinkToFit="1"/>
    </xf>
    <xf numFmtId="181" fontId="6" fillId="0" borderId="14" xfId="0" applyNumberFormat="1" applyFont="1" applyBorder="1" applyAlignment="1">
      <alignment vertical="center" shrinkToFit="1"/>
    </xf>
    <xf numFmtId="181" fontId="0" fillId="0" borderId="14" xfId="0" applyNumberFormat="1" applyBorder="1" applyAlignment="1">
      <alignment shrinkToFit="1"/>
    </xf>
    <xf numFmtId="188" fontId="6" fillId="0" borderId="7" xfId="0" applyNumberFormat="1" applyFont="1" applyBorder="1" applyAlignment="1">
      <alignment vertical="center" shrinkToFit="1"/>
    </xf>
    <xf numFmtId="188" fontId="0" fillId="0" borderId="7" xfId="0" applyNumberFormat="1" applyBorder="1" applyAlignment="1">
      <alignment shrinkToFit="1"/>
    </xf>
    <xf numFmtId="186" fontId="6" fillId="0" borderId="14" xfId="0" applyNumberFormat="1" applyFont="1" applyBorder="1" applyAlignment="1">
      <alignment horizontal="right" vertical="center" shrinkToFit="1"/>
    </xf>
    <xf numFmtId="181" fontId="6" fillId="0" borderId="7" xfId="0" applyNumberFormat="1" applyFont="1" applyBorder="1" applyAlignment="1">
      <alignment horizontal="right" vertical="center" shrinkToFit="1"/>
    </xf>
    <xf numFmtId="0" fontId="67" fillId="0" borderId="0" xfId="5" applyFont="1" applyAlignment="1">
      <alignment vertical="center" textRotation="255"/>
    </xf>
    <xf numFmtId="202" fontId="57" fillId="7" borderId="89" xfId="5" applyNumberFormat="1" applyFont="1" applyFill="1" applyBorder="1" applyAlignment="1">
      <alignment vertical="center"/>
    </xf>
    <xf numFmtId="202" fontId="57" fillId="7" borderId="89" xfId="9" applyNumberFormat="1" applyFont="1" applyFill="1" applyBorder="1" applyAlignment="1">
      <alignment vertical="center"/>
    </xf>
    <xf numFmtId="202" fontId="57" fillId="7" borderId="0" xfId="9" applyNumberFormat="1" applyFont="1" applyFill="1" applyAlignment="1">
      <alignment vertical="center"/>
    </xf>
    <xf numFmtId="202" fontId="57" fillId="7" borderId="94" xfId="9" applyNumberFormat="1" applyFont="1" applyFill="1" applyBorder="1" applyAlignment="1">
      <alignment vertical="center"/>
    </xf>
    <xf numFmtId="202" fontId="57" fillId="7" borderId="97" xfId="5" applyNumberFormat="1" applyFont="1" applyFill="1" applyBorder="1" applyAlignment="1">
      <alignment vertical="center"/>
    </xf>
    <xf numFmtId="0" fontId="57" fillId="0" borderId="97" xfId="5" applyFont="1" applyBorder="1" applyAlignment="1">
      <alignment vertical="center"/>
    </xf>
    <xf numFmtId="3" fontId="57" fillId="0" borderId="97" xfId="5" applyNumberFormat="1" applyFont="1" applyBorder="1" applyAlignment="1">
      <alignment vertical="center"/>
    </xf>
    <xf numFmtId="202" fontId="57" fillId="7" borderId="99" xfId="5" applyNumberFormat="1" applyFont="1" applyFill="1" applyBorder="1" applyAlignment="1">
      <alignment vertical="center"/>
    </xf>
    <xf numFmtId="0" fontId="57" fillId="0" borderId="99" xfId="5" applyFont="1" applyBorder="1" applyAlignment="1">
      <alignment vertical="center"/>
    </xf>
    <xf numFmtId="3" fontId="57" fillId="0" borderId="99" xfId="5" applyNumberFormat="1" applyFont="1" applyBorder="1" applyAlignment="1">
      <alignment vertical="center"/>
    </xf>
    <xf numFmtId="0" fontId="57" fillId="0" borderId="14" xfId="0" applyFont="1" applyBorder="1" applyAlignment="1">
      <alignment horizontal="right" vertical="center"/>
    </xf>
    <xf numFmtId="0" fontId="52" fillId="0" borderId="14" xfId="0" applyFont="1" applyBorder="1" applyAlignment="1">
      <alignment vertical="center"/>
    </xf>
    <xf numFmtId="0" fontId="52" fillId="0" borderId="0" xfId="0" applyFont="1" applyAlignment="1">
      <alignment horizontal="center" vertical="center" textRotation="255"/>
    </xf>
    <xf numFmtId="0" fontId="52" fillId="0" borderId="0" xfId="0" applyFont="1" applyAlignment="1">
      <alignment vertical="center" textRotation="255"/>
    </xf>
    <xf numFmtId="186" fontId="57" fillId="4" borderId="7" xfId="0" applyNumberFormat="1" applyFont="1" applyFill="1" applyBorder="1" applyAlignment="1">
      <alignment horizontal="right" vertical="center" shrinkToFit="1"/>
    </xf>
    <xf numFmtId="186" fontId="52" fillId="0" borderId="7" xfId="0" applyNumberFormat="1" applyFont="1" applyBorder="1" applyAlignment="1">
      <alignment vertical="center" shrinkToFit="1"/>
    </xf>
    <xf numFmtId="186" fontId="57" fillId="4" borderId="14" xfId="0" applyNumberFormat="1" applyFont="1" applyFill="1" applyBorder="1" applyAlignment="1">
      <alignment horizontal="right" vertical="center" shrinkToFit="1"/>
    </xf>
    <xf numFmtId="0" fontId="52" fillId="0" borderId="14" xfId="0" applyFont="1" applyBorder="1" applyAlignment="1">
      <alignment shrinkToFit="1"/>
    </xf>
    <xf numFmtId="186" fontId="52" fillId="0" borderId="7" xfId="0" applyNumberFormat="1" applyFont="1" applyBorder="1" applyAlignment="1">
      <alignment shrinkToFit="1"/>
    </xf>
    <xf numFmtId="0" fontId="52" fillId="4" borderId="1" xfId="0" applyFont="1" applyFill="1" applyBorder="1" applyAlignment="1">
      <alignment horizontal="center" vertical="center" shrinkToFit="1"/>
    </xf>
    <xf numFmtId="0" fontId="52" fillId="0" borderId="7" xfId="0" applyFont="1" applyBorder="1" applyAlignment="1">
      <alignment horizontal="center" shrinkToFit="1"/>
    </xf>
    <xf numFmtId="0" fontId="52" fillId="4" borderId="16" xfId="0" applyFont="1" applyFill="1" applyBorder="1" applyAlignment="1">
      <alignment horizontal="center" vertical="center" shrinkToFit="1"/>
    </xf>
    <xf numFmtId="0" fontId="52" fillId="0" borderId="14" xfId="0" applyFont="1" applyBorder="1" applyAlignment="1">
      <alignment horizontal="center" shrinkToFit="1"/>
    </xf>
    <xf numFmtId="0" fontId="52" fillId="0" borderId="1" xfId="0" applyFont="1" applyBorder="1" applyAlignment="1">
      <alignment horizontal="center" vertical="center" shrinkToFit="1"/>
    </xf>
    <xf numFmtId="0" fontId="52" fillId="0" borderId="7" xfId="0" applyFont="1" applyBorder="1" applyAlignment="1">
      <alignment horizontal="center" vertical="center" shrinkToFit="1"/>
    </xf>
    <xf numFmtId="186" fontId="57" fillId="0" borderId="7" xfId="0" applyNumberFormat="1" applyFont="1" applyBorder="1" applyAlignment="1">
      <alignment horizontal="right" vertical="center" shrinkToFit="1"/>
    </xf>
    <xf numFmtId="186" fontId="57" fillId="3" borderId="7" xfId="0" applyNumberFormat="1" applyFont="1" applyFill="1" applyBorder="1" applyAlignment="1">
      <alignment horizontal="right" vertical="center" shrinkToFit="1"/>
    </xf>
    <xf numFmtId="0" fontId="52" fillId="3" borderId="1" xfId="0" applyFont="1" applyFill="1" applyBorder="1" applyAlignment="1">
      <alignment horizontal="center" vertical="center" shrinkToFit="1"/>
    </xf>
    <xf numFmtId="0" fontId="52" fillId="3" borderId="1" xfId="0" applyFont="1" applyFill="1" applyBorder="1" applyAlignment="1">
      <alignment vertical="center" shrinkToFit="1"/>
    </xf>
    <xf numFmtId="0" fontId="52" fillId="0" borderId="7" xfId="0" applyFont="1" applyBorder="1" applyAlignment="1">
      <alignment shrinkToFit="1"/>
    </xf>
    <xf numFmtId="0" fontId="52" fillId="3" borderId="16" xfId="0" applyFont="1" applyFill="1" applyBorder="1" applyAlignment="1">
      <alignment horizontal="left" vertical="center" shrinkToFit="1"/>
    </xf>
    <xf numFmtId="0" fontId="52" fillId="0" borderId="16" xfId="0" applyFont="1" applyBorder="1" applyAlignment="1">
      <alignment horizontal="center" vertical="center" shrinkToFit="1"/>
    </xf>
    <xf numFmtId="0" fontId="52" fillId="2" borderId="16" xfId="0" applyFont="1" applyFill="1" applyBorder="1" applyAlignment="1">
      <alignment vertical="center" shrinkToFit="1"/>
    </xf>
    <xf numFmtId="0" fontId="52" fillId="2" borderId="1" xfId="0" applyFont="1" applyFill="1" applyBorder="1" applyAlignment="1">
      <alignment vertical="center" shrinkToFit="1"/>
    </xf>
    <xf numFmtId="186" fontId="57" fillId="0" borderId="14" xfId="0" applyNumberFormat="1" applyFont="1" applyBorder="1" applyAlignment="1">
      <alignment horizontal="right" vertical="center" shrinkToFit="1"/>
    </xf>
    <xf numFmtId="186" fontId="52" fillId="0" borderId="14" xfId="0" applyNumberFormat="1" applyFont="1" applyBorder="1" applyAlignment="1">
      <alignment shrinkToFit="1"/>
    </xf>
    <xf numFmtId="186" fontId="57" fillId="0" borderId="7" xfId="0" applyNumberFormat="1" applyFont="1" applyBorder="1" applyAlignment="1">
      <alignment vertical="center" shrinkToFit="1"/>
    </xf>
    <xf numFmtId="186" fontId="57" fillId="0" borderId="14" xfId="0" applyNumberFormat="1" applyFont="1" applyBorder="1" applyAlignment="1">
      <alignment vertical="center" shrinkToFit="1"/>
    </xf>
    <xf numFmtId="0" fontId="52" fillId="2" borderId="1" xfId="0" applyFont="1" applyFill="1" applyBorder="1" applyAlignment="1">
      <alignment horizontal="center" vertical="center" shrinkToFit="1"/>
    </xf>
    <xf numFmtId="186" fontId="57" fillId="2" borderId="7" xfId="0" applyNumberFormat="1" applyFont="1" applyFill="1" applyBorder="1" applyAlignment="1">
      <alignment horizontal="right" vertical="center" shrinkToFit="1"/>
    </xf>
    <xf numFmtId="186" fontId="0" fillId="0" borderId="7" xfId="0" applyNumberFormat="1" applyBorder="1" applyAlignment="1">
      <alignment shrinkToFit="1"/>
    </xf>
    <xf numFmtId="0" fontId="2" fillId="4" borderId="1" xfId="0" applyFont="1" applyFill="1" applyBorder="1" applyAlignment="1">
      <alignment horizontal="left" vertical="center" shrinkToFit="1"/>
    </xf>
    <xf numFmtId="0" fontId="0" fillId="0" borderId="7" xfId="0" applyBorder="1" applyAlignment="1">
      <alignment shrinkToFit="1"/>
    </xf>
    <xf numFmtId="0" fontId="2" fillId="4" borderId="16" xfId="0" applyFont="1" applyFill="1" applyBorder="1" applyAlignment="1">
      <alignment horizontal="center" vertical="center" shrinkToFit="1"/>
    </xf>
    <xf numFmtId="0" fontId="0" fillId="0" borderId="14" xfId="0" applyBorder="1" applyAlignment="1">
      <alignment horizontal="center" shrinkToFit="1"/>
    </xf>
    <xf numFmtId="190" fontId="0" fillId="0" borderId="1" xfId="0" applyNumberFormat="1" applyBorder="1" applyAlignment="1">
      <alignment horizontal="center" vertical="center" shrinkToFit="1"/>
    </xf>
    <xf numFmtId="190" fontId="0" fillId="0" borderId="7" xfId="0" applyNumberFormat="1" applyBorder="1" applyAlignment="1">
      <alignment horizontal="center" vertical="center" shrinkToFit="1"/>
    </xf>
    <xf numFmtId="186" fontId="6" fillId="0" borderId="7" xfId="0" applyNumberFormat="1" applyFont="1" applyBorder="1" applyAlignment="1">
      <alignment vertical="center" shrinkToFit="1"/>
    </xf>
    <xf numFmtId="188" fontId="6" fillId="4" borderId="7" xfId="0" applyNumberFormat="1" applyFont="1" applyFill="1" applyBorder="1" applyAlignment="1">
      <alignment horizontal="right" vertical="center" shrinkToFit="1"/>
    </xf>
    <xf numFmtId="188" fontId="0" fillId="0" borderId="7" xfId="0" applyNumberFormat="1" applyBorder="1" applyAlignment="1">
      <alignment vertical="center" shrinkToFit="1"/>
    </xf>
    <xf numFmtId="0" fontId="2" fillId="4" borderId="7" xfId="0" applyFont="1" applyFill="1" applyBorder="1" applyAlignment="1">
      <alignment horizontal="center" vertical="center" shrinkToFit="1"/>
    </xf>
    <xf numFmtId="0" fontId="0" fillId="0" borderId="7" xfId="0" applyBorder="1" applyAlignment="1">
      <alignment horizontal="center" vertical="center" shrinkToFit="1"/>
    </xf>
    <xf numFmtId="186" fontId="6" fillId="4" borderId="14" xfId="0" applyNumberFormat="1" applyFont="1" applyFill="1" applyBorder="1" applyAlignment="1">
      <alignment horizontal="right" vertical="center" shrinkToFit="1"/>
    </xf>
    <xf numFmtId="188" fontId="6" fillId="3" borderId="7" xfId="0" applyNumberFormat="1" applyFont="1" applyFill="1" applyBorder="1" applyAlignment="1">
      <alignment horizontal="right" vertical="center" shrinkToFit="1"/>
    </xf>
    <xf numFmtId="0" fontId="0" fillId="3" borderId="1" xfId="0" applyFill="1" applyBorder="1" applyAlignment="1">
      <alignment horizontal="center" vertical="center" shrinkToFit="1"/>
    </xf>
    <xf numFmtId="0" fontId="0" fillId="0" borderId="7" xfId="0" applyBorder="1" applyAlignment="1">
      <alignment horizontal="center" shrinkToFit="1"/>
    </xf>
    <xf numFmtId="0" fontId="0" fillId="3" borderId="16" xfId="0" applyFill="1" applyBorder="1" applyAlignment="1">
      <alignment horizontal="center" vertical="center" shrinkToFit="1"/>
    </xf>
    <xf numFmtId="186" fontId="0" fillId="0" borderId="14" xfId="0" applyNumberFormat="1" applyBorder="1" applyAlignment="1">
      <alignment shrinkToFit="1"/>
    </xf>
    <xf numFmtId="0" fontId="0" fillId="0" borderId="16" xfId="0" applyBorder="1" applyAlignment="1">
      <alignment horizontal="center" vertical="center" shrinkToFit="1"/>
    </xf>
    <xf numFmtId="0" fontId="0" fillId="2" borderId="1" xfId="0" applyFill="1" applyBorder="1" applyAlignment="1">
      <alignment horizontal="center" vertical="center" shrinkToFit="1"/>
    </xf>
    <xf numFmtId="0" fontId="0" fillId="2" borderId="16" xfId="0" applyFill="1" applyBorder="1" applyAlignment="1">
      <alignment horizontal="center" vertical="center" shrinkToFit="1"/>
    </xf>
    <xf numFmtId="186" fontId="6" fillId="0" borderId="14" xfId="0" applyNumberFormat="1" applyFont="1" applyBorder="1" applyAlignment="1">
      <alignment vertical="center" shrinkToFit="1"/>
    </xf>
    <xf numFmtId="0" fontId="0" fillId="0" borderId="3" xfId="0" applyBorder="1" applyAlignment="1">
      <alignment horizontal="center" vertical="center" shrinkToFit="1"/>
    </xf>
    <xf numFmtId="0" fontId="0" fillId="0" borderId="8" xfId="0" applyBorder="1" applyAlignment="1">
      <alignment horizontal="center" shrinkToFit="1"/>
    </xf>
    <xf numFmtId="0" fontId="0" fillId="0" borderId="8" xfId="0" applyBorder="1" applyAlignment="1">
      <alignment horizontal="center" vertical="center" shrinkToFit="1"/>
    </xf>
    <xf numFmtId="186" fontId="6" fillId="2" borderId="7" xfId="0" applyNumberFormat="1" applyFont="1" applyFill="1" applyBorder="1" applyAlignment="1">
      <alignment horizontal="right" vertical="center" shrinkToFit="1"/>
    </xf>
    <xf numFmtId="0" fontId="0" fillId="2" borderId="1" xfId="0" applyFill="1" applyBorder="1" applyAlignment="1">
      <alignment vertical="center" shrinkToFit="1"/>
    </xf>
    <xf numFmtId="193" fontId="6" fillId="0" borderId="14" xfId="0" applyNumberFormat="1" applyFont="1" applyBorder="1" applyAlignment="1">
      <alignment vertical="center" shrinkToFit="1"/>
    </xf>
    <xf numFmtId="193" fontId="0" fillId="0" borderId="14" xfId="0" applyNumberFormat="1" applyBorder="1" applyAlignment="1">
      <alignment shrinkToFit="1"/>
    </xf>
    <xf numFmtId="0" fontId="6" fillId="0" borderId="14" xfId="0" applyFont="1" applyBorder="1" applyAlignment="1">
      <alignment vertical="center"/>
    </xf>
    <xf numFmtId="0" fontId="0" fillId="0" borderId="14" xfId="0" applyBorder="1"/>
    <xf numFmtId="0" fontId="0" fillId="0" borderId="1" xfId="0" applyBorder="1" applyAlignment="1">
      <alignment vertical="center" shrinkToFit="1"/>
    </xf>
    <xf numFmtId="188" fontId="6" fillId="4" borderId="14" xfId="0" applyNumberFormat="1" applyFont="1" applyFill="1" applyBorder="1" applyAlignment="1">
      <alignment horizontal="right" vertical="center" shrinkToFit="1"/>
    </xf>
    <xf numFmtId="188" fontId="0" fillId="0" borderId="14" xfId="0" applyNumberFormat="1" applyBorder="1" applyAlignment="1">
      <alignment shrinkToFit="1"/>
    </xf>
    <xf numFmtId="0" fontId="2" fillId="4" borderId="14" xfId="0" applyFont="1" applyFill="1" applyBorder="1" applyAlignment="1">
      <alignment horizontal="left" vertical="center" shrinkToFit="1"/>
    </xf>
    <xf numFmtId="0" fontId="0" fillId="3" borderId="16" xfId="0" applyFill="1" applyBorder="1" applyAlignment="1">
      <alignment horizontal="left" vertical="center" shrinkToFit="1"/>
    </xf>
    <xf numFmtId="186" fontId="0" fillId="2" borderId="16" xfId="0" applyNumberFormat="1" applyFill="1" applyBorder="1" applyAlignment="1">
      <alignment vertical="center" shrinkToFit="1"/>
    </xf>
    <xf numFmtId="188" fontId="6" fillId="2" borderId="7" xfId="0" applyNumberFormat="1" applyFont="1" applyFill="1" applyBorder="1" applyAlignment="1">
      <alignment horizontal="right" vertical="center" shrinkToFit="1"/>
    </xf>
    <xf numFmtId="0" fontId="2" fillId="4" borderId="14" xfId="0" applyFont="1" applyFill="1" applyBorder="1" applyAlignment="1">
      <alignment vertical="center" shrinkToFit="1"/>
    </xf>
    <xf numFmtId="0" fontId="0" fillId="0" borderId="1" xfId="0" applyBorder="1" applyAlignment="1">
      <alignment horizontal="right" vertical="center" shrinkToFit="1"/>
    </xf>
    <xf numFmtId="0" fontId="0" fillId="0" borderId="7" xfId="0" applyBorder="1" applyAlignment="1">
      <alignment horizontal="right" vertical="center" shrinkToFit="1"/>
    </xf>
    <xf numFmtId="186" fontId="6" fillId="3" borderId="7" xfId="0" applyNumberFormat="1" applyFont="1" applyFill="1" applyBorder="1" applyAlignment="1">
      <alignment horizontal="right" vertical="center" shrinkToFit="1"/>
    </xf>
    <xf numFmtId="186" fontId="6" fillId="0" borderId="7" xfId="0" applyNumberFormat="1" applyFont="1" applyBorder="1" applyAlignment="1">
      <alignment horizontal="right" vertical="center" shrinkToFit="1"/>
    </xf>
    <xf numFmtId="0" fontId="0" fillId="2" borderId="1" xfId="0" applyFill="1" applyBorder="1" applyAlignment="1">
      <alignment horizontal="right" vertical="center" shrinkToFit="1"/>
    </xf>
    <xf numFmtId="0" fontId="0" fillId="0" borderId="7" xfId="0" applyBorder="1" applyAlignment="1">
      <alignment horizontal="right" shrinkToFit="1"/>
    </xf>
    <xf numFmtId="186" fontId="6" fillId="3" borderId="7" xfId="0" applyNumberFormat="1" applyFont="1" applyFill="1" applyBorder="1" applyAlignment="1">
      <alignment vertical="center" shrinkToFit="1"/>
    </xf>
    <xf numFmtId="186" fontId="6" fillId="7" borderId="89" xfId="5" applyNumberFormat="1" applyFont="1" applyFill="1" applyBorder="1" applyAlignment="1">
      <alignment vertical="center" shrinkToFit="1"/>
    </xf>
    <xf numFmtId="0" fontId="6" fillId="0" borderId="89" xfId="0" applyFont="1" applyBorder="1" applyAlignment="1">
      <alignment vertical="center" shrinkToFit="1"/>
    </xf>
    <xf numFmtId="0" fontId="6" fillId="0" borderId="0" xfId="0" applyFont="1" applyAlignment="1">
      <alignment vertical="center" shrinkToFit="1"/>
    </xf>
    <xf numFmtId="0" fontId="6" fillId="0" borderId="94" xfId="0" applyFont="1" applyBorder="1" applyAlignment="1">
      <alignment vertical="center" shrinkToFit="1"/>
    </xf>
    <xf numFmtId="186" fontId="6" fillId="7" borderId="89" xfId="0" applyNumberFormat="1" applyFont="1" applyFill="1" applyBorder="1" applyAlignment="1">
      <alignment vertical="center" shrinkToFit="1"/>
    </xf>
    <xf numFmtId="0" fontId="0" fillId="0" borderId="0" xfId="0" applyAlignment="1">
      <alignment horizontal="center" textRotation="255"/>
    </xf>
    <xf numFmtId="0" fontId="0" fillId="3" borderId="7" xfId="0" applyFill="1" applyBorder="1" applyAlignment="1">
      <alignment horizontal="center" vertical="center" shrinkToFit="1"/>
    </xf>
    <xf numFmtId="0" fontId="0" fillId="3" borderId="14" xfId="0" applyFill="1" applyBorder="1" applyAlignment="1">
      <alignment horizontal="center" vertical="center" shrinkToFit="1"/>
    </xf>
    <xf numFmtId="193" fontId="6" fillId="0" borderId="14" xfId="0" applyNumberFormat="1" applyFont="1" applyBorder="1" applyAlignment="1">
      <alignment horizontal="right" vertical="center" shrinkToFit="1"/>
    </xf>
    <xf numFmtId="193" fontId="0" fillId="0" borderId="14" xfId="0" applyNumberFormat="1" applyBorder="1" applyAlignment="1">
      <alignment vertical="center" shrinkToFit="1"/>
    </xf>
    <xf numFmtId="190" fontId="0" fillId="2" borderId="1" xfId="0" applyNumberFormat="1" applyFill="1" applyBorder="1" applyAlignment="1">
      <alignment horizontal="center" vertical="center" shrinkToFit="1"/>
    </xf>
    <xf numFmtId="190" fontId="0" fillId="0" borderId="7" xfId="0" applyNumberFormat="1" applyBorder="1" applyAlignment="1">
      <alignment horizontal="center" shrinkToFit="1"/>
    </xf>
    <xf numFmtId="0" fontId="0" fillId="2" borderId="16" xfId="0" applyFill="1" applyBorder="1" applyAlignment="1">
      <alignment vertical="center" shrinkToFit="1"/>
    </xf>
    <xf numFmtId="0" fontId="0" fillId="2" borderId="7" xfId="0" applyFill="1" applyBorder="1" applyAlignment="1">
      <alignment horizontal="left" vertical="center" shrinkToFit="1"/>
    </xf>
    <xf numFmtId="188" fontId="6" fillId="3" borderId="7" xfId="0" applyNumberFormat="1" applyFont="1" applyFill="1" applyBorder="1" applyAlignment="1">
      <alignment vertical="center" shrinkToFit="1"/>
    </xf>
    <xf numFmtId="0" fontId="0" fillId="6" borderId="1" xfId="0" applyFill="1" applyBorder="1" applyAlignment="1">
      <alignment horizontal="center" vertical="center" shrinkToFit="1"/>
    </xf>
    <xf numFmtId="0" fontId="0" fillId="6" borderId="9" xfId="0" applyFill="1" applyBorder="1" applyAlignment="1">
      <alignment horizontal="center" vertical="center" shrinkToFit="1"/>
    </xf>
    <xf numFmtId="0" fontId="0" fillId="6" borderId="1" xfId="0" applyFill="1" applyBorder="1" applyAlignment="1">
      <alignment horizontal="center" vertical="center" wrapText="1"/>
    </xf>
    <xf numFmtId="0" fontId="0" fillId="6" borderId="7" xfId="0" applyFill="1" applyBorder="1" applyAlignment="1">
      <alignment horizontal="center" vertical="center" wrapText="1"/>
    </xf>
    <xf numFmtId="0" fontId="0" fillId="6" borderId="9" xfId="0" applyFill="1" applyBorder="1" applyAlignment="1">
      <alignment horizontal="center" vertical="center" wrapText="1"/>
    </xf>
    <xf numFmtId="0" fontId="0" fillId="6" borderId="1" xfId="0" applyFill="1" applyBorder="1" applyAlignment="1">
      <alignment horizontal="center" vertical="center"/>
    </xf>
    <xf numFmtId="0" fontId="0" fillId="6" borderId="9" xfId="0" applyFill="1" applyBorder="1" applyAlignment="1">
      <alignment horizontal="center" vertical="center"/>
    </xf>
    <xf numFmtId="0" fontId="0" fillId="6" borderId="7" xfId="0" applyFill="1" applyBorder="1" applyAlignment="1">
      <alignment horizontal="center" vertical="center"/>
    </xf>
    <xf numFmtId="0" fontId="27" fillId="0" borderId="3" xfId="12" applyBorder="1" applyAlignment="1">
      <alignment horizontal="center" vertical="center"/>
    </xf>
    <xf numFmtId="0" fontId="27" fillId="0" borderId="5" xfId="12" applyBorder="1" applyAlignment="1">
      <alignment horizontal="center" vertical="center"/>
    </xf>
    <xf numFmtId="0" fontId="27" fillId="0" borderId="0" xfId="12" applyAlignment="1">
      <alignment horizontal="justify" vertical="top" wrapText="1"/>
    </xf>
    <xf numFmtId="0" fontId="39" fillId="0" borderId="0" xfId="14" applyAlignment="1">
      <alignment horizontal="justify" vertical="top" wrapText="1"/>
    </xf>
    <xf numFmtId="0" fontId="27" fillId="6" borderId="2" xfId="12" applyFill="1" applyBorder="1" applyAlignment="1">
      <alignment horizontal="center" vertical="center"/>
    </xf>
    <xf numFmtId="0" fontId="27" fillId="6" borderId="1" xfId="12" applyFill="1" applyBorder="1" applyAlignment="1">
      <alignment horizontal="center" vertical="center"/>
    </xf>
    <xf numFmtId="0" fontId="27" fillId="6" borderId="2" xfId="12" applyFill="1" applyBorder="1" applyAlignment="1">
      <alignment horizontal="center" vertical="center" shrinkToFit="1"/>
    </xf>
    <xf numFmtId="0" fontId="39" fillId="6" borderId="2" xfId="14" applyFill="1" applyBorder="1" applyAlignment="1">
      <alignment horizontal="center" vertical="center" shrinkToFit="1"/>
    </xf>
    <xf numFmtId="0" fontId="27" fillId="0" borderId="10" xfId="12" applyBorder="1" applyAlignment="1">
      <alignment horizontal="center" vertical="center"/>
    </xf>
    <xf numFmtId="0" fontId="27" fillId="0" borderId="11" xfId="12" applyBorder="1" applyAlignment="1">
      <alignment horizontal="center" vertical="center"/>
    </xf>
    <xf numFmtId="0" fontId="27" fillId="0" borderId="16" xfId="12" applyBorder="1" applyAlignment="1">
      <alignment horizontal="center" vertical="center"/>
    </xf>
    <xf numFmtId="0" fontId="27" fillId="0" borderId="15" xfId="12" applyBorder="1" applyAlignment="1">
      <alignment horizontal="center" vertical="center"/>
    </xf>
    <xf numFmtId="0" fontId="52" fillId="0" borderId="6" xfId="11" applyFont="1" applyBorder="1" applyAlignment="1">
      <alignment horizontal="center" vertical="center" shrinkToFit="1"/>
    </xf>
    <xf numFmtId="0" fontId="53" fillId="0" borderId="12" xfId="11" applyFont="1" applyBorder="1" applyAlignment="1">
      <alignment horizontal="center" vertical="center" shrinkToFit="1"/>
    </xf>
    <xf numFmtId="0" fontId="53" fillId="0" borderId="2" xfId="11" applyFont="1" applyBorder="1" applyAlignment="1">
      <alignment horizontal="center" vertical="center"/>
    </xf>
    <xf numFmtId="199" fontId="52" fillId="2" borderId="105" xfId="0" applyNumberFormat="1" applyFont="1" applyFill="1" applyBorder="1" applyAlignment="1">
      <alignment shrinkToFit="1"/>
    </xf>
    <xf numFmtId="199" fontId="52" fillId="2" borderId="67" xfId="0" applyNumberFormat="1" applyFont="1" applyFill="1" applyBorder="1" applyAlignment="1">
      <alignment shrinkToFit="1"/>
    </xf>
    <xf numFmtId="199" fontId="52" fillId="2" borderId="107" xfId="0" applyNumberFormat="1" applyFont="1" applyFill="1" applyBorder="1" applyAlignment="1">
      <alignment shrinkToFit="1"/>
    </xf>
    <xf numFmtId="199" fontId="52" fillId="2" borderId="68" xfId="0" applyNumberFormat="1" applyFont="1" applyFill="1" applyBorder="1" applyAlignment="1">
      <alignment shrinkToFit="1"/>
    </xf>
    <xf numFmtId="199" fontId="64" fillId="2" borderId="107" xfId="0" applyNumberFormat="1" applyFont="1" applyFill="1" applyBorder="1" applyAlignment="1">
      <alignment shrinkToFit="1"/>
    </xf>
    <xf numFmtId="199" fontId="64" fillId="2" borderId="68" xfId="0" applyNumberFormat="1" applyFont="1" applyFill="1" applyBorder="1" applyAlignment="1">
      <alignment shrinkToFit="1"/>
    </xf>
    <xf numFmtId="199" fontId="52" fillId="2" borderId="109" xfId="0" applyNumberFormat="1" applyFont="1" applyFill="1" applyBorder="1" applyAlignment="1">
      <alignment shrinkToFit="1"/>
    </xf>
    <xf numFmtId="199" fontId="52" fillId="2" borderId="73" xfId="0" applyNumberFormat="1" applyFont="1" applyFill="1" applyBorder="1" applyAlignment="1">
      <alignment shrinkToFit="1"/>
    </xf>
  </cellXfs>
  <cellStyles count="21">
    <cellStyle name="パーセント" xfId="1" builtinId="5"/>
    <cellStyle name="ハイパーリンク" xfId="2" builtinId="8"/>
    <cellStyle name="ハイパーリンク 2" xfId="18" xr:uid="{B73A011C-E462-4AA4-AF19-BC2CD9C6E30C}"/>
    <cellStyle name="桁区切り" xfId="3" builtinId="6"/>
    <cellStyle name="桁区切り 2" xfId="8" xr:uid="{00000000-0005-0000-0000-000003000000}"/>
    <cellStyle name="桁区切り 2 2" xfId="15" xr:uid="{00000000-0005-0000-0000-000004000000}"/>
    <cellStyle name="桁区切り 3" xfId="10" xr:uid="{00000000-0005-0000-0000-000005000000}"/>
    <cellStyle name="桁区切り 4" xfId="13" xr:uid="{00000000-0005-0000-0000-000006000000}"/>
    <cellStyle name="桁区切り 5" xfId="17" xr:uid="{5FEBD637-4069-4810-BA3B-7E0D28C6B5CD}"/>
    <cellStyle name="桁区切り 7" xfId="20" xr:uid="{C2FD5359-05C5-4AF4-991D-5E5EE8BB0304}"/>
    <cellStyle name="標準" xfId="0" builtinId="0"/>
    <cellStyle name="標準 2" xfId="5" xr:uid="{00000000-0005-0000-0000-000008000000}"/>
    <cellStyle name="標準 2 2" xfId="12" xr:uid="{00000000-0005-0000-0000-000009000000}"/>
    <cellStyle name="標準 2 4" xfId="19" xr:uid="{CF9A4350-5AA3-461D-A189-F8C339A50AF5}"/>
    <cellStyle name="標準 3" xfId="6" xr:uid="{00000000-0005-0000-0000-00000A000000}"/>
    <cellStyle name="標準 4" xfId="9" xr:uid="{00000000-0005-0000-0000-00000B000000}"/>
    <cellStyle name="標準 5" xfId="11" xr:uid="{00000000-0005-0000-0000-00000C000000}"/>
    <cellStyle name="標準 6" xfId="14" xr:uid="{00000000-0005-0000-0000-00000D000000}"/>
    <cellStyle name="標準 6 2" xfId="16" xr:uid="{6CA1D426-5F5B-48E6-860D-B221F69512FA}"/>
    <cellStyle name="標準_H12大学立地分析54_暫定版" xfId="7" xr:uid="{00000000-0005-0000-0000-00000E000000}"/>
    <cellStyle name="標準_調整16" xfId="4" xr:uid="{00000000-0005-0000-0000-00000F000000}"/>
  </cellStyles>
  <dxfs count="4">
    <dxf>
      <fill>
        <patternFill>
          <bgColor rgb="FFFFCCCC"/>
        </patternFill>
      </fill>
    </dxf>
    <dxf>
      <numFmt numFmtId="211" formatCode="0.0_ "/>
      <fill>
        <patternFill patternType="solid">
          <fgColor rgb="FFFFCCCC"/>
          <bgColor rgb="FFFFCCCC"/>
        </patternFill>
      </fill>
    </dxf>
    <dxf>
      <font>
        <color theme="0"/>
      </font>
    </dxf>
    <dxf>
      <numFmt numFmtId="211" formatCode="0.0_ "/>
      <fill>
        <patternFill patternType="solid">
          <fgColor rgb="FFFFCCCC"/>
          <bgColor rgb="FFFFCCCC"/>
        </patternFill>
      </fill>
    </dxf>
  </dxfs>
  <tableStyles count="0" defaultTableStyle="TableStyleMedium9" defaultPivotStyle="PivotStyleLight16"/>
  <colors>
    <mruColors>
      <color rgb="FFFFCCCC"/>
      <color rgb="FFFF99FF"/>
      <color rgb="FFCCFFCC"/>
      <color rgb="FFCCFF99"/>
      <color rgb="FFCC99FF"/>
      <color rgb="FF00FFFF"/>
      <color rgb="FFFFFF99"/>
      <color rgb="FFCCECFF"/>
      <color rgb="FFCCFF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5.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3.xml"/><Relationship Id="rId40" Type="http://schemas.openxmlformats.org/officeDocument/2006/relationships/theme" Target="theme/theme1.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43" Type="http://schemas.openxmlformats.org/officeDocument/2006/relationships/sheetMetadata" Target="metadata.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4.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27214</xdr:colOff>
      <xdr:row>20</xdr:row>
      <xdr:rowOff>25855</xdr:rowOff>
    </xdr:from>
    <xdr:to>
      <xdr:col>7</xdr:col>
      <xdr:colOff>161925</xdr:colOff>
      <xdr:row>27</xdr:row>
      <xdr:rowOff>140369</xdr:rowOff>
    </xdr:to>
    <xdr:sp macro="" textlink="">
      <xdr:nvSpPr>
        <xdr:cNvPr id="2" name="右中かっこ 1">
          <a:extLst>
            <a:ext uri="{FF2B5EF4-FFF2-40B4-BE49-F238E27FC236}">
              <a16:creationId xmlns:a16="http://schemas.microsoft.com/office/drawing/2014/main" id="{D9AA8DA5-1EB9-4781-8915-F76EC6557B20}"/>
            </a:ext>
          </a:extLst>
        </xdr:cNvPr>
        <xdr:cNvSpPr/>
      </xdr:nvSpPr>
      <xdr:spPr>
        <a:xfrm>
          <a:off x="3227614" y="2597605"/>
          <a:ext cx="134711" cy="1114639"/>
        </a:xfrm>
        <a:prstGeom prst="rightBrace">
          <a:avLst>
            <a:gd name="adj1" fmla="val 62618"/>
            <a:gd name="adj2" fmla="val 50000"/>
          </a:avLst>
        </a:prstGeom>
      </xdr:spPr>
      <xdr:style>
        <a:lnRef idx="1">
          <a:schemeClr val="accent5"/>
        </a:lnRef>
        <a:fillRef idx="0">
          <a:schemeClr val="accent5"/>
        </a:fillRef>
        <a:effectRef idx="0">
          <a:schemeClr val="accent5"/>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32657</xdr:colOff>
      <xdr:row>31</xdr:row>
      <xdr:rowOff>21771</xdr:rowOff>
    </xdr:from>
    <xdr:to>
      <xdr:col>7</xdr:col>
      <xdr:colOff>175532</xdr:colOff>
      <xdr:row>37</xdr:row>
      <xdr:rowOff>5443</xdr:rowOff>
    </xdr:to>
    <xdr:sp macro="" textlink="">
      <xdr:nvSpPr>
        <xdr:cNvPr id="3" name="右中かっこ 2">
          <a:extLst>
            <a:ext uri="{FF2B5EF4-FFF2-40B4-BE49-F238E27FC236}">
              <a16:creationId xmlns:a16="http://schemas.microsoft.com/office/drawing/2014/main" id="{CB704004-D76C-4F71-85C3-B99472B11324}"/>
            </a:ext>
          </a:extLst>
        </xdr:cNvPr>
        <xdr:cNvSpPr/>
      </xdr:nvSpPr>
      <xdr:spPr>
        <a:xfrm>
          <a:off x="2884714" y="4898571"/>
          <a:ext cx="142875" cy="898072"/>
        </a:xfrm>
        <a:prstGeom prst="rightBrace">
          <a:avLst>
            <a:gd name="adj1" fmla="val 43569"/>
            <a:gd name="adj2" fmla="val 50000"/>
          </a:avLst>
        </a:prstGeom>
      </xdr:spPr>
      <xdr:style>
        <a:lnRef idx="1">
          <a:schemeClr val="accent5"/>
        </a:lnRef>
        <a:fillRef idx="0">
          <a:schemeClr val="accent5"/>
        </a:fillRef>
        <a:effectRef idx="0">
          <a:schemeClr val="accent5"/>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195942</xdr:colOff>
      <xdr:row>19</xdr:row>
      <xdr:rowOff>136898</xdr:rowOff>
    </xdr:from>
    <xdr:to>
      <xdr:col>9</xdr:col>
      <xdr:colOff>1087</xdr:colOff>
      <xdr:row>29</xdr:row>
      <xdr:rowOff>140805</xdr:rowOff>
    </xdr:to>
    <xdr:sp macro="" textlink="">
      <xdr:nvSpPr>
        <xdr:cNvPr id="13" name="テキスト ボックス 3">
          <a:extLst>
            <a:ext uri="{FF2B5EF4-FFF2-40B4-BE49-F238E27FC236}">
              <a16:creationId xmlns:a16="http://schemas.microsoft.com/office/drawing/2014/main" id="{6163494D-ECAA-4FE6-98ED-9C607A80A7F6}"/>
            </a:ext>
          </a:extLst>
        </xdr:cNvPr>
        <xdr:cNvSpPr txBox="1"/>
      </xdr:nvSpPr>
      <xdr:spPr>
        <a:xfrm>
          <a:off x="3094855" y="3126920"/>
          <a:ext cx="815623" cy="1494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900">
              <a:latin typeface="Meiryo UI" panose="020B0604030504040204" pitchFamily="50" charset="-128"/>
              <a:ea typeface="Meiryo UI" panose="020B0604030504040204" pitchFamily="50" charset="-128"/>
            </a:rPr>
            <a:t>平成</a:t>
          </a:r>
          <a:r>
            <a:rPr kumimoji="1" lang="en-US" altLang="ja-JP" sz="900">
              <a:latin typeface="Meiryo UI" panose="020B0604030504040204" pitchFamily="50" charset="-128"/>
              <a:ea typeface="Meiryo UI" panose="020B0604030504040204" pitchFamily="50" charset="-128"/>
            </a:rPr>
            <a:t>27</a:t>
          </a:r>
          <a:r>
            <a:rPr kumimoji="1" lang="ja-JP" altLang="en-US" sz="900">
              <a:latin typeface="Meiryo UI" panose="020B0604030504040204" pitchFamily="50" charset="-128"/>
              <a:ea typeface="Meiryo UI" panose="020B0604030504040204" pitchFamily="50" charset="-128"/>
            </a:rPr>
            <a:t>年度</a:t>
          </a:r>
          <a:endParaRPr kumimoji="1" lang="en-US" altLang="ja-JP" sz="900">
            <a:latin typeface="Meiryo UI" panose="020B0604030504040204" pitchFamily="50" charset="-128"/>
            <a:ea typeface="Meiryo UI" panose="020B0604030504040204" pitchFamily="50" charset="-128"/>
          </a:endParaRPr>
        </a:p>
        <a:p>
          <a:r>
            <a:rPr kumimoji="1" lang="ja-JP" altLang="en-US" sz="900">
              <a:latin typeface="Meiryo UI" panose="020B0604030504040204" pitchFamily="50" charset="-128"/>
              <a:ea typeface="Meiryo UI" panose="020B0604030504040204" pitchFamily="50" charset="-128"/>
            </a:rPr>
            <a:t>青森県産業連関</a:t>
          </a:r>
          <a:endParaRPr kumimoji="1" lang="en-US" altLang="ja-JP" sz="900">
            <a:latin typeface="Meiryo UI" panose="020B0604030504040204" pitchFamily="50" charset="-128"/>
            <a:ea typeface="Meiryo UI" panose="020B0604030504040204" pitchFamily="50" charset="-128"/>
          </a:endParaRPr>
        </a:p>
        <a:p>
          <a:r>
            <a:rPr kumimoji="1" lang="ja-JP" altLang="en-US" sz="900">
              <a:latin typeface="Meiryo UI" panose="020B0604030504040204" pitchFamily="50" charset="-128"/>
              <a:ea typeface="Meiryo UI" panose="020B0604030504040204" pitchFamily="50" charset="-128"/>
            </a:rPr>
            <a:t>経済波及効果ツール「産業連関表分析ファイル</a:t>
          </a:r>
          <a:r>
            <a:rPr kumimoji="1" lang="en-US" altLang="ja-JP" sz="900">
              <a:latin typeface="Meiryo UI" panose="020B0604030504040204" pitchFamily="50" charset="-128"/>
              <a:ea typeface="Meiryo UI" panose="020B0604030504040204" pitchFamily="50" charset="-128"/>
            </a:rPr>
            <a:t>_2015</a:t>
          </a:r>
          <a:r>
            <a:rPr kumimoji="1" lang="ja-JP" altLang="en-US" sz="900">
              <a:latin typeface="Meiryo UI" panose="020B0604030504040204" pitchFamily="50" charset="-128"/>
              <a:ea typeface="Meiryo UI" panose="020B0604030504040204" pitchFamily="50" charset="-128"/>
            </a:rPr>
            <a:t>」を利用</a:t>
          </a:r>
          <a:endParaRPr kumimoji="1" lang="en-US" altLang="ja-JP" sz="900">
            <a:latin typeface="Meiryo UI" panose="020B0604030504040204" pitchFamily="50" charset="-128"/>
            <a:ea typeface="Meiryo UI" panose="020B0604030504040204" pitchFamily="50" charset="-128"/>
          </a:endParaRPr>
        </a:p>
      </xdr:txBody>
    </xdr:sp>
    <xdr:clientData/>
  </xdr:twoCellAnchor>
  <xdr:twoCellAnchor>
    <xdr:from>
      <xdr:col>7</xdr:col>
      <xdr:colOff>195942</xdr:colOff>
      <xdr:row>30</xdr:row>
      <xdr:rowOff>6152</xdr:rowOff>
    </xdr:from>
    <xdr:to>
      <xdr:col>9</xdr:col>
      <xdr:colOff>1087</xdr:colOff>
      <xdr:row>39</xdr:row>
      <xdr:rowOff>140803</xdr:rowOff>
    </xdr:to>
    <xdr:sp macro="" textlink="">
      <xdr:nvSpPr>
        <xdr:cNvPr id="14" name="テキスト ボックス 4">
          <a:extLst>
            <a:ext uri="{FF2B5EF4-FFF2-40B4-BE49-F238E27FC236}">
              <a16:creationId xmlns:a16="http://schemas.microsoft.com/office/drawing/2014/main" id="{A7DD3012-A471-4077-B064-0E4D15A639FB}"/>
            </a:ext>
          </a:extLst>
        </xdr:cNvPr>
        <xdr:cNvSpPr txBox="1"/>
      </xdr:nvSpPr>
      <xdr:spPr>
        <a:xfrm>
          <a:off x="3094855" y="4636130"/>
          <a:ext cx="815623" cy="1476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900">
              <a:latin typeface="Meiryo UI" panose="020B0604030504040204" pitchFamily="50" charset="-128"/>
              <a:ea typeface="Meiryo UI" panose="020B0604030504040204" pitchFamily="50" charset="-128"/>
            </a:rPr>
            <a:t>平成</a:t>
          </a:r>
          <a:r>
            <a:rPr kumimoji="1" lang="en-US" altLang="ja-JP" sz="900">
              <a:latin typeface="Meiryo UI" panose="020B0604030504040204" pitchFamily="50" charset="-128"/>
              <a:ea typeface="Meiryo UI" panose="020B0604030504040204" pitchFamily="50" charset="-128"/>
            </a:rPr>
            <a:t>27</a:t>
          </a:r>
          <a:r>
            <a:rPr kumimoji="1" lang="ja-JP" altLang="en-US" sz="900">
              <a:latin typeface="Meiryo UI" panose="020B0604030504040204" pitchFamily="50" charset="-128"/>
              <a:ea typeface="Meiryo UI" panose="020B0604030504040204" pitchFamily="50" charset="-128"/>
            </a:rPr>
            <a:t>年度</a:t>
          </a:r>
          <a:endParaRPr kumimoji="1" lang="en-US" altLang="ja-JP" sz="900">
            <a:latin typeface="Meiryo UI" panose="020B0604030504040204" pitchFamily="50" charset="-128"/>
            <a:ea typeface="Meiryo UI" panose="020B0604030504040204" pitchFamily="50" charset="-128"/>
          </a:endParaRPr>
        </a:p>
        <a:p>
          <a:r>
            <a:rPr kumimoji="1" lang="ja-JP" altLang="en-US" sz="900">
              <a:latin typeface="Meiryo UI" panose="020B0604030504040204" pitchFamily="50" charset="-128"/>
              <a:ea typeface="Meiryo UI" panose="020B0604030504040204" pitchFamily="50" charset="-128"/>
            </a:rPr>
            <a:t>青森県産業連関</a:t>
          </a:r>
          <a:endParaRPr kumimoji="1" lang="en-US" altLang="ja-JP" sz="900">
            <a:latin typeface="Meiryo UI" panose="020B0604030504040204" pitchFamily="50" charset="-128"/>
            <a:ea typeface="Meiryo UI" panose="020B0604030504040204" pitchFamily="50" charset="-128"/>
          </a:endParaRPr>
        </a:p>
        <a:p>
          <a:r>
            <a:rPr kumimoji="1" lang="ja-JP" altLang="en-US" sz="900">
              <a:latin typeface="Meiryo UI" panose="020B0604030504040204" pitchFamily="50" charset="-128"/>
              <a:ea typeface="Meiryo UI" panose="020B0604030504040204" pitchFamily="50" charset="-128"/>
            </a:rPr>
            <a:t>経済波及効果ツール「産業連関表分析ファイル</a:t>
          </a:r>
          <a:r>
            <a:rPr kumimoji="1" lang="en-US" altLang="ja-JP" sz="900">
              <a:latin typeface="Meiryo UI" panose="020B0604030504040204" pitchFamily="50" charset="-128"/>
              <a:ea typeface="Meiryo UI" panose="020B0604030504040204" pitchFamily="50" charset="-128"/>
            </a:rPr>
            <a:t>_2015</a:t>
          </a:r>
          <a:r>
            <a:rPr kumimoji="1" lang="ja-JP" altLang="en-US" sz="900">
              <a:latin typeface="Meiryo UI" panose="020B0604030504040204" pitchFamily="50" charset="-128"/>
              <a:ea typeface="Meiryo UI" panose="020B0604030504040204" pitchFamily="50" charset="-128"/>
            </a:rPr>
            <a:t>」を利用</a:t>
          </a:r>
          <a:endParaRPr kumimoji="1" lang="en-US" altLang="ja-JP" sz="900">
            <a:latin typeface="Meiryo UI" panose="020B0604030504040204" pitchFamily="50" charset="-128"/>
            <a:ea typeface="Meiryo UI" panose="020B0604030504040204" pitchFamily="50" charset="-128"/>
          </a:endParaRPr>
        </a:p>
      </xdr:txBody>
    </xdr:sp>
    <xdr:clientData/>
  </xdr:twoCellAnchor>
  <xdr:twoCellAnchor>
    <xdr:from>
      <xdr:col>7</xdr:col>
      <xdr:colOff>27214</xdr:colOff>
      <xdr:row>6</xdr:row>
      <xdr:rowOff>25855</xdr:rowOff>
    </xdr:from>
    <xdr:to>
      <xdr:col>7</xdr:col>
      <xdr:colOff>161925</xdr:colOff>
      <xdr:row>19</xdr:row>
      <xdr:rowOff>108857</xdr:rowOff>
    </xdr:to>
    <xdr:sp macro="" textlink="">
      <xdr:nvSpPr>
        <xdr:cNvPr id="6" name="右中かっこ 5">
          <a:extLst>
            <a:ext uri="{FF2B5EF4-FFF2-40B4-BE49-F238E27FC236}">
              <a16:creationId xmlns:a16="http://schemas.microsoft.com/office/drawing/2014/main" id="{1002C72D-1732-74AA-BD8F-7A7B1A007D0A}"/>
            </a:ext>
          </a:extLst>
        </xdr:cNvPr>
        <xdr:cNvSpPr/>
      </xdr:nvSpPr>
      <xdr:spPr>
        <a:xfrm>
          <a:off x="2764971" y="787855"/>
          <a:ext cx="134711" cy="2064202"/>
        </a:xfrm>
        <a:prstGeom prst="rightBrace">
          <a:avLst>
            <a:gd name="adj1" fmla="val 62618"/>
            <a:gd name="adj2" fmla="val 50000"/>
          </a:avLst>
        </a:prstGeom>
      </xdr:spPr>
      <xdr:style>
        <a:lnRef idx="1">
          <a:schemeClr val="accent5"/>
        </a:lnRef>
        <a:fillRef idx="0">
          <a:schemeClr val="accent5"/>
        </a:fillRef>
        <a:effectRef idx="0">
          <a:schemeClr val="accent5"/>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187659</xdr:colOff>
      <xdr:row>6</xdr:row>
      <xdr:rowOff>71018</xdr:rowOff>
    </xdr:from>
    <xdr:to>
      <xdr:col>8</xdr:col>
      <xdr:colOff>498043</xdr:colOff>
      <xdr:row>19</xdr:row>
      <xdr:rowOff>66261</xdr:rowOff>
    </xdr:to>
    <xdr:sp macro="" textlink="">
      <xdr:nvSpPr>
        <xdr:cNvPr id="12" name="テキスト ボックス 6">
          <a:extLst>
            <a:ext uri="{FF2B5EF4-FFF2-40B4-BE49-F238E27FC236}">
              <a16:creationId xmlns:a16="http://schemas.microsoft.com/office/drawing/2014/main" id="{4CADD4D3-A5D8-CA60-F60A-4537891A7DB7}"/>
            </a:ext>
          </a:extLst>
        </xdr:cNvPr>
        <xdr:cNvSpPr txBox="1"/>
      </xdr:nvSpPr>
      <xdr:spPr>
        <a:xfrm>
          <a:off x="3086572" y="1122909"/>
          <a:ext cx="815623" cy="1933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900">
              <a:latin typeface="Meiryo UI" panose="020B0604030504040204" pitchFamily="50" charset="-128"/>
              <a:ea typeface="Meiryo UI" panose="020B0604030504040204" pitchFamily="50" charset="-128"/>
            </a:rPr>
            <a:t>平成</a:t>
          </a:r>
          <a:r>
            <a:rPr kumimoji="1" lang="en-US" altLang="ja-JP" sz="900">
              <a:latin typeface="Meiryo UI" panose="020B0604030504040204" pitchFamily="50" charset="-128"/>
              <a:ea typeface="Meiryo UI" panose="020B0604030504040204" pitchFamily="50" charset="-128"/>
            </a:rPr>
            <a:t>27</a:t>
          </a:r>
          <a:r>
            <a:rPr kumimoji="1" lang="ja-JP" altLang="en-US" sz="900">
              <a:latin typeface="Meiryo UI" panose="020B0604030504040204" pitchFamily="50" charset="-128"/>
              <a:ea typeface="Meiryo UI" panose="020B0604030504040204" pitchFamily="50" charset="-128"/>
            </a:rPr>
            <a:t>年</a:t>
          </a:r>
          <a:r>
            <a:rPr kumimoji="1" lang="en-US" altLang="ja-JP" sz="900">
              <a:latin typeface="Meiryo UI" panose="020B0604030504040204" pitchFamily="50" charset="-128"/>
              <a:ea typeface="Meiryo UI" panose="020B0604030504040204" pitchFamily="50" charset="-128"/>
            </a:rPr>
            <a:t>(2015</a:t>
          </a:r>
          <a:r>
            <a:rPr kumimoji="1" lang="ja-JP" altLang="en-US" sz="900">
              <a:latin typeface="Meiryo UI" panose="020B0604030504040204" pitchFamily="50" charset="-128"/>
              <a:ea typeface="Meiryo UI" panose="020B0604030504040204" pitchFamily="50" charset="-128"/>
            </a:rPr>
            <a:t>年</a:t>
          </a:r>
          <a:r>
            <a:rPr kumimoji="1" lang="en-US" altLang="ja-JP" sz="900">
              <a:latin typeface="Meiryo UI" panose="020B0604030504040204" pitchFamily="50" charset="-128"/>
              <a:ea typeface="Meiryo UI" panose="020B0604030504040204" pitchFamily="50" charset="-128"/>
            </a:rPr>
            <a:t>)</a:t>
          </a:r>
          <a:r>
            <a:rPr kumimoji="1" lang="ja-JP" altLang="en-US" sz="900">
              <a:latin typeface="Meiryo UI" panose="020B0604030504040204" pitchFamily="50" charset="-128"/>
              <a:ea typeface="Meiryo UI" panose="020B0604030504040204" pitchFamily="50" charset="-128"/>
            </a:rPr>
            <a:t>建設部門分析用産業連関表及び「青森県経済の構造ー平成</a:t>
          </a:r>
          <a:r>
            <a:rPr kumimoji="1" lang="en-US" altLang="ja-JP" sz="900">
              <a:latin typeface="Meiryo UI" panose="020B0604030504040204" pitchFamily="50" charset="-128"/>
              <a:ea typeface="Meiryo UI" panose="020B0604030504040204" pitchFamily="50" charset="-128"/>
            </a:rPr>
            <a:t>27</a:t>
          </a:r>
          <a:r>
            <a:rPr kumimoji="1" lang="ja-JP" altLang="en-US" sz="900">
              <a:latin typeface="Meiryo UI" panose="020B0604030504040204" pitchFamily="50" charset="-128"/>
              <a:ea typeface="Meiryo UI" panose="020B0604030504040204" pitchFamily="50" charset="-128"/>
            </a:rPr>
            <a:t>年青森県産業連関表報告書」を利用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28576</xdr:colOff>
      <xdr:row>0</xdr:row>
      <xdr:rowOff>161924</xdr:rowOff>
    </xdr:from>
    <xdr:to>
      <xdr:col>12</xdr:col>
      <xdr:colOff>485775</xdr:colOff>
      <xdr:row>33</xdr:row>
      <xdr:rowOff>152400</xdr:rowOff>
    </xdr:to>
    <xdr:sp macro="" textlink="">
      <xdr:nvSpPr>
        <xdr:cNvPr id="2" name="テキスト ボックス 2">
          <a:extLst>
            <a:ext uri="{FF2B5EF4-FFF2-40B4-BE49-F238E27FC236}">
              <a16:creationId xmlns:a16="http://schemas.microsoft.com/office/drawing/2014/main" id="{00000000-0008-0000-0100-000003000000}"/>
            </a:ext>
          </a:extLst>
        </xdr:cNvPr>
        <xdr:cNvSpPr txBox="1"/>
      </xdr:nvSpPr>
      <xdr:spPr>
        <a:xfrm>
          <a:off x="28576" y="161924"/>
          <a:ext cx="6857999" cy="58959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72000" rtlCol="0" anchor="t"/>
        <a:lstStyle/>
        <a:p>
          <a:r>
            <a:rPr lang="en-US" altLang="ja-JP" sz="1200" b="1">
              <a:solidFill>
                <a:schemeClr val="dk1"/>
              </a:solidFill>
              <a:effectLst/>
              <a:latin typeface="Meiryo UI" panose="020B0604030504040204" pitchFamily="50" charset="-128"/>
              <a:ea typeface="Meiryo UI" panose="020B0604030504040204" pitchFamily="50" charset="-128"/>
              <a:cs typeface="+mn-cs"/>
            </a:rPr>
            <a:t>【</a:t>
          </a:r>
          <a:r>
            <a:rPr lang="ja-JP" altLang="en-US" sz="1200" b="1">
              <a:solidFill>
                <a:schemeClr val="dk1"/>
              </a:solidFill>
              <a:effectLst/>
              <a:latin typeface="Meiryo UI" panose="020B0604030504040204" pitchFamily="50" charset="-128"/>
              <a:ea typeface="Meiryo UI" panose="020B0604030504040204" pitchFamily="50" charset="-128"/>
              <a:cs typeface="+mn-cs"/>
            </a:rPr>
            <a:t>産業連関分析にあたっての留意点</a:t>
          </a:r>
          <a:r>
            <a:rPr lang="en-US" altLang="ja-JP" sz="1200" b="1">
              <a:solidFill>
                <a:schemeClr val="dk1"/>
              </a:solidFill>
              <a:effectLst/>
              <a:latin typeface="Meiryo UI" panose="020B0604030504040204" pitchFamily="50" charset="-128"/>
              <a:ea typeface="Meiryo UI" panose="020B0604030504040204" pitchFamily="50" charset="-128"/>
              <a:cs typeface="+mn-cs"/>
            </a:rPr>
            <a:t>】</a:t>
          </a:r>
          <a:endParaRPr lang="ja-JP" altLang="en-US" sz="1200" b="1">
            <a:solidFill>
              <a:schemeClr val="dk1"/>
            </a:solidFill>
            <a:effectLst/>
            <a:latin typeface="Meiryo UI" panose="020B0604030504040204" pitchFamily="50" charset="-128"/>
            <a:ea typeface="Meiryo UI" panose="020B0604030504040204" pitchFamily="50" charset="-128"/>
            <a:cs typeface="+mn-cs"/>
          </a:endParaRPr>
        </a:p>
        <a:p>
          <a:r>
            <a:rPr lang="ja-JP" altLang="en-US" sz="1100">
              <a:solidFill>
                <a:schemeClr val="dk1"/>
              </a:solidFill>
              <a:effectLst/>
              <a:latin typeface="Meiryo UI" panose="020B0604030504040204" pitchFamily="50" charset="-128"/>
              <a:ea typeface="Meiryo UI" panose="020B0604030504040204" pitchFamily="50" charset="-128"/>
              <a:cs typeface="+mn-cs"/>
            </a:rPr>
            <a:t>　産業連関表を用いた分析は、ひとつの経済モデルであり、必ずしも完璧なものではありません。そこで、この分析を利用する際には、以下のような制約・仮定があり、限界があることに留意する必要があります。</a:t>
          </a:r>
        </a:p>
        <a:p>
          <a:r>
            <a:rPr lang="ja-JP" altLang="en-US" sz="1100">
              <a:solidFill>
                <a:schemeClr val="dk1"/>
              </a:solidFill>
              <a:effectLst/>
              <a:latin typeface="Meiryo UI" panose="020B0604030504040204" pitchFamily="50" charset="-128"/>
              <a:ea typeface="Meiryo UI" panose="020B0604030504040204" pitchFamily="50" charset="-128"/>
              <a:cs typeface="+mn-cs"/>
            </a:rPr>
            <a:t> </a:t>
          </a:r>
        </a:p>
        <a:p>
          <a:r>
            <a:rPr lang="ja-JP" altLang="en-US" sz="1100" b="1">
              <a:solidFill>
                <a:schemeClr val="dk1"/>
              </a:solidFill>
              <a:effectLst/>
              <a:latin typeface="Meiryo UI" panose="020B0604030504040204" pitchFamily="50" charset="-128"/>
              <a:ea typeface="Meiryo UI" panose="020B0604030504040204" pitchFamily="50" charset="-128"/>
              <a:cs typeface="+mn-cs"/>
            </a:rPr>
            <a:t>①　前提条件</a:t>
          </a:r>
        </a:p>
        <a:p>
          <a:r>
            <a:rPr lang="ja-JP" altLang="en-US" sz="1100">
              <a:solidFill>
                <a:schemeClr val="dk1"/>
              </a:solidFill>
              <a:effectLst/>
              <a:latin typeface="Meiryo UI" panose="020B0604030504040204" pitchFamily="50" charset="-128"/>
              <a:ea typeface="Meiryo UI" panose="020B0604030504040204" pitchFamily="50" charset="-128"/>
              <a:cs typeface="+mn-cs"/>
            </a:rPr>
            <a:t>　・　産業構造（相互依存関係等）は、作成対象年当時のものである。</a:t>
          </a:r>
        </a:p>
        <a:p>
          <a:r>
            <a:rPr lang="ja-JP" altLang="en-US" sz="1100">
              <a:solidFill>
                <a:schemeClr val="dk1"/>
              </a:solidFill>
              <a:effectLst/>
              <a:latin typeface="Meiryo UI" panose="020B0604030504040204" pitchFamily="50" charset="-128"/>
              <a:ea typeface="Meiryo UI" panose="020B0604030504040204" pitchFamily="50" charset="-128"/>
              <a:cs typeface="+mn-cs"/>
            </a:rPr>
            <a:t>　・　生産物の価格は、作成対象年当時のものである。</a:t>
          </a:r>
        </a:p>
        <a:p>
          <a:r>
            <a:rPr lang="ja-JP" altLang="en-US" sz="1100">
              <a:solidFill>
                <a:schemeClr val="dk1"/>
              </a:solidFill>
              <a:effectLst/>
              <a:latin typeface="Meiryo UI" panose="020B0604030504040204" pitchFamily="50" charset="-128"/>
              <a:ea typeface="Meiryo UI" panose="020B0604030504040204" pitchFamily="50" charset="-128"/>
              <a:cs typeface="+mn-cs"/>
            </a:rPr>
            <a:t> </a:t>
          </a:r>
        </a:p>
        <a:p>
          <a:r>
            <a:rPr lang="ja-JP" altLang="en-US" sz="1100" b="1">
              <a:solidFill>
                <a:schemeClr val="dk1"/>
              </a:solidFill>
              <a:effectLst/>
              <a:latin typeface="Meiryo UI" panose="020B0604030504040204" pitchFamily="50" charset="-128"/>
              <a:ea typeface="Meiryo UI" panose="020B0604030504040204" pitchFamily="50" charset="-128"/>
              <a:cs typeface="+mn-cs"/>
            </a:rPr>
            <a:t>②　基本的仮定</a:t>
          </a:r>
        </a:p>
        <a:p>
          <a:r>
            <a:rPr lang="ja-JP" altLang="en-US" sz="1100">
              <a:solidFill>
                <a:schemeClr val="dk1"/>
              </a:solidFill>
              <a:effectLst/>
              <a:latin typeface="Meiryo UI" panose="020B0604030504040204" pitchFamily="50" charset="-128"/>
              <a:ea typeface="Meiryo UI" panose="020B0604030504040204" pitchFamily="50" charset="-128"/>
              <a:cs typeface="+mn-cs"/>
            </a:rPr>
            <a:t>　</a:t>
          </a:r>
          <a:r>
            <a:rPr lang="ja-JP" altLang="en-US" sz="1100" b="1">
              <a:solidFill>
                <a:schemeClr val="dk1"/>
              </a:solidFill>
              <a:effectLst/>
              <a:latin typeface="Meiryo UI" panose="020B0604030504040204" pitchFamily="50" charset="-128"/>
              <a:ea typeface="Meiryo UI" panose="020B0604030504040204" pitchFamily="50" charset="-128"/>
              <a:cs typeface="+mn-cs"/>
            </a:rPr>
            <a:t>ａ　投入係数は安定的である</a:t>
          </a:r>
        </a:p>
        <a:p>
          <a:r>
            <a:rPr lang="ja-JP" altLang="en-US" sz="1100">
              <a:solidFill>
                <a:schemeClr val="dk1"/>
              </a:solidFill>
              <a:effectLst/>
              <a:latin typeface="Meiryo UI" panose="020B0604030504040204" pitchFamily="50" charset="-128"/>
              <a:ea typeface="Meiryo UI" panose="020B0604030504040204" pitchFamily="50" charset="-128"/>
              <a:cs typeface="+mn-cs"/>
            </a:rPr>
            <a:t>　　　産業連関分析の最大のポイントは、投入係数（原材料等の投入割合）が一定であることを前提にしているところです。</a:t>
          </a:r>
          <a:endParaRPr lang="en-US"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en-US" sz="1100">
              <a:solidFill>
                <a:schemeClr val="dk1"/>
              </a:solidFill>
              <a:effectLst/>
              <a:latin typeface="Meiryo UI" panose="020B0604030504040204" pitchFamily="50" charset="-128"/>
              <a:ea typeface="Meiryo UI" panose="020B0604030504040204" pitchFamily="50" charset="-128"/>
              <a:cs typeface="+mn-cs"/>
            </a:rPr>
            <a:t>　　作成対象年と分析対象年では、短期的には大幅に変化しないと仮定しています。</a:t>
          </a:r>
        </a:p>
        <a:p>
          <a:r>
            <a:rPr lang="ja-JP" altLang="en-US" sz="1100">
              <a:solidFill>
                <a:schemeClr val="dk1"/>
              </a:solidFill>
              <a:effectLst/>
              <a:latin typeface="Meiryo UI" panose="020B0604030504040204" pitchFamily="50" charset="-128"/>
              <a:ea typeface="Meiryo UI" panose="020B0604030504040204" pitchFamily="50" charset="-128"/>
              <a:cs typeface="+mn-cs"/>
            </a:rPr>
            <a:t>　</a:t>
          </a:r>
          <a:r>
            <a:rPr lang="ja-JP" altLang="en-US" sz="1100" b="1">
              <a:solidFill>
                <a:schemeClr val="dk1"/>
              </a:solidFill>
              <a:effectLst/>
              <a:latin typeface="Meiryo UI" panose="020B0604030504040204" pitchFamily="50" charset="-128"/>
              <a:ea typeface="Meiryo UI" panose="020B0604030504040204" pitchFamily="50" charset="-128"/>
              <a:cs typeface="+mn-cs"/>
            </a:rPr>
            <a:t>ｂ　在庫の影響を考慮していない</a:t>
          </a:r>
        </a:p>
        <a:p>
          <a:r>
            <a:rPr lang="ja-JP" altLang="en-US" sz="1100">
              <a:solidFill>
                <a:schemeClr val="dk1"/>
              </a:solidFill>
              <a:effectLst/>
              <a:latin typeface="Meiryo UI" panose="020B0604030504040204" pitchFamily="50" charset="-128"/>
              <a:ea typeface="Meiryo UI" panose="020B0604030504040204" pitchFamily="50" charset="-128"/>
              <a:cs typeface="+mn-cs"/>
            </a:rPr>
            <a:t>　　　在庫を過剰に抱えている産業では、在庫を処分して需要の増加に対応するため、波及効果が中断する可能性があります。</a:t>
          </a:r>
        </a:p>
        <a:p>
          <a:r>
            <a:rPr lang="ja-JP" altLang="en-US" sz="1100">
              <a:solidFill>
                <a:schemeClr val="dk1"/>
              </a:solidFill>
              <a:effectLst/>
              <a:latin typeface="Meiryo UI" panose="020B0604030504040204" pitchFamily="50" charset="-128"/>
              <a:ea typeface="Meiryo UI" panose="020B0604030504040204" pitchFamily="50" charset="-128"/>
              <a:cs typeface="+mn-cs"/>
            </a:rPr>
            <a:t>　</a:t>
          </a:r>
          <a:r>
            <a:rPr lang="ja-JP" altLang="en-US" sz="1100" b="1">
              <a:solidFill>
                <a:schemeClr val="dk1"/>
              </a:solidFill>
              <a:effectLst/>
              <a:latin typeface="Meiryo UI" panose="020B0604030504040204" pitchFamily="50" charset="-128"/>
              <a:ea typeface="Meiryo UI" panose="020B0604030504040204" pitchFamily="50" charset="-128"/>
              <a:cs typeface="+mn-cs"/>
            </a:rPr>
            <a:t>ｃ　波及効果が達成される期間は不明である</a:t>
          </a:r>
        </a:p>
        <a:p>
          <a:r>
            <a:rPr lang="ja-JP" altLang="en-US" sz="1100">
              <a:solidFill>
                <a:schemeClr val="dk1"/>
              </a:solidFill>
              <a:effectLst/>
              <a:latin typeface="Meiryo UI" panose="020B0604030504040204" pitchFamily="50" charset="-128"/>
              <a:ea typeface="Meiryo UI" panose="020B0604030504040204" pitchFamily="50" charset="-128"/>
              <a:cs typeface="+mn-cs"/>
            </a:rPr>
            <a:t>　　　波及効果の達成される期間は明確でなく、必ずしも１年以内に生じるとは限りません。</a:t>
          </a:r>
        </a:p>
        <a:p>
          <a:r>
            <a:rPr lang="ja-JP" altLang="en-US" sz="1100">
              <a:solidFill>
                <a:schemeClr val="dk1"/>
              </a:solidFill>
              <a:effectLst/>
              <a:latin typeface="Meiryo UI" panose="020B0604030504040204" pitchFamily="50" charset="-128"/>
              <a:ea typeface="Meiryo UI" panose="020B0604030504040204" pitchFamily="50" charset="-128"/>
              <a:cs typeface="+mn-cs"/>
            </a:rPr>
            <a:t>　</a:t>
          </a:r>
          <a:r>
            <a:rPr lang="ja-JP" altLang="en-US" sz="1100" b="1">
              <a:solidFill>
                <a:schemeClr val="dk1"/>
              </a:solidFill>
              <a:effectLst/>
              <a:latin typeface="Meiryo UI" panose="020B0604030504040204" pitchFamily="50" charset="-128"/>
              <a:ea typeface="Meiryo UI" panose="020B0604030504040204" pitchFamily="50" charset="-128"/>
              <a:cs typeface="+mn-cs"/>
            </a:rPr>
            <a:t>ｄ　第２次波及効果の対象を雇用者所得に限定している</a:t>
          </a:r>
        </a:p>
        <a:p>
          <a:r>
            <a:rPr lang="ja-JP" altLang="en-US" sz="1100">
              <a:solidFill>
                <a:schemeClr val="dk1"/>
              </a:solidFill>
              <a:effectLst/>
              <a:latin typeface="Meiryo UI" panose="020B0604030504040204" pitchFamily="50" charset="-128"/>
              <a:ea typeface="Meiryo UI" panose="020B0604030504040204" pitchFamily="50" charset="-128"/>
              <a:cs typeface="+mn-cs"/>
            </a:rPr>
            <a:t>　　　第２次波及効果の対象としては、雇用者所得や営業余剰が該当し、いずれもその一部が消費や投資に回って新たな需要を喚起しますが、営業余剰については転換比率となる指標がないことから、雇用者所得だけを対象としています。</a:t>
          </a:r>
        </a:p>
        <a:p>
          <a:r>
            <a:rPr lang="ja-JP" altLang="en-US" sz="1100" b="1">
              <a:solidFill>
                <a:schemeClr val="dk1"/>
              </a:solidFill>
              <a:effectLst/>
              <a:latin typeface="Meiryo UI" panose="020B0604030504040204" pitchFamily="50" charset="-128"/>
              <a:ea typeface="Meiryo UI" panose="020B0604030504040204" pitchFamily="50" charset="-128"/>
              <a:cs typeface="+mn-cs"/>
            </a:rPr>
            <a:t>　ｅ　従業者数は、生産額に比例して増加する</a:t>
          </a:r>
        </a:p>
        <a:p>
          <a:r>
            <a:rPr lang="ja-JP" altLang="en-US" sz="1100">
              <a:solidFill>
                <a:schemeClr val="dk1"/>
              </a:solidFill>
              <a:effectLst/>
              <a:latin typeface="Meiryo UI" panose="020B0604030504040204" pitchFamily="50" charset="-128"/>
              <a:ea typeface="Meiryo UI" panose="020B0604030504040204" pitchFamily="50" charset="-128"/>
              <a:cs typeface="+mn-cs"/>
            </a:rPr>
            <a:t>　　　生産の増加に伴う労働力を既存の従業者の時間外労働で対応した場合は、従業者数は増えません。</a:t>
          </a:r>
        </a:p>
        <a:p>
          <a:endParaRPr kumimoji="1" lang="ja-JP" altLang="en-US" sz="1050">
            <a:latin typeface="Meiryo UI" panose="020B0604030504040204" pitchFamily="50" charset="-128"/>
            <a:ea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133350</xdr:colOff>
      <xdr:row>19</xdr:row>
      <xdr:rowOff>238125</xdr:rowOff>
    </xdr:from>
    <xdr:to>
      <xdr:col>8</xdr:col>
      <xdr:colOff>133350</xdr:colOff>
      <xdr:row>22</xdr:row>
      <xdr:rowOff>28575</xdr:rowOff>
    </xdr:to>
    <xdr:sp macro="" textlink="">
      <xdr:nvSpPr>
        <xdr:cNvPr id="23223" name="Line 2">
          <a:extLst>
            <a:ext uri="{FF2B5EF4-FFF2-40B4-BE49-F238E27FC236}">
              <a16:creationId xmlns:a16="http://schemas.microsoft.com/office/drawing/2014/main" id="{00000000-0008-0000-0900-0000B75A0000}"/>
            </a:ext>
          </a:extLst>
        </xdr:cNvPr>
        <xdr:cNvSpPr>
          <a:spLocks noChangeShapeType="1"/>
        </xdr:cNvSpPr>
      </xdr:nvSpPr>
      <xdr:spPr bwMode="auto">
        <a:xfrm>
          <a:off x="2419350" y="4381500"/>
          <a:ext cx="0" cy="6381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142875</xdr:colOff>
      <xdr:row>22</xdr:row>
      <xdr:rowOff>28575</xdr:rowOff>
    </xdr:from>
    <xdr:to>
      <xdr:col>20</xdr:col>
      <xdr:colOff>142875</xdr:colOff>
      <xdr:row>22</xdr:row>
      <xdr:rowOff>28575</xdr:rowOff>
    </xdr:to>
    <xdr:sp macro="" textlink="">
      <xdr:nvSpPr>
        <xdr:cNvPr id="23224" name="Line 3">
          <a:extLst>
            <a:ext uri="{FF2B5EF4-FFF2-40B4-BE49-F238E27FC236}">
              <a16:creationId xmlns:a16="http://schemas.microsoft.com/office/drawing/2014/main" id="{00000000-0008-0000-0900-0000B85A0000}"/>
            </a:ext>
          </a:extLst>
        </xdr:cNvPr>
        <xdr:cNvSpPr>
          <a:spLocks noChangeShapeType="1"/>
        </xdr:cNvSpPr>
      </xdr:nvSpPr>
      <xdr:spPr bwMode="auto">
        <a:xfrm>
          <a:off x="2428875" y="5019675"/>
          <a:ext cx="3543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180975</xdr:colOff>
      <xdr:row>22</xdr:row>
      <xdr:rowOff>38100</xdr:rowOff>
    </xdr:from>
    <xdr:to>
      <xdr:col>13</xdr:col>
      <xdr:colOff>180975</xdr:colOff>
      <xdr:row>24</xdr:row>
      <xdr:rowOff>9525</xdr:rowOff>
    </xdr:to>
    <xdr:sp macro="" textlink="">
      <xdr:nvSpPr>
        <xdr:cNvPr id="23225" name="Line 5">
          <a:extLst>
            <a:ext uri="{FF2B5EF4-FFF2-40B4-BE49-F238E27FC236}">
              <a16:creationId xmlns:a16="http://schemas.microsoft.com/office/drawing/2014/main" id="{00000000-0008-0000-0900-0000B95A0000}"/>
            </a:ext>
          </a:extLst>
        </xdr:cNvPr>
        <xdr:cNvSpPr>
          <a:spLocks noChangeShapeType="1"/>
        </xdr:cNvSpPr>
      </xdr:nvSpPr>
      <xdr:spPr bwMode="auto">
        <a:xfrm>
          <a:off x="3943350" y="5029200"/>
          <a:ext cx="0" cy="4286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28575</xdr:colOff>
      <xdr:row>29</xdr:row>
      <xdr:rowOff>0</xdr:rowOff>
    </xdr:from>
    <xdr:to>
      <xdr:col>15</xdr:col>
      <xdr:colOff>314325</xdr:colOff>
      <xdr:row>29</xdr:row>
      <xdr:rowOff>0</xdr:rowOff>
    </xdr:to>
    <xdr:sp macro="" textlink="">
      <xdr:nvSpPr>
        <xdr:cNvPr id="23226" name="Line 7">
          <a:extLst>
            <a:ext uri="{FF2B5EF4-FFF2-40B4-BE49-F238E27FC236}">
              <a16:creationId xmlns:a16="http://schemas.microsoft.com/office/drawing/2014/main" id="{00000000-0008-0000-0900-0000BA5A0000}"/>
            </a:ext>
          </a:extLst>
        </xdr:cNvPr>
        <xdr:cNvSpPr>
          <a:spLocks noChangeShapeType="1"/>
        </xdr:cNvSpPr>
      </xdr:nvSpPr>
      <xdr:spPr bwMode="auto">
        <a:xfrm flipH="1">
          <a:off x="3495675" y="6753225"/>
          <a:ext cx="11525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3</xdr:row>
      <xdr:rowOff>38100</xdr:rowOff>
    </xdr:from>
    <xdr:to>
      <xdr:col>11</xdr:col>
      <xdr:colOff>0</xdr:colOff>
      <xdr:row>6</xdr:row>
      <xdr:rowOff>0</xdr:rowOff>
    </xdr:to>
    <xdr:sp macro="" textlink="">
      <xdr:nvSpPr>
        <xdr:cNvPr id="23227" name="Line 8">
          <a:extLst>
            <a:ext uri="{FF2B5EF4-FFF2-40B4-BE49-F238E27FC236}">
              <a16:creationId xmlns:a16="http://schemas.microsoft.com/office/drawing/2014/main" id="{00000000-0008-0000-0900-0000BB5A0000}"/>
            </a:ext>
          </a:extLst>
        </xdr:cNvPr>
        <xdr:cNvSpPr>
          <a:spLocks noChangeShapeType="1"/>
        </xdr:cNvSpPr>
      </xdr:nvSpPr>
      <xdr:spPr bwMode="auto">
        <a:xfrm>
          <a:off x="3171825" y="895350"/>
          <a:ext cx="0" cy="4191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209550</xdr:colOff>
      <xdr:row>8</xdr:row>
      <xdr:rowOff>38100</xdr:rowOff>
    </xdr:from>
    <xdr:to>
      <xdr:col>6</xdr:col>
      <xdr:colOff>209550</xdr:colOff>
      <xdr:row>11</xdr:row>
      <xdr:rowOff>9525</xdr:rowOff>
    </xdr:to>
    <xdr:sp macro="" textlink="">
      <xdr:nvSpPr>
        <xdr:cNvPr id="23228" name="Line 9">
          <a:extLst>
            <a:ext uri="{FF2B5EF4-FFF2-40B4-BE49-F238E27FC236}">
              <a16:creationId xmlns:a16="http://schemas.microsoft.com/office/drawing/2014/main" id="{00000000-0008-0000-0900-0000BC5A0000}"/>
            </a:ext>
          </a:extLst>
        </xdr:cNvPr>
        <xdr:cNvSpPr>
          <a:spLocks noChangeShapeType="1"/>
        </xdr:cNvSpPr>
      </xdr:nvSpPr>
      <xdr:spPr bwMode="auto">
        <a:xfrm>
          <a:off x="1905000" y="1885950"/>
          <a:ext cx="0" cy="4286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209550</xdr:colOff>
      <xdr:row>12</xdr:row>
      <xdr:rowOff>19050</xdr:rowOff>
    </xdr:from>
    <xdr:to>
      <xdr:col>6</xdr:col>
      <xdr:colOff>209550</xdr:colOff>
      <xdr:row>15</xdr:row>
      <xdr:rowOff>0</xdr:rowOff>
    </xdr:to>
    <xdr:sp macro="" textlink="">
      <xdr:nvSpPr>
        <xdr:cNvPr id="23229" name="Line 10">
          <a:extLst>
            <a:ext uri="{FF2B5EF4-FFF2-40B4-BE49-F238E27FC236}">
              <a16:creationId xmlns:a16="http://schemas.microsoft.com/office/drawing/2014/main" id="{00000000-0008-0000-0900-0000BD5A0000}"/>
            </a:ext>
          </a:extLst>
        </xdr:cNvPr>
        <xdr:cNvSpPr>
          <a:spLocks noChangeShapeType="1"/>
        </xdr:cNvSpPr>
      </xdr:nvSpPr>
      <xdr:spPr bwMode="auto">
        <a:xfrm>
          <a:off x="1905000" y="2771775"/>
          <a:ext cx="0" cy="466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209550</xdr:colOff>
      <xdr:row>16</xdr:row>
      <xdr:rowOff>9525</xdr:rowOff>
    </xdr:from>
    <xdr:to>
      <xdr:col>6</xdr:col>
      <xdr:colOff>209550</xdr:colOff>
      <xdr:row>19</xdr:row>
      <xdr:rowOff>0</xdr:rowOff>
    </xdr:to>
    <xdr:sp macro="" textlink="">
      <xdr:nvSpPr>
        <xdr:cNvPr id="23230" name="Line 11">
          <a:extLst>
            <a:ext uri="{FF2B5EF4-FFF2-40B4-BE49-F238E27FC236}">
              <a16:creationId xmlns:a16="http://schemas.microsoft.com/office/drawing/2014/main" id="{00000000-0008-0000-0900-0000BE5A0000}"/>
            </a:ext>
          </a:extLst>
        </xdr:cNvPr>
        <xdr:cNvSpPr>
          <a:spLocks noChangeShapeType="1"/>
        </xdr:cNvSpPr>
      </xdr:nvSpPr>
      <xdr:spPr bwMode="auto">
        <a:xfrm>
          <a:off x="1905000" y="3695700"/>
          <a:ext cx="0" cy="4476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171450</xdr:colOff>
      <xdr:row>34</xdr:row>
      <xdr:rowOff>19050</xdr:rowOff>
    </xdr:from>
    <xdr:to>
      <xdr:col>6</xdr:col>
      <xdr:colOff>171450</xdr:colOff>
      <xdr:row>37</xdr:row>
      <xdr:rowOff>0</xdr:rowOff>
    </xdr:to>
    <xdr:sp macro="" textlink="">
      <xdr:nvSpPr>
        <xdr:cNvPr id="23231" name="Line 13">
          <a:extLst>
            <a:ext uri="{FF2B5EF4-FFF2-40B4-BE49-F238E27FC236}">
              <a16:creationId xmlns:a16="http://schemas.microsoft.com/office/drawing/2014/main" id="{00000000-0008-0000-0900-0000BF5A0000}"/>
            </a:ext>
          </a:extLst>
        </xdr:cNvPr>
        <xdr:cNvSpPr>
          <a:spLocks noChangeShapeType="1"/>
        </xdr:cNvSpPr>
      </xdr:nvSpPr>
      <xdr:spPr bwMode="auto">
        <a:xfrm>
          <a:off x="1866900" y="7915275"/>
          <a:ext cx="0" cy="4381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314325</xdr:colOff>
      <xdr:row>24</xdr:row>
      <xdr:rowOff>228600</xdr:rowOff>
    </xdr:from>
    <xdr:to>
      <xdr:col>16</xdr:col>
      <xdr:colOff>314325</xdr:colOff>
      <xdr:row>28</xdr:row>
      <xdr:rowOff>9525</xdr:rowOff>
    </xdr:to>
    <xdr:sp macro="" textlink="">
      <xdr:nvSpPr>
        <xdr:cNvPr id="23232" name="Line 14">
          <a:extLst>
            <a:ext uri="{FF2B5EF4-FFF2-40B4-BE49-F238E27FC236}">
              <a16:creationId xmlns:a16="http://schemas.microsoft.com/office/drawing/2014/main" id="{00000000-0008-0000-0900-0000C05A0000}"/>
            </a:ext>
          </a:extLst>
        </xdr:cNvPr>
        <xdr:cNvSpPr>
          <a:spLocks noChangeShapeType="1"/>
        </xdr:cNvSpPr>
      </xdr:nvSpPr>
      <xdr:spPr bwMode="auto">
        <a:xfrm>
          <a:off x="4943475" y="5676900"/>
          <a:ext cx="0" cy="847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142875</xdr:colOff>
      <xdr:row>6</xdr:row>
      <xdr:rowOff>228600</xdr:rowOff>
    </xdr:from>
    <xdr:to>
      <xdr:col>20</xdr:col>
      <xdr:colOff>142875</xdr:colOff>
      <xdr:row>22</xdr:row>
      <xdr:rowOff>38100</xdr:rowOff>
    </xdr:to>
    <xdr:sp macro="" textlink="">
      <xdr:nvSpPr>
        <xdr:cNvPr id="23233" name="Line 15">
          <a:extLst>
            <a:ext uri="{FF2B5EF4-FFF2-40B4-BE49-F238E27FC236}">
              <a16:creationId xmlns:a16="http://schemas.microsoft.com/office/drawing/2014/main" id="{00000000-0008-0000-0900-0000C15A0000}"/>
            </a:ext>
          </a:extLst>
        </xdr:cNvPr>
        <xdr:cNvSpPr>
          <a:spLocks noChangeShapeType="1"/>
        </xdr:cNvSpPr>
      </xdr:nvSpPr>
      <xdr:spPr bwMode="auto">
        <a:xfrm>
          <a:off x="5972175" y="1543050"/>
          <a:ext cx="0" cy="3486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152400</xdr:colOff>
      <xdr:row>30</xdr:row>
      <xdr:rowOff>19050</xdr:rowOff>
    </xdr:from>
    <xdr:to>
      <xdr:col>6</xdr:col>
      <xdr:colOff>152400</xdr:colOff>
      <xdr:row>33</xdr:row>
      <xdr:rowOff>0</xdr:rowOff>
    </xdr:to>
    <xdr:sp macro="" textlink="">
      <xdr:nvSpPr>
        <xdr:cNvPr id="23234" name="Line 16">
          <a:extLst>
            <a:ext uri="{FF2B5EF4-FFF2-40B4-BE49-F238E27FC236}">
              <a16:creationId xmlns:a16="http://schemas.microsoft.com/office/drawing/2014/main" id="{00000000-0008-0000-0900-0000C25A0000}"/>
            </a:ext>
          </a:extLst>
        </xdr:cNvPr>
        <xdr:cNvSpPr>
          <a:spLocks noChangeShapeType="1"/>
        </xdr:cNvSpPr>
      </xdr:nvSpPr>
      <xdr:spPr bwMode="auto">
        <a:xfrm>
          <a:off x="1847850" y="7010400"/>
          <a:ext cx="0" cy="4381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66675</xdr:colOff>
      <xdr:row>2</xdr:row>
      <xdr:rowOff>19050</xdr:rowOff>
    </xdr:from>
    <xdr:to>
      <xdr:col>1</xdr:col>
      <xdr:colOff>142875</xdr:colOff>
      <xdr:row>8</xdr:row>
      <xdr:rowOff>0</xdr:rowOff>
    </xdr:to>
    <xdr:sp macro="" textlink="">
      <xdr:nvSpPr>
        <xdr:cNvPr id="23236" name="AutoShape 20">
          <a:extLst>
            <a:ext uri="{FF2B5EF4-FFF2-40B4-BE49-F238E27FC236}">
              <a16:creationId xmlns:a16="http://schemas.microsoft.com/office/drawing/2014/main" id="{00000000-0008-0000-0900-0000C45A0000}"/>
            </a:ext>
          </a:extLst>
        </xdr:cNvPr>
        <xdr:cNvSpPr>
          <a:spLocks/>
        </xdr:cNvSpPr>
      </xdr:nvSpPr>
      <xdr:spPr bwMode="auto">
        <a:xfrm>
          <a:off x="323850" y="495300"/>
          <a:ext cx="76200" cy="1352550"/>
        </a:xfrm>
        <a:prstGeom prst="leftBracket">
          <a:avLst>
            <a:gd name="adj" fmla="val 1479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66675</xdr:colOff>
      <xdr:row>11</xdr:row>
      <xdr:rowOff>66675</xdr:rowOff>
    </xdr:from>
    <xdr:to>
      <xdr:col>1</xdr:col>
      <xdr:colOff>123825</xdr:colOff>
      <xdr:row>20</xdr:row>
      <xdr:rowOff>304800</xdr:rowOff>
    </xdr:to>
    <xdr:sp macro="" textlink="">
      <xdr:nvSpPr>
        <xdr:cNvPr id="23237" name="AutoShape 21">
          <a:extLst>
            <a:ext uri="{FF2B5EF4-FFF2-40B4-BE49-F238E27FC236}">
              <a16:creationId xmlns:a16="http://schemas.microsoft.com/office/drawing/2014/main" id="{00000000-0008-0000-0900-0000C55A0000}"/>
            </a:ext>
          </a:extLst>
        </xdr:cNvPr>
        <xdr:cNvSpPr>
          <a:spLocks/>
        </xdr:cNvSpPr>
      </xdr:nvSpPr>
      <xdr:spPr bwMode="auto">
        <a:xfrm>
          <a:off x="323850" y="2371725"/>
          <a:ext cx="57150" cy="2381250"/>
        </a:xfrm>
        <a:prstGeom prst="leftBracket">
          <a:avLst>
            <a:gd name="adj" fmla="val 34722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66675</xdr:colOff>
      <xdr:row>24</xdr:row>
      <xdr:rowOff>66675</xdr:rowOff>
    </xdr:from>
    <xdr:to>
      <xdr:col>1</xdr:col>
      <xdr:colOff>95250</xdr:colOff>
      <xdr:row>39</xdr:row>
      <xdr:rowOff>66675</xdr:rowOff>
    </xdr:to>
    <xdr:sp macro="" textlink="">
      <xdr:nvSpPr>
        <xdr:cNvPr id="23238" name="AutoShape 22">
          <a:extLst>
            <a:ext uri="{FF2B5EF4-FFF2-40B4-BE49-F238E27FC236}">
              <a16:creationId xmlns:a16="http://schemas.microsoft.com/office/drawing/2014/main" id="{00000000-0008-0000-0900-0000C65A0000}"/>
            </a:ext>
          </a:extLst>
        </xdr:cNvPr>
        <xdr:cNvSpPr>
          <a:spLocks/>
        </xdr:cNvSpPr>
      </xdr:nvSpPr>
      <xdr:spPr bwMode="auto">
        <a:xfrm>
          <a:off x="323850" y="5514975"/>
          <a:ext cx="28575" cy="3514725"/>
        </a:xfrm>
        <a:prstGeom prst="leftBracket">
          <a:avLst>
            <a:gd name="adj" fmla="val 10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171450</xdr:colOff>
      <xdr:row>44</xdr:row>
      <xdr:rowOff>19050</xdr:rowOff>
    </xdr:from>
    <xdr:to>
      <xdr:col>4</xdr:col>
      <xdr:colOff>171450</xdr:colOff>
      <xdr:row>47</xdr:row>
      <xdr:rowOff>0</xdr:rowOff>
    </xdr:to>
    <xdr:sp macro="" textlink="">
      <xdr:nvSpPr>
        <xdr:cNvPr id="18" name="Line 13">
          <a:extLst>
            <a:ext uri="{FF2B5EF4-FFF2-40B4-BE49-F238E27FC236}">
              <a16:creationId xmlns:a16="http://schemas.microsoft.com/office/drawing/2014/main" id="{00000000-0008-0000-0900-000012000000}"/>
            </a:ext>
          </a:extLst>
        </xdr:cNvPr>
        <xdr:cNvSpPr>
          <a:spLocks noChangeShapeType="1"/>
        </xdr:cNvSpPr>
      </xdr:nvSpPr>
      <xdr:spPr bwMode="auto">
        <a:xfrm>
          <a:off x="1276350" y="8229600"/>
          <a:ext cx="0" cy="2857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171450</xdr:colOff>
      <xdr:row>44</xdr:row>
      <xdr:rowOff>19050</xdr:rowOff>
    </xdr:from>
    <xdr:to>
      <xdr:col>14</xdr:col>
      <xdr:colOff>171450</xdr:colOff>
      <xdr:row>47</xdr:row>
      <xdr:rowOff>0</xdr:rowOff>
    </xdr:to>
    <xdr:sp macro="" textlink="">
      <xdr:nvSpPr>
        <xdr:cNvPr id="19" name="Line 13">
          <a:extLst>
            <a:ext uri="{FF2B5EF4-FFF2-40B4-BE49-F238E27FC236}">
              <a16:creationId xmlns:a16="http://schemas.microsoft.com/office/drawing/2014/main" id="{00000000-0008-0000-0900-000013000000}"/>
            </a:ext>
          </a:extLst>
        </xdr:cNvPr>
        <xdr:cNvSpPr>
          <a:spLocks noChangeShapeType="1"/>
        </xdr:cNvSpPr>
      </xdr:nvSpPr>
      <xdr:spPr bwMode="auto">
        <a:xfrm>
          <a:off x="4229100" y="8229600"/>
          <a:ext cx="0" cy="2857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57150</xdr:colOff>
      <xdr:row>41</xdr:row>
      <xdr:rowOff>0</xdr:rowOff>
    </xdr:from>
    <xdr:to>
      <xdr:col>1</xdr:col>
      <xdr:colOff>104775</xdr:colOff>
      <xdr:row>49</xdr:row>
      <xdr:rowOff>9525</xdr:rowOff>
    </xdr:to>
    <xdr:sp macro="" textlink="">
      <xdr:nvSpPr>
        <xdr:cNvPr id="20" name="AutoShape 20">
          <a:extLst>
            <a:ext uri="{FF2B5EF4-FFF2-40B4-BE49-F238E27FC236}">
              <a16:creationId xmlns:a16="http://schemas.microsoft.com/office/drawing/2014/main" id="{00000000-0008-0000-0900-000014000000}"/>
            </a:ext>
          </a:extLst>
        </xdr:cNvPr>
        <xdr:cNvSpPr>
          <a:spLocks/>
        </xdr:cNvSpPr>
      </xdr:nvSpPr>
      <xdr:spPr bwMode="auto">
        <a:xfrm>
          <a:off x="314325" y="7762875"/>
          <a:ext cx="47625" cy="1219200"/>
        </a:xfrm>
        <a:prstGeom prst="leftBracket">
          <a:avLst>
            <a:gd name="adj" fmla="val 14791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28575</xdr:colOff>
      <xdr:row>13</xdr:row>
      <xdr:rowOff>128588</xdr:rowOff>
    </xdr:from>
    <xdr:to>
      <xdr:col>12</xdr:col>
      <xdr:colOff>161925</xdr:colOff>
      <xdr:row>13</xdr:row>
      <xdr:rowOff>261938</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3495675" y="2928938"/>
          <a:ext cx="133350"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1100">
              <a:latin typeface="ＭＳ ゴシック" panose="020B0609070205080204" pitchFamily="49" charset="-128"/>
              <a:ea typeface="ＭＳ ゴシック" panose="020B0609070205080204" pitchFamily="49" charset="-128"/>
            </a:rPr>
            <a:t>^</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133350</xdr:colOff>
      <xdr:row>19</xdr:row>
      <xdr:rowOff>238125</xdr:rowOff>
    </xdr:from>
    <xdr:to>
      <xdr:col>8</xdr:col>
      <xdr:colOff>133350</xdr:colOff>
      <xdr:row>22</xdr:row>
      <xdr:rowOff>28575</xdr:rowOff>
    </xdr:to>
    <xdr:sp macro="" textlink="">
      <xdr:nvSpPr>
        <xdr:cNvPr id="24241" name="Line 1">
          <a:extLst>
            <a:ext uri="{FF2B5EF4-FFF2-40B4-BE49-F238E27FC236}">
              <a16:creationId xmlns:a16="http://schemas.microsoft.com/office/drawing/2014/main" id="{00000000-0008-0000-0A00-0000B15E0000}"/>
            </a:ext>
          </a:extLst>
        </xdr:cNvPr>
        <xdr:cNvSpPr>
          <a:spLocks noChangeShapeType="1"/>
        </xdr:cNvSpPr>
      </xdr:nvSpPr>
      <xdr:spPr bwMode="auto">
        <a:xfrm>
          <a:off x="2419350" y="4381500"/>
          <a:ext cx="0" cy="6381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142875</xdr:colOff>
      <xdr:row>22</xdr:row>
      <xdr:rowOff>28575</xdr:rowOff>
    </xdr:from>
    <xdr:to>
      <xdr:col>20</xdr:col>
      <xdr:colOff>142875</xdr:colOff>
      <xdr:row>22</xdr:row>
      <xdr:rowOff>28575</xdr:rowOff>
    </xdr:to>
    <xdr:sp macro="" textlink="">
      <xdr:nvSpPr>
        <xdr:cNvPr id="24242" name="Line 2">
          <a:extLst>
            <a:ext uri="{FF2B5EF4-FFF2-40B4-BE49-F238E27FC236}">
              <a16:creationId xmlns:a16="http://schemas.microsoft.com/office/drawing/2014/main" id="{00000000-0008-0000-0A00-0000B25E0000}"/>
            </a:ext>
          </a:extLst>
        </xdr:cNvPr>
        <xdr:cNvSpPr>
          <a:spLocks noChangeShapeType="1"/>
        </xdr:cNvSpPr>
      </xdr:nvSpPr>
      <xdr:spPr bwMode="auto">
        <a:xfrm>
          <a:off x="2428875" y="5019675"/>
          <a:ext cx="3543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180975</xdr:colOff>
      <xdr:row>22</xdr:row>
      <xdr:rowOff>38100</xdr:rowOff>
    </xdr:from>
    <xdr:to>
      <xdr:col>13</xdr:col>
      <xdr:colOff>180975</xdr:colOff>
      <xdr:row>24</xdr:row>
      <xdr:rowOff>9525</xdr:rowOff>
    </xdr:to>
    <xdr:sp macro="" textlink="">
      <xdr:nvSpPr>
        <xdr:cNvPr id="24243" name="Line 3">
          <a:extLst>
            <a:ext uri="{FF2B5EF4-FFF2-40B4-BE49-F238E27FC236}">
              <a16:creationId xmlns:a16="http://schemas.microsoft.com/office/drawing/2014/main" id="{00000000-0008-0000-0A00-0000B35E0000}"/>
            </a:ext>
          </a:extLst>
        </xdr:cNvPr>
        <xdr:cNvSpPr>
          <a:spLocks noChangeShapeType="1"/>
        </xdr:cNvSpPr>
      </xdr:nvSpPr>
      <xdr:spPr bwMode="auto">
        <a:xfrm>
          <a:off x="3943350" y="5029200"/>
          <a:ext cx="0" cy="4286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28575</xdr:colOff>
      <xdr:row>29</xdr:row>
      <xdr:rowOff>0</xdr:rowOff>
    </xdr:from>
    <xdr:to>
      <xdr:col>15</xdr:col>
      <xdr:colOff>314325</xdr:colOff>
      <xdr:row>29</xdr:row>
      <xdr:rowOff>0</xdr:rowOff>
    </xdr:to>
    <xdr:sp macro="" textlink="">
      <xdr:nvSpPr>
        <xdr:cNvPr id="24244" name="Line 4">
          <a:extLst>
            <a:ext uri="{FF2B5EF4-FFF2-40B4-BE49-F238E27FC236}">
              <a16:creationId xmlns:a16="http://schemas.microsoft.com/office/drawing/2014/main" id="{00000000-0008-0000-0A00-0000B45E0000}"/>
            </a:ext>
          </a:extLst>
        </xdr:cNvPr>
        <xdr:cNvSpPr>
          <a:spLocks noChangeShapeType="1"/>
        </xdr:cNvSpPr>
      </xdr:nvSpPr>
      <xdr:spPr bwMode="auto">
        <a:xfrm flipH="1">
          <a:off x="3495675" y="6753225"/>
          <a:ext cx="11525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3</xdr:row>
      <xdr:rowOff>38100</xdr:rowOff>
    </xdr:from>
    <xdr:to>
      <xdr:col>11</xdr:col>
      <xdr:colOff>0</xdr:colOff>
      <xdr:row>6</xdr:row>
      <xdr:rowOff>0</xdr:rowOff>
    </xdr:to>
    <xdr:sp macro="" textlink="">
      <xdr:nvSpPr>
        <xdr:cNvPr id="24245" name="Line 5">
          <a:extLst>
            <a:ext uri="{FF2B5EF4-FFF2-40B4-BE49-F238E27FC236}">
              <a16:creationId xmlns:a16="http://schemas.microsoft.com/office/drawing/2014/main" id="{00000000-0008-0000-0A00-0000B55E0000}"/>
            </a:ext>
          </a:extLst>
        </xdr:cNvPr>
        <xdr:cNvSpPr>
          <a:spLocks noChangeShapeType="1"/>
        </xdr:cNvSpPr>
      </xdr:nvSpPr>
      <xdr:spPr bwMode="auto">
        <a:xfrm>
          <a:off x="3171825" y="895350"/>
          <a:ext cx="0" cy="4191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209550</xdr:colOff>
      <xdr:row>8</xdr:row>
      <xdr:rowOff>38100</xdr:rowOff>
    </xdr:from>
    <xdr:to>
      <xdr:col>6</xdr:col>
      <xdr:colOff>209550</xdr:colOff>
      <xdr:row>11</xdr:row>
      <xdr:rowOff>9525</xdr:rowOff>
    </xdr:to>
    <xdr:sp macro="" textlink="">
      <xdr:nvSpPr>
        <xdr:cNvPr id="24246" name="Line 6">
          <a:extLst>
            <a:ext uri="{FF2B5EF4-FFF2-40B4-BE49-F238E27FC236}">
              <a16:creationId xmlns:a16="http://schemas.microsoft.com/office/drawing/2014/main" id="{00000000-0008-0000-0A00-0000B65E0000}"/>
            </a:ext>
          </a:extLst>
        </xdr:cNvPr>
        <xdr:cNvSpPr>
          <a:spLocks noChangeShapeType="1"/>
        </xdr:cNvSpPr>
      </xdr:nvSpPr>
      <xdr:spPr bwMode="auto">
        <a:xfrm>
          <a:off x="1905000" y="1885950"/>
          <a:ext cx="0" cy="4286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209550</xdr:colOff>
      <xdr:row>12</xdr:row>
      <xdr:rowOff>19050</xdr:rowOff>
    </xdr:from>
    <xdr:to>
      <xdr:col>6</xdr:col>
      <xdr:colOff>209550</xdr:colOff>
      <xdr:row>15</xdr:row>
      <xdr:rowOff>0</xdr:rowOff>
    </xdr:to>
    <xdr:sp macro="" textlink="">
      <xdr:nvSpPr>
        <xdr:cNvPr id="24247" name="Line 7">
          <a:extLst>
            <a:ext uri="{FF2B5EF4-FFF2-40B4-BE49-F238E27FC236}">
              <a16:creationId xmlns:a16="http://schemas.microsoft.com/office/drawing/2014/main" id="{00000000-0008-0000-0A00-0000B75E0000}"/>
            </a:ext>
          </a:extLst>
        </xdr:cNvPr>
        <xdr:cNvSpPr>
          <a:spLocks noChangeShapeType="1"/>
        </xdr:cNvSpPr>
      </xdr:nvSpPr>
      <xdr:spPr bwMode="auto">
        <a:xfrm>
          <a:off x="1905000" y="2771775"/>
          <a:ext cx="0" cy="466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209550</xdr:colOff>
      <xdr:row>16</xdr:row>
      <xdr:rowOff>9525</xdr:rowOff>
    </xdr:from>
    <xdr:to>
      <xdr:col>6</xdr:col>
      <xdr:colOff>209550</xdr:colOff>
      <xdr:row>19</xdr:row>
      <xdr:rowOff>0</xdr:rowOff>
    </xdr:to>
    <xdr:sp macro="" textlink="">
      <xdr:nvSpPr>
        <xdr:cNvPr id="24248" name="Line 8">
          <a:extLst>
            <a:ext uri="{FF2B5EF4-FFF2-40B4-BE49-F238E27FC236}">
              <a16:creationId xmlns:a16="http://schemas.microsoft.com/office/drawing/2014/main" id="{00000000-0008-0000-0A00-0000B85E0000}"/>
            </a:ext>
          </a:extLst>
        </xdr:cNvPr>
        <xdr:cNvSpPr>
          <a:spLocks noChangeShapeType="1"/>
        </xdr:cNvSpPr>
      </xdr:nvSpPr>
      <xdr:spPr bwMode="auto">
        <a:xfrm>
          <a:off x="1905000" y="3695700"/>
          <a:ext cx="0" cy="4476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171450</xdr:colOff>
      <xdr:row>34</xdr:row>
      <xdr:rowOff>19050</xdr:rowOff>
    </xdr:from>
    <xdr:to>
      <xdr:col>6</xdr:col>
      <xdr:colOff>171450</xdr:colOff>
      <xdr:row>37</xdr:row>
      <xdr:rowOff>0</xdr:rowOff>
    </xdr:to>
    <xdr:sp macro="" textlink="">
      <xdr:nvSpPr>
        <xdr:cNvPr id="24249" name="Line 9">
          <a:extLst>
            <a:ext uri="{FF2B5EF4-FFF2-40B4-BE49-F238E27FC236}">
              <a16:creationId xmlns:a16="http://schemas.microsoft.com/office/drawing/2014/main" id="{00000000-0008-0000-0A00-0000B95E0000}"/>
            </a:ext>
          </a:extLst>
        </xdr:cNvPr>
        <xdr:cNvSpPr>
          <a:spLocks noChangeShapeType="1"/>
        </xdr:cNvSpPr>
      </xdr:nvSpPr>
      <xdr:spPr bwMode="auto">
        <a:xfrm>
          <a:off x="1866900" y="7915275"/>
          <a:ext cx="0" cy="4381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314325</xdr:colOff>
      <xdr:row>24</xdr:row>
      <xdr:rowOff>228600</xdr:rowOff>
    </xdr:from>
    <xdr:to>
      <xdr:col>16</xdr:col>
      <xdr:colOff>314325</xdr:colOff>
      <xdr:row>28</xdr:row>
      <xdr:rowOff>9525</xdr:rowOff>
    </xdr:to>
    <xdr:sp macro="" textlink="">
      <xdr:nvSpPr>
        <xdr:cNvPr id="24250" name="Line 10">
          <a:extLst>
            <a:ext uri="{FF2B5EF4-FFF2-40B4-BE49-F238E27FC236}">
              <a16:creationId xmlns:a16="http://schemas.microsoft.com/office/drawing/2014/main" id="{00000000-0008-0000-0A00-0000BA5E0000}"/>
            </a:ext>
          </a:extLst>
        </xdr:cNvPr>
        <xdr:cNvSpPr>
          <a:spLocks noChangeShapeType="1"/>
        </xdr:cNvSpPr>
      </xdr:nvSpPr>
      <xdr:spPr bwMode="auto">
        <a:xfrm>
          <a:off x="4943475" y="5676900"/>
          <a:ext cx="0" cy="847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142875</xdr:colOff>
      <xdr:row>6</xdr:row>
      <xdr:rowOff>228600</xdr:rowOff>
    </xdr:from>
    <xdr:to>
      <xdr:col>20</xdr:col>
      <xdr:colOff>142875</xdr:colOff>
      <xdr:row>22</xdr:row>
      <xdr:rowOff>38100</xdr:rowOff>
    </xdr:to>
    <xdr:sp macro="" textlink="">
      <xdr:nvSpPr>
        <xdr:cNvPr id="24251" name="Line 11">
          <a:extLst>
            <a:ext uri="{FF2B5EF4-FFF2-40B4-BE49-F238E27FC236}">
              <a16:creationId xmlns:a16="http://schemas.microsoft.com/office/drawing/2014/main" id="{00000000-0008-0000-0A00-0000BB5E0000}"/>
            </a:ext>
          </a:extLst>
        </xdr:cNvPr>
        <xdr:cNvSpPr>
          <a:spLocks noChangeShapeType="1"/>
        </xdr:cNvSpPr>
      </xdr:nvSpPr>
      <xdr:spPr bwMode="auto">
        <a:xfrm>
          <a:off x="5972175" y="1543050"/>
          <a:ext cx="0" cy="3486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152400</xdr:colOff>
      <xdr:row>30</xdr:row>
      <xdr:rowOff>19050</xdr:rowOff>
    </xdr:from>
    <xdr:to>
      <xdr:col>6</xdr:col>
      <xdr:colOff>152400</xdr:colOff>
      <xdr:row>33</xdr:row>
      <xdr:rowOff>0</xdr:rowOff>
    </xdr:to>
    <xdr:sp macro="" textlink="">
      <xdr:nvSpPr>
        <xdr:cNvPr id="24252" name="Line 12">
          <a:extLst>
            <a:ext uri="{FF2B5EF4-FFF2-40B4-BE49-F238E27FC236}">
              <a16:creationId xmlns:a16="http://schemas.microsoft.com/office/drawing/2014/main" id="{00000000-0008-0000-0A00-0000BC5E0000}"/>
            </a:ext>
          </a:extLst>
        </xdr:cNvPr>
        <xdr:cNvSpPr>
          <a:spLocks noChangeShapeType="1"/>
        </xdr:cNvSpPr>
      </xdr:nvSpPr>
      <xdr:spPr bwMode="auto">
        <a:xfrm>
          <a:off x="1847850" y="7010400"/>
          <a:ext cx="0" cy="4381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14</xdr:col>
      <xdr:colOff>285750</xdr:colOff>
      <xdr:row>15</xdr:row>
      <xdr:rowOff>123825</xdr:rowOff>
    </xdr:from>
    <xdr:to>
      <xdr:col>15</xdr:col>
      <xdr:colOff>66675</xdr:colOff>
      <xdr:row>15</xdr:row>
      <xdr:rowOff>304800</xdr:rowOff>
    </xdr:to>
    <xdr:sp macro="" textlink="">
      <xdr:nvSpPr>
        <xdr:cNvPr id="24253" name="Text Box 13">
          <a:extLst>
            <a:ext uri="{FF2B5EF4-FFF2-40B4-BE49-F238E27FC236}">
              <a16:creationId xmlns:a16="http://schemas.microsoft.com/office/drawing/2014/main" id="{00000000-0008-0000-0A00-0000BD5E0000}"/>
            </a:ext>
          </a:extLst>
        </xdr:cNvPr>
        <xdr:cNvSpPr txBox="1">
          <a:spLocks noChangeArrowheads="1"/>
        </xdr:cNvSpPr>
      </xdr:nvSpPr>
      <xdr:spPr bwMode="auto">
        <a:xfrm>
          <a:off x="4343400" y="33623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66675</xdr:colOff>
      <xdr:row>2</xdr:row>
      <xdr:rowOff>28575</xdr:rowOff>
    </xdr:from>
    <xdr:to>
      <xdr:col>1</xdr:col>
      <xdr:colOff>142875</xdr:colOff>
      <xdr:row>8</xdr:row>
      <xdr:rowOff>9525</xdr:rowOff>
    </xdr:to>
    <xdr:sp macro="" textlink="">
      <xdr:nvSpPr>
        <xdr:cNvPr id="24254" name="AutoShape 14">
          <a:extLst>
            <a:ext uri="{FF2B5EF4-FFF2-40B4-BE49-F238E27FC236}">
              <a16:creationId xmlns:a16="http://schemas.microsoft.com/office/drawing/2014/main" id="{00000000-0008-0000-0A00-0000BE5E0000}"/>
            </a:ext>
          </a:extLst>
        </xdr:cNvPr>
        <xdr:cNvSpPr>
          <a:spLocks/>
        </xdr:cNvSpPr>
      </xdr:nvSpPr>
      <xdr:spPr bwMode="auto">
        <a:xfrm>
          <a:off x="323850" y="504825"/>
          <a:ext cx="76200" cy="1352550"/>
        </a:xfrm>
        <a:prstGeom prst="leftBracket">
          <a:avLst>
            <a:gd name="adj" fmla="val 1479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66675</xdr:colOff>
      <xdr:row>11</xdr:row>
      <xdr:rowOff>66675</xdr:rowOff>
    </xdr:from>
    <xdr:to>
      <xdr:col>1</xdr:col>
      <xdr:colOff>123825</xdr:colOff>
      <xdr:row>20</xdr:row>
      <xdr:rowOff>304800</xdr:rowOff>
    </xdr:to>
    <xdr:sp macro="" textlink="">
      <xdr:nvSpPr>
        <xdr:cNvPr id="24255" name="AutoShape 15">
          <a:extLst>
            <a:ext uri="{FF2B5EF4-FFF2-40B4-BE49-F238E27FC236}">
              <a16:creationId xmlns:a16="http://schemas.microsoft.com/office/drawing/2014/main" id="{00000000-0008-0000-0A00-0000BF5E0000}"/>
            </a:ext>
          </a:extLst>
        </xdr:cNvPr>
        <xdr:cNvSpPr>
          <a:spLocks/>
        </xdr:cNvSpPr>
      </xdr:nvSpPr>
      <xdr:spPr bwMode="auto">
        <a:xfrm>
          <a:off x="323850" y="2371725"/>
          <a:ext cx="57150" cy="2381250"/>
        </a:xfrm>
        <a:prstGeom prst="leftBracket">
          <a:avLst>
            <a:gd name="adj" fmla="val 34722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66675</xdr:colOff>
      <xdr:row>24</xdr:row>
      <xdr:rowOff>66675</xdr:rowOff>
    </xdr:from>
    <xdr:to>
      <xdr:col>1</xdr:col>
      <xdr:colOff>95250</xdr:colOff>
      <xdr:row>39</xdr:row>
      <xdr:rowOff>66675</xdr:rowOff>
    </xdr:to>
    <xdr:sp macro="" textlink="">
      <xdr:nvSpPr>
        <xdr:cNvPr id="24256" name="AutoShape 16">
          <a:extLst>
            <a:ext uri="{FF2B5EF4-FFF2-40B4-BE49-F238E27FC236}">
              <a16:creationId xmlns:a16="http://schemas.microsoft.com/office/drawing/2014/main" id="{00000000-0008-0000-0A00-0000C05E0000}"/>
            </a:ext>
          </a:extLst>
        </xdr:cNvPr>
        <xdr:cNvSpPr>
          <a:spLocks/>
        </xdr:cNvSpPr>
      </xdr:nvSpPr>
      <xdr:spPr bwMode="auto">
        <a:xfrm>
          <a:off x="323850" y="5514975"/>
          <a:ext cx="28575" cy="3514725"/>
        </a:xfrm>
        <a:prstGeom prst="leftBracket">
          <a:avLst>
            <a:gd name="adj" fmla="val 10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171450</xdr:colOff>
      <xdr:row>44</xdr:row>
      <xdr:rowOff>19050</xdr:rowOff>
    </xdr:from>
    <xdr:to>
      <xdr:col>4</xdr:col>
      <xdr:colOff>171450</xdr:colOff>
      <xdr:row>47</xdr:row>
      <xdr:rowOff>0</xdr:rowOff>
    </xdr:to>
    <xdr:sp macro="" textlink="">
      <xdr:nvSpPr>
        <xdr:cNvPr id="18" name="Line 13">
          <a:extLst>
            <a:ext uri="{FF2B5EF4-FFF2-40B4-BE49-F238E27FC236}">
              <a16:creationId xmlns:a16="http://schemas.microsoft.com/office/drawing/2014/main" id="{00000000-0008-0000-0A00-000012000000}"/>
            </a:ext>
          </a:extLst>
        </xdr:cNvPr>
        <xdr:cNvSpPr>
          <a:spLocks noChangeShapeType="1"/>
        </xdr:cNvSpPr>
      </xdr:nvSpPr>
      <xdr:spPr bwMode="auto">
        <a:xfrm>
          <a:off x="1276350" y="9172575"/>
          <a:ext cx="0" cy="2857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171450</xdr:colOff>
      <xdr:row>44</xdr:row>
      <xdr:rowOff>19050</xdr:rowOff>
    </xdr:from>
    <xdr:to>
      <xdr:col>14</xdr:col>
      <xdr:colOff>171450</xdr:colOff>
      <xdr:row>47</xdr:row>
      <xdr:rowOff>0</xdr:rowOff>
    </xdr:to>
    <xdr:sp macro="" textlink="">
      <xdr:nvSpPr>
        <xdr:cNvPr id="19" name="Line 13">
          <a:extLst>
            <a:ext uri="{FF2B5EF4-FFF2-40B4-BE49-F238E27FC236}">
              <a16:creationId xmlns:a16="http://schemas.microsoft.com/office/drawing/2014/main" id="{00000000-0008-0000-0A00-000013000000}"/>
            </a:ext>
          </a:extLst>
        </xdr:cNvPr>
        <xdr:cNvSpPr>
          <a:spLocks noChangeShapeType="1"/>
        </xdr:cNvSpPr>
      </xdr:nvSpPr>
      <xdr:spPr bwMode="auto">
        <a:xfrm>
          <a:off x="4200525" y="9172575"/>
          <a:ext cx="0" cy="2857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57150</xdr:colOff>
      <xdr:row>41</xdr:row>
      <xdr:rowOff>0</xdr:rowOff>
    </xdr:from>
    <xdr:to>
      <xdr:col>1</xdr:col>
      <xdr:colOff>104775</xdr:colOff>
      <xdr:row>49</xdr:row>
      <xdr:rowOff>9525</xdr:rowOff>
    </xdr:to>
    <xdr:sp macro="" textlink="">
      <xdr:nvSpPr>
        <xdr:cNvPr id="20" name="AutoShape 20">
          <a:extLst>
            <a:ext uri="{FF2B5EF4-FFF2-40B4-BE49-F238E27FC236}">
              <a16:creationId xmlns:a16="http://schemas.microsoft.com/office/drawing/2014/main" id="{00000000-0008-0000-0A00-000014000000}"/>
            </a:ext>
          </a:extLst>
        </xdr:cNvPr>
        <xdr:cNvSpPr>
          <a:spLocks/>
        </xdr:cNvSpPr>
      </xdr:nvSpPr>
      <xdr:spPr bwMode="auto">
        <a:xfrm>
          <a:off x="314325" y="8705850"/>
          <a:ext cx="47625" cy="1219200"/>
        </a:xfrm>
        <a:prstGeom prst="leftBracket">
          <a:avLst>
            <a:gd name="adj" fmla="val 14791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28575</xdr:colOff>
      <xdr:row>13</xdr:row>
      <xdr:rowOff>128588</xdr:rowOff>
    </xdr:from>
    <xdr:to>
      <xdr:col>12</xdr:col>
      <xdr:colOff>161925</xdr:colOff>
      <xdr:row>13</xdr:row>
      <xdr:rowOff>261938</xdr:rowOff>
    </xdr:to>
    <xdr:sp macro="" textlink="">
      <xdr:nvSpPr>
        <xdr:cNvPr id="21" name="テキスト ボックス 20">
          <a:extLst>
            <a:ext uri="{FF2B5EF4-FFF2-40B4-BE49-F238E27FC236}">
              <a16:creationId xmlns:a16="http://schemas.microsoft.com/office/drawing/2014/main" id="{00000000-0008-0000-0A00-000015000000}"/>
            </a:ext>
          </a:extLst>
        </xdr:cNvPr>
        <xdr:cNvSpPr txBox="1"/>
      </xdr:nvSpPr>
      <xdr:spPr>
        <a:xfrm>
          <a:off x="3495675" y="2928938"/>
          <a:ext cx="133350"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1100">
              <a:latin typeface="ＭＳ ゴシック" panose="020B0609070205080204" pitchFamily="49" charset="-128"/>
              <a:ea typeface="ＭＳ ゴシック" panose="020B0609070205080204" pitchFamily="49" charset="-128"/>
            </a:rPr>
            <a:t>^</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133350</xdr:colOff>
      <xdr:row>23</xdr:row>
      <xdr:rowOff>238125</xdr:rowOff>
    </xdr:from>
    <xdr:to>
      <xdr:col>8</xdr:col>
      <xdr:colOff>133350</xdr:colOff>
      <xdr:row>26</xdr:row>
      <xdr:rowOff>28575</xdr:rowOff>
    </xdr:to>
    <xdr:sp macro="" textlink="">
      <xdr:nvSpPr>
        <xdr:cNvPr id="21277" name="Line 1">
          <a:extLst>
            <a:ext uri="{FF2B5EF4-FFF2-40B4-BE49-F238E27FC236}">
              <a16:creationId xmlns:a16="http://schemas.microsoft.com/office/drawing/2014/main" id="{00000000-0008-0000-0B00-00001D530000}"/>
            </a:ext>
          </a:extLst>
        </xdr:cNvPr>
        <xdr:cNvSpPr>
          <a:spLocks noChangeShapeType="1"/>
        </xdr:cNvSpPr>
      </xdr:nvSpPr>
      <xdr:spPr bwMode="auto">
        <a:xfrm>
          <a:off x="2419350" y="5219700"/>
          <a:ext cx="0" cy="6381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142875</xdr:colOff>
      <xdr:row>26</xdr:row>
      <xdr:rowOff>28575</xdr:rowOff>
    </xdr:from>
    <xdr:to>
      <xdr:col>20</xdr:col>
      <xdr:colOff>142875</xdr:colOff>
      <xdr:row>26</xdr:row>
      <xdr:rowOff>28575</xdr:rowOff>
    </xdr:to>
    <xdr:sp macro="" textlink="">
      <xdr:nvSpPr>
        <xdr:cNvPr id="21278" name="Line 2">
          <a:extLst>
            <a:ext uri="{FF2B5EF4-FFF2-40B4-BE49-F238E27FC236}">
              <a16:creationId xmlns:a16="http://schemas.microsoft.com/office/drawing/2014/main" id="{00000000-0008-0000-0B00-00001E530000}"/>
            </a:ext>
          </a:extLst>
        </xdr:cNvPr>
        <xdr:cNvSpPr>
          <a:spLocks noChangeShapeType="1"/>
        </xdr:cNvSpPr>
      </xdr:nvSpPr>
      <xdr:spPr bwMode="auto">
        <a:xfrm>
          <a:off x="2428875" y="5857875"/>
          <a:ext cx="3543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180975</xdr:colOff>
      <xdr:row>26</xdr:row>
      <xdr:rowOff>38100</xdr:rowOff>
    </xdr:from>
    <xdr:to>
      <xdr:col>13</xdr:col>
      <xdr:colOff>180975</xdr:colOff>
      <xdr:row>28</xdr:row>
      <xdr:rowOff>9525</xdr:rowOff>
    </xdr:to>
    <xdr:sp macro="" textlink="">
      <xdr:nvSpPr>
        <xdr:cNvPr id="21279" name="Line 3">
          <a:extLst>
            <a:ext uri="{FF2B5EF4-FFF2-40B4-BE49-F238E27FC236}">
              <a16:creationId xmlns:a16="http://schemas.microsoft.com/office/drawing/2014/main" id="{00000000-0008-0000-0B00-00001F530000}"/>
            </a:ext>
          </a:extLst>
        </xdr:cNvPr>
        <xdr:cNvSpPr>
          <a:spLocks noChangeShapeType="1"/>
        </xdr:cNvSpPr>
      </xdr:nvSpPr>
      <xdr:spPr bwMode="auto">
        <a:xfrm>
          <a:off x="3943350" y="5867400"/>
          <a:ext cx="0" cy="4286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28575</xdr:colOff>
      <xdr:row>33</xdr:row>
      <xdr:rowOff>0</xdr:rowOff>
    </xdr:from>
    <xdr:to>
      <xdr:col>15</xdr:col>
      <xdr:colOff>314325</xdr:colOff>
      <xdr:row>33</xdr:row>
      <xdr:rowOff>0</xdr:rowOff>
    </xdr:to>
    <xdr:sp macro="" textlink="">
      <xdr:nvSpPr>
        <xdr:cNvPr id="21280" name="Line 4">
          <a:extLst>
            <a:ext uri="{FF2B5EF4-FFF2-40B4-BE49-F238E27FC236}">
              <a16:creationId xmlns:a16="http://schemas.microsoft.com/office/drawing/2014/main" id="{00000000-0008-0000-0B00-000020530000}"/>
            </a:ext>
          </a:extLst>
        </xdr:cNvPr>
        <xdr:cNvSpPr>
          <a:spLocks noChangeShapeType="1"/>
        </xdr:cNvSpPr>
      </xdr:nvSpPr>
      <xdr:spPr bwMode="auto">
        <a:xfrm flipH="1">
          <a:off x="3495675" y="7591425"/>
          <a:ext cx="11525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7</xdr:row>
      <xdr:rowOff>38100</xdr:rowOff>
    </xdr:from>
    <xdr:to>
      <xdr:col>11</xdr:col>
      <xdr:colOff>0</xdr:colOff>
      <xdr:row>10</xdr:row>
      <xdr:rowOff>0</xdr:rowOff>
    </xdr:to>
    <xdr:sp macro="" textlink="">
      <xdr:nvSpPr>
        <xdr:cNvPr id="21281" name="Line 5">
          <a:extLst>
            <a:ext uri="{FF2B5EF4-FFF2-40B4-BE49-F238E27FC236}">
              <a16:creationId xmlns:a16="http://schemas.microsoft.com/office/drawing/2014/main" id="{00000000-0008-0000-0B00-000021530000}"/>
            </a:ext>
          </a:extLst>
        </xdr:cNvPr>
        <xdr:cNvSpPr>
          <a:spLocks noChangeShapeType="1"/>
        </xdr:cNvSpPr>
      </xdr:nvSpPr>
      <xdr:spPr bwMode="auto">
        <a:xfrm>
          <a:off x="3171825" y="1733550"/>
          <a:ext cx="0" cy="4191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209550</xdr:colOff>
      <xdr:row>12</xdr:row>
      <xdr:rowOff>38100</xdr:rowOff>
    </xdr:from>
    <xdr:to>
      <xdr:col>6</xdr:col>
      <xdr:colOff>209550</xdr:colOff>
      <xdr:row>15</xdr:row>
      <xdr:rowOff>9525</xdr:rowOff>
    </xdr:to>
    <xdr:sp macro="" textlink="">
      <xdr:nvSpPr>
        <xdr:cNvPr id="21282" name="Line 6">
          <a:extLst>
            <a:ext uri="{FF2B5EF4-FFF2-40B4-BE49-F238E27FC236}">
              <a16:creationId xmlns:a16="http://schemas.microsoft.com/office/drawing/2014/main" id="{00000000-0008-0000-0B00-000022530000}"/>
            </a:ext>
          </a:extLst>
        </xdr:cNvPr>
        <xdr:cNvSpPr>
          <a:spLocks noChangeShapeType="1"/>
        </xdr:cNvSpPr>
      </xdr:nvSpPr>
      <xdr:spPr bwMode="auto">
        <a:xfrm>
          <a:off x="1905000" y="2724150"/>
          <a:ext cx="0" cy="4286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209550</xdr:colOff>
      <xdr:row>16</xdr:row>
      <xdr:rowOff>19050</xdr:rowOff>
    </xdr:from>
    <xdr:to>
      <xdr:col>6</xdr:col>
      <xdr:colOff>209550</xdr:colOff>
      <xdr:row>19</xdr:row>
      <xdr:rowOff>0</xdr:rowOff>
    </xdr:to>
    <xdr:sp macro="" textlink="">
      <xdr:nvSpPr>
        <xdr:cNvPr id="21283" name="Line 7">
          <a:extLst>
            <a:ext uri="{FF2B5EF4-FFF2-40B4-BE49-F238E27FC236}">
              <a16:creationId xmlns:a16="http://schemas.microsoft.com/office/drawing/2014/main" id="{00000000-0008-0000-0B00-000023530000}"/>
            </a:ext>
          </a:extLst>
        </xdr:cNvPr>
        <xdr:cNvSpPr>
          <a:spLocks noChangeShapeType="1"/>
        </xdr:cNvSpPr>
      </xdr:nvSpPr>
      <xdr:spPr bwMode="auto">
        <a:xfrm>
          <a:off x="1905000" y="3609975"/>
          <a:ext cx="0" cy="466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209550</xdr:colOff>
      <xdr:row>20</xdr:row>
      <xdr:rowOff>9525</xdr:rowOff>
    </xdr:from>
    <xdr:to>
      <xdr:col>6</xdr:col>
      <xdr:colOff>209550</xdr:colOff>
      <xdr:row>23</xdr:row>
      <xdr:rowOff>0</xdr:rowOff>
    </xdr:to>
    <xdr:sp macro="" textlink="">
      <xdr:nvSpPr>
        <xdr:cNvPr id="21284" name="Line 8">
          <a:extLst>
            <a:ext uri="{FF2B5EF4-FFF2-40B4-BE49-F238E27FC236}">
              <a16:creationId xmlns:a16="http://schemas.microsoft.com/office/drawing/2014/main" id="{00000000-0008-0000-0B00-000024530000}"/>
            </a:ext>
          </a:extLst>
        </xdr:cNvPr>
        <xdr:cNvSpPr>
          <a:spLocks noChangeShapeType="1"/>
        </xdr:cNvSpPr>
      </xdr:nvSpPr>
      <xdr:spPr bwMode="auto">
        <a:xfrm>
          <a:off x="1905000" y="4533900"/>
          <a:ext cx="0" cy="4476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171450</xdr:colOff>
      <xdr:row>38</xdr:row>
      <xdr:rowOff>19050</xdr:rowOff>
    </xdr:from>
    <xdr:to>
      <xdr:col>6</xdr:col>
      <xdr:colOff>171450</xdr:colOff>
      <xdr:row>41</xdr:row>
      <xdr:rowOff>0</xdr:rowOff>
    </xdr:to>
    <xdr:sp macro="" textlink="">
      <xdr:nvSpPr>
        <xdr:cNvPr id="21285" name="Line 9">
          <a:extLst>
            <a:ext uri="{FF2B5EF4-FFF2-40B4-BE49-F238E27FC236}">
              <a16:creationId xmlns:a16="http://schemas.microsoft.com/office/drawing/2014/main" id="{00000000-0008-0000-0B00-000025530000}"/>
            </a:ext>
          </a:extLst>
        </xdr:cNvPr>
        <xdr:cNvSpPr>
          <a:spLocks noChangeShapeType="1"/>
        </xdr:cNvSpPr>
      </xdr:nvSpPr>
      <xdr:spPr bwMode="auto">
        <a:xfrm>
          <a:off x="1866900" y="8753475"/>
          <a:ext cx="0" cy="4381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314325</xdr:colOff>
      <xdr:row>28</xdr:row>
      <xdr:rowOff>228600</xdr:rowOff>
    </xdr:from>
    <xdr:to>
      <xdr:col>16</xdr:col>
      <xdr:colOff>314325</xdr:colOff>
      <xdr:row>32</xdr:row>
      <xdr:rowOff>9525</xdr:rowOff>
    </xdr:to>
    <xdr:sp macro="" textlink="">
      <xdr:nvSpPr>
        <xdr:cNvPr id="21286" name="Line 10">
          <a:extLst>
            <a:ext uri="{FF2B5EF4-FFF2-40B4-BE49-F238E27FC236}">
              <a16:creationId xmlns:a16="http://schemas.microsoft.com/office/drawing/2014/main" id="{00000000-0008-0000-0B00-000026530000}"/>
            </a:ext>
          </a:extLst>
        </xdr:cNvPr>
        <xdr:cNvSpPr>
          <a:spLocks noChangeShapeType="1"/>
        </xdr:cNvSpPr>
      </xdr:nvSpPr>
      <xdr:spPr bwMode="auto">
        <a:xfrm>
          <a:off x="4943475" y="6515100"/>
          <a:ext cx="0" cy="847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142875</xdr:colOff>
      <xdr:row>10</xdr:row>
      <xdr:rowOff>228600</xdr:rowOff>
    </xdr:from>
    <xdr:to>
      <xdr:col>20</xdr:col>
      <xdr:colOff>142875</xdr:colOff>
      <xdr:row>26</xdr:row>
      <xdr:rowOff>38100</xdr:rowOff>
    </xdr:to>
    <xdr:sp macro="" textlink="">
      <xdr:nvSpPr>
        <xdr:cNvPr id="21287" name="Line 11">
          <a:extLst>
            <a:ext uri="{FF2B5EF4-FFF2-40B4-BE49-F238E27FC236}">
              <a16:creationId xmlns:a16="http://schemas.microsoft.com/office/drawing/2014/main" id="{00000000-0008-0000-0B00-000027530000}"/>
            </a:ext>
          </a:extLst>
        </xdr:cNvPr>
        <xdr:cNvSpPr>
          <a:spLocks noChangeShapeType="1"/>
        </xdr:cNvSpPr>
      </xdr:nvSpPr>
      <xdr:spPr bwMode="auto">
        <a:xfrm>
          <a:off x="5972175" y="2381250"/>
          <a:ext cx="0" cy="3486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152400</xdr:colOff>
      <xdr:row>34</xdr:row>
      <xdr:rowOff>19050</xdr:rowOff>
    </xdr:from>
    <xdr:to>
      <xdr:col>6</xdr:col>
      <xdr:colOff>152400</xdr:colOff>
      <xdr:row>37</xdr:row>
      <xdr:rowOff>0</xdr:rowOff>
    </xdr:to>
    <xdr:sp macro="" textlink="">
      <xdr:nvSpPr>
        <xdr:cNvPr id="21288" name="Line 12">
          <a:extLst>
            <a:ext uri="{FF2B5EF4-FFF2-40B4-BE49-F238E27FC236}">
              <a16:creationId xmlns:a16="http://schemas.microsoft.com/office/drawing/2014/main" id="{00000000-0008-0000-0B00-000028530000}"/>
            </a:ext>
          </a:extLst>
        </xdr:cNvPr>
        <xdr:cNvSpPr>
          <a:spLocks noChangeShapeType="1"/>
        </xdr:cNvSpPr>
      </xdr:nvSpPr>
      <xdr:spPr bwMode="auto">
        <a:xfrm>
          <a:off x="1847850" y="7848600"/>
          <a:ext cx="0" cy="4381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14</xdr:col>
      <xdr:colOff>285750</xdr:colOff>
      <xdr:row>19</xdr:row>
      <xdr:rowOff>123825</xdr:rowOff>
    </xdr:from>
    <xdr:to>
      <xdr:col>15</xdr:col>
      <xdr:colOff>66675</xdr:colOff>
      <xdr:row>19</xdr:row>
      <xdr:rowOff>304800</xdr:rowOff>
    </xdr:to>
    <xdr:sp macro="" textlink="">
      <xdr:nvSpPr>
        <xdr:cNvPr id="21289" name="Text Box 13">
          <a:extLst>
            <a:ext uri="{FF2B5EF4-FFF2-40B4-BE49-F238E27FC236}">
              <a16:creationId xmlns:a16="http://schemas.microsoft.com/office/drawing/2014/main" id="{00000000-0008-0000-0B00-000029530000}"/>
            </a:ext>
          </a:extLst>
        </xdr:cNvPr>
        <xdr:cNvSpPr txBox="1">
          <a:spLocks noChangeArrowheads="1"/>
        </xdr:cNvSpPr>
      </xdr:nvSpPr>
      <xdr:spPr bwMode="auto">
        <a:xfrm>
          <a:off x="4343400" y="42005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66675</xdr:colOff>
      <xdr:row>6</xdr:row>
      <xdr:rowOff>0</xdr:rowOff>
    </xdr:from>
    <xdr:to>
      <xdr:col>1</xdr:col>
      <xdr:colOff>142875</xdr:colOff>
      <xdr:row>11</xdr:row>
      <xdr:rowOff>228600</xdr:rowOff>
    </xdr:to>
    <xdr:sp macro="" textlink="">
      <xdr:nvSpPr>
        <xdr:cNvPr id="21290" name="AutoShape 14">
          <a:extLst>
            <a:ext uri="{FF2B5EF4-FFF2-40B4-BE49-F238E27FC236}">
              <a16:creationId xmlns:a16="http://schemas.microsoft.com/office/drawing/2014/main" id="{00000000-0008-0000-0B00-00002A530000}"/>
            </a:ext>
          </a:extLst>
        </xdr:cNvPr>
        <xdr:cNvSpPr>
          <a:spLocks/>
        </xdr:cNvSpPr>
      </xdr:nvSpPr>
      <xdr:spPr bwMode="auto">
        <a:xfrm>
          <a:off x="323850" y="1190625"/>
          <a:ext cx="76200" cy="1219200"/>
        </a:xfrm>
        <a:prstGeom prst="leftBracket">
          <a:avLst>
            <a:gd name="adj" fmla="val 1479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66675</xdr:colOff>
      <xdr:row>15</xdr:row>
      <xdr:rowOff>66675</xdr:rowOff>
    </xdr:from>
    <xdr:to>
      <xdr:col>1</xdr:col>
      <xdr:colOff>123825</xdr:colOff>
      <xdr:row>24</xdr:row>
      <xdr:rowOff>304800</xdr:rowOff>
    </xdr:to>
    <xdr:sp macro="" textlink="">
      <xdr:nvSpPr>
        <xdr:cNvPr id="21291" name="AutoShape 15">
          <a:extLst>
            <a:ext uri="{FF2B5EF4-FFF2-40B4-BE49-F238E27FC236}">
              <a16:creationId xmlns:a16="http://schemas.microsoft.com/office/drawing/2014/main" id="{00000000-0008-0000-0B00-00002B530000}"/>
            </a:ext>
          </a:extLst>
        </xdr:cNvPr>
        <xdr:cNvSpPr>
          <a:spLocks/>
        </xdr:cNvSpPr>
      </xdr:nvSpPr>
      <xdr:spPr bwMode="auto">
        <a:xfrm>
          <a:off x="323850" y="3209925"/>
          <a:ext cx="57150" cy="2381250"/>
        </a:xfrm>
        <a:prstGeom prst="leftBracket">
          <a:avLst>
            <a:gd name="adj" fmla="val 34722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66675</xdr:colOff>
      <xdr:row>28</xdr:row>
      <xdr:rowOff>66675</xdr:rowOff>
    </xdr:from>
    <xdr:to>
      <xdr:col>1</xdr:col>
      <xdr:colOff>95250</xdr:colOff>
      <xdr:row>43</xdr:row>
      <xdr:rowOff>66675</xdr:rowOff>
    </xdr:to>
    <xdr:sp macro="" textlink="">
      <xdr:nvSpPr>
        <xdr:cNvPr id="21292" name="AutoShape 16">
          <a:extLst>
            <a:ext uri="{FF2B5EF4-FFF2-40B4-BE49-F238E27FC236}">
              <a16:creationId xmlns:a16="http://schemas.microsoft.com/office/drawing/2014/main" id="{00000000-0008-0000-0B00-00002C530000}"/>
            </a:ext>
          </a:extLst>
        </xdr:cNvPr>
        <xdr:cNvSpPr>
          <a:spLocks/>
        </xdr:cNvSpPr>
      </xdr:nvSpPr>
      <xdr:spPr bwMode="auto">
        <a:xfrm>
          <a:off x="323850" y="6353175"/>
          <a:ext cx="28575" cy="3514725"/>
        </a:xfrm>
        <a:prstGeom prst="leftBracket">
          <a:avLst>
            <a:gd name="adj" fmla="val 10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285750</xdr:colOff>
      <xdr:row>3</xdr:row>
      <xdr:rowOff>28575</xdr:rowOff>
    </xdr:from>
    <xdr:to>
      <xdr:col>10</xdr:col>
      <xdr:colOff>285750</xdr:colOff>
      <xdr:row>5</xdr:row>
      <xdr:rowOff>142875</xdr:rowOff>
    </xdr:to>
    <xdr:sp macro="" textlink="">
      <xdr:nvSpPr>
        <xdr:cNvPr id="21293" name="Line 17">
          <a:extLst>
            <a:ext uri="{FF2B5EF4-FFF2-40B4-BE49-F238E27FC236}">
              <a16:creationId xmlns:a16="http://schemas.microsoft.com/office/drawing/2014/main" id="{00000000-0008-0000-0B00-00002D530000}"/>
            </a:ext>
          </a:extLst>
        </xdr:cNvPr>
        <xdr:cNvSpPr>
          <a:spLocks noChangeShapeType="1"/>
        </xdr:cNvSpPr>
      </xdr:nvSpPr>
      <xdr:spPr bwMode="auto">
        <a:xfrm>
          <a:off x="3162300" y="885825"/>
          <a:ext cx="0" cy="4191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171450</xdr:colOff>
      <xdr:row>48</xdr:row>
      <xdr:rowOff>19050</xdr:rowOff>
    </xdr:from>
    <xdr:to>
      <xdr:col>4</xdr:col>
      <xdr:colOff>171450</xdr:colOff>
      <xdr:row>51</xdr:row>
      <xdr:rowOff>0</xdr:rowOff>
    </xdr:to>
    <xdr:sp macro="" textlink="">
      <xdr:nvSpPr>
        <xdr:cNvPr id="19" name="Line 13">
          <a:extLst>
            <a:ext uri="{FF2B5EF4-FFF2-40B4-BE49-F238E27FC236}">
              <a16:creationId xmlns:a16="http://schemas.microsoft.com/office/drawing/2014/main" id="{00000000-0008-0000-0B00-000013000000}"/>
            </a:ext>
          </a:extLst>
        </xdr:cNvPr>
        <xdr:cNvSpPr>
          <a:spLocks noChangeShapeType="1"/>
        </xdr:cNvSpPr>
      </xdr:nvSpPr>
      <xdr:spPr bwMode="auto">
        <a:xfrm>
          <a:off x="1276350" y="9172575"/>
          <a:ext cx="0" cy="2857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171450</xdr:colOff>
      <xdr:row>48</xdr:row>
      <xdr:rowOff>19050</xdr:rowOff>
    </xdr:from>
    <xdr:to>
      <xdr:col>14</xdr:col>
      <xdr:colOff>171450</xdr:colOff>
      <xdr:row>51</xdr:row>
      <xdr:rowOff>0</xdr:rowOff>
    </xdr:to>
    <xdr:sp macro="" textlink="">
      <xdr:nvSpPr>
        <xdr:cNvPr id="20" name="Line 13">
          <a:extLst>
            <a:ext uri="{FF2B5EF4-FFF2-40B4-BE49-F238E27FC236}">
              <a16:creationId xmlns:a16="http://schemas.microsoft.com/office/drawing/2014/main" id="{00000000-0008-0000-0B00-000014000000}"/>
            </a:ext>
          </a:extLst>
        </xdr:cNvPr>
        <xdr:cNvSpPr>
          <a:spLocks noChangeShapeType="1"/>
        </xdr:cNvSpPr>
      </xdr:nvSpPr>
      <xdr:spPr bwMode="auto">
        <a:xfrm>
          <a:off x="4200525" y="9172575"/>
          <a:ext cx="0" cy="2857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57150</xdr:colOff>
      <xdr:row>45</xdr:row>
      <xdr:rowOff>0</xdr:rowOff>
    </xdr:from>
    <xdr:to>
      <xdr:col>1</xdr:col>
      <xdr:colOff>104775</xdr:colOff>
      <xdr:row>53</xdr:row>
      <xdr:rowOff>9525</xdr:rowOff>
    </xdr:to>
    <xdr:sp macro="" textlink="">
      <xdr:nvSpPr>
        <xdr:cNvPr id="21" name="AutoShape 20">
          <a:extLst>
            <a:ext uri="{FF2B5EF4-FFF2-40B4-BE49-F238E27FC236}">
              <a16:creationId xmlns:a16="http://schemas.microsoft.com/office/drawing/2014/main" id="{00000000-0008-0000-0B00-000015000000}"/>
            </a:ext>
          </a:extLst>
        </xdr:cNvPr>
        <xdr:cNvSpPr>
          <a:spLocks/>
        </xdr:cNvSpPr>
      </xdr:nvSpPr>
      <xdr:spPr bwMode="auto">
        <a:xfrm>
          <a:off x="314325" y="8705850"/>
          <a:ext cx="47625" cy="1219200"/>
        </a:xfrm>
        <a:prstGeom prst="leftBracket">
          <a:avLst>
            <a:gd name="adj" fmla="val 14791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28575</xdr:colOff>
      <xdr:row>17</xdr:row>
      <xdr:rowOff>128588</xdr:rowOff>
    </xdr:from>
    <xdr:to>
      <xdr:col>12</xdr:col>
      <xdr:colOff>161925</xdr:colOff>
      <xdr:row>17</xdr:row>
      <xdr:rowOff>261938</xdr:rowOff>
    </xdr:to>
    <xdr:sp macro="" textlink="">
      <xdr:nvSpPr>
        <xdr:cNvPr id="22" name="テキスト ボックス 21">
          <a:extLst>
            <a:ext uri="{FF2B5EF4-FFF2-40B4-BE49-F238E27FC236}">
              <a16:creationId xmlns:a16="http://schemas.microsoft.com/office/drawing/2014/main" id="{00000000-0008-0000-0B00-000016000000}"/>
            </a:ext>
          </a:extLst>
        </xdr:cNvPr>
        <xdr:cNvSpPr txBox="1"/>
      </xdr:nvSpPr>
      <xdr:spPr>
        <a:xfrm>
          <a:off x="3495675" y="2928938"/>
          <a:ext cx="133350"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1100">
              <a:latin typeface="ＭＳ ゴシック" panose="020B0609070205080204" pitchFamily="49" charset="-128"/>
              <a:ea typeface="ＭＳ ゴシック" panose="020B0609070205080204" pitchFamily="49" charset="-128"/>
            </a:rPr>
            <a:t>^</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133350</xdr:colOff>
      <xdr:row>23</xdr:row>
      <xdr:rowOff>238125</xdr:rowOff>
    </xdr:from>
    <xdr:to>
      <xdr:col>8</xdr:col>
      <xdr:colOff>133350</xdr:colOff>
      <xdr:row>26</xdr:row>
      <xdr:rowOff>28575</xdr:rowOff>
    </xdr:to>
    <xdr:sp macro="" textlink="">
      <xdr:nvSpPr>
        <xdr:cNvPr id="22300" name="Line 1">
          <a:extLst>
            <a:ext uri="{FF2B5EF4-FFF2-40B4-BE49-F238E27FC236}">
              <a16:creationId xmlns:a16="http://schemas.microsoft.com/office/drawing/2014/main" id="{00000000-0008-0000-0C00-00001C570000}"/>
            </a:ext>
          </a:extLst>
        </xdr:cNvPr>
        <xdr:cNvSpPr>
          <a:spLocks noChangeShapeType="1"/>
        </xdr:cNvSpPr>
      </xdr:nvSpPr>
      <xdr:spPr bwMode="auto">
        <a:xfrm>
          <a:off x="2419350" y="5219700"/>
          <a:ext cx="0" cy="6381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142875</xdr:colOff>
      <xdr:row>26</xdr:row>
      <xdr:rowOff>28575</xdr:rowOff>
    </xdr:from>
    <xdr:to>
      <xdr:col>20</xdr:col>
      <xdr:colOff>142875</xdr:colOff>
      <xdr:row>26</xdr:row>
      <xdr:rowOff>28575</xdr:rowOff>
    </xdr:to>
    <xdr:sp macro="" textlink="">
      <xdr:nvSpPr>
        <xdr:cNvPr id="22301" name="Line 2">
          <a:extLst>
            <a:ext uri="{FF2B5EF4-FFF2-40B4-BE49-F238E27FC236}">
              <a16:creationId xmlns:a16="http://schemas.microsoft.com/office/drawing/2014/main" id="{00000000-0008-0000-0C00-00001D570000}"/>
            </a:ext>
          </a:extLst>
        </xdr:cNvPr>
        <xdr:cNvSpPr>
          <a:spLocks noChangeShapeType="1"/>
        </xdr:cNvSpPr>
      </xdr:nvSpPr>
      <xdr:spPr bwMode="auto">
        <a:xfrm>
          <a:off x="2428875" y="5857875"/>
          <a:ext cx="3543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180975</xdr:colOff>
      <xdr:row>26</xdr:row>
      <xdr:rowOff>38100</xdr:rowOff>
    </xdr:from>
    <xdr:to>
      <xdr:col>13</xdr:col>
      <xdr:colOff>180975</xdr:colOff>
      <xdr:row>28</xdr:row>
      <xdr:rowOff>9525</xdr:rowOff>
    </xdr:to>
    <xdr:sp macro="" textlink="">
      <xdr:nvSpPr>
        <xdr:cNvPr id="22302" name="Line 3">
          <a:extLst>
            <a:ext uri="{FF2B5EF4-FFF2-40B4-BE49-F238E27FC236}">
              <a16:creationId xmlns:a16="http://schemas.microsoft.com/office/drawing/2014/main" id="{00000000-0008-0000-0C00-00001E570000}"/>
            </a:ext>
          </a:extLst>
        </xdr:cNvPr>
        <xdr:cNvSpPr>
          <a:spLocks noChangeShapeType="1"/>
        </xdr:cNvSpPr>
      </xdr:nvSpPr>
      <xdr:spPr bwMode="auto">
        <a:xfrm>
          <a:off x="3943350" y="5867400"/>
          <a:ext cx="0" cy="4286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28575</xdr:colOff>
      <xdr:row>33</xdr:row>
      <xdr:rowOff>0</xdr:rowOff>
    </xdr:from>
    <xdr:to>
      <xdr:col>15</xdr:col>
      <xdr:colOff>314325</xdr:colOff>
      <xdr:row>33</xdr:row>
      <xdr:rowOff>0</xdr:rowOff>
    </xdr:to>
    <xdr:sp macro="" textlink="">
      <xdr:nvSpPr>
        <xdr:cNvPr id="22303" name="Line 4">
          <a:extLst>
            <a:ext uri="{FF2B5EF4-FFF2-40B4-BE49-F238E27FC236}">
              <a16:creationId xmlns:a16="http://schemas.microsoft.com/office/drawing/2014/main" id="{00000000-0008-0000-0C00-00001F570000}"/>
            </a:ext>
          </a:extLst>
        </xdr:cNvPr>
        <xdr:cNvSpPr>
          <a:spLocks noChangeShapeType="1"/>
        </xdr:cNvSpPr>
      </xdr:nvSpPr>
      <xdr:spPr bwMode="auto">
        <a:xfrm flipH="1">
          <a:off x="3495675" y="7591425"/>
          <a:ext cx="11525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7</xdr:row>
      <xdr:rowOff>38100</xdr:rowOff>
    </xdr:from>
    <xdr:to>
      <xdr:col>11</xdr:col>
      <xdr:colOff>0</xdr:colOff>
      <xdr:row>10</xdr:row>
      <xdr:rowOff>0</xdr:rowOff>
    </xdr:to>
    <xdr:sp macro="" textlink="">
      <xdr:nvSpPr>
        <xdr:cNvPr id="22304" name="Line 5">
          <a:extLst>
            <a:ext uri="{FF2B5EF4-FFF2-40B4-BE49-F238E27FC236}">
              <a16:creationId xmlns:a16="http://schemas.microsoft.com/office/drawing/2014/main" id="{00000000-0008-0000-0C00-000020570000}"/>
            </a:ext>
          </a:extLst>
        </xdr:cNvPr>
        <xdr:cNvSpPr>
          <a:spLocks noChangeShapeType="1"/>
        </xdr:cNvSpPr>
      </xdr:nvSpPr>
      <xdr:spPr bwMode="auto">
        <a:xfrm>
          <a:off x="3171825" y="1733550"/>
          <a:ext cx="0" cy="4191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209550</xdr:colOff>
      <xdr:row>12</xdr:row>
      <xdr:rowOff>38100</xdr:rowOff>
    </xdr:from>
    <xdr:to>
      <xdr:col>6</xdr:col>
      <xdr:colOff>209550</xdr:colOff>
      <xdr:row>15</xdr:row>
      <xdr:rowOff>9525</xdr:rowOff>
    </xdr:to>
    <xdr:sp macro="" textlink="">
      <xdr:nvSpPr>
        <xdr:cNvPr id="22305" name="Line 6">
          <a:extLst>
            <a:ext uri="{FF2B5EF4-FFF2-40B4-BE49-F238E27FC236}">
              <a16:creationId xmlns:a16="http://schemas.microsoft.com/office/drawing/2014/main" id="{00000000-0008-0000-0C00-000021570000}"/>
            </a:ext>
          </a:extLst>
        </xdr:cNvPr>
        <xdr:cNvSpPr>
          <a:spLocks noChangeShapeType="1"/>
        </xdr:cNvSpPr>
      </xdr:nvSpPr>
      <xdr:spPr bwMode="auto">
        <a:xfrm>
          <a:off x="1905000" y="2724150"/>
          <a:ext cx="0" cy="4286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209550</xdr:colOff>
      <xdr:row>16</xdr:row>
      <xdr:rowOff>19050</xdr:rowOff>
    </xdr:from>
    <xdr:to>
      <xdr:col>6</xdr:col>
      <xdr:colOff>209550</xdr:colOff>
      <xdr:row>19</xdr:row>
      <xdr:rowOff>0</xdr:rowOff>
    </xdr:to>
    <xdr:sp macro="" textlink="">
      <xdr:nvSpPr>
        <xdr:cNvPr id="22306" name="Line 7">
          <a:extLst>
            <a:ext uri="{FF2B5EF4-FFF2-40B4-BE49-F238E27FC236}">
              <a16:creationId xmlns:a16="http://schemas.microsoft.com/office/drawing/2014/main" id="{00000000-0008-0000-0C00-000022570000}"/>
            </a:ext>
          </a:extLst>
        </xdr:cNvPr>
        <xdr:cNvSpPr>
          <a:spLocks noChangeShapeType="1"/>
        </xdr:cNvSpPr>
      </xdr:nvSpPr>
      <xdr:spPr bwMode="auto">
        <a:xfrm>
          <a:off x="1905000" y="3609975"/>
          <a:ext cx="0" cy="466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209550</xdr:colOff>
      <xdr:row>20</xdr:row>
      <xdr:rowOff>9525</xdr:rowOff>
    </xdr:from>
    <xdr:to>
      <xdr:col>6</xdr:col>
      <xdr:colOff>209550</xdr:colOff>
      <xdr:row>23</xdr:row>
      <xdr:rowOff>0</xdr:rowOff>
    </xdr:to>
    <xdr:sp macro="" textlink="">
      <xdr:nvSpPr>
        <xdr:cNvPr id="22307" name="Line 8">
          <a:extLst>
            <a:ext uri="{FF2B5EF4-FFF2-40B4-BE49-F238E27FC236}">
              <a16:creationId xmlns:a16="http://schemas.microsoft.com/office/drawing/2014/main" id="{00000000-0008-0000-0C00-000023570000}"/>
            </a:ext>
          </a:extLst>
        </xdr:cNvPr>
        <xdr:cNvSpPr>
          <a:spLocks noChangeShapeType="1"/>
        </xdr:cNvSpPr>
      </xdr:nvSpPr>
      <xdr:spPr bwMode="auto">
        <a:xfrm>
          <a:off x="1905000" y="4533900"/>
          <a:ext cx="0" cy="4476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171450</xdr:colOff>
      <xdr:row>38</xdr:row>
      <xdr:rowOff>19050</xdr:rowOff>
    </xdr:from>
    <xdr:to>
      <xdr:col>6</xdr:col>
      <xdr:colOff>171450</xdr:colOff>
      <xdr:row>41</xdr:row>
      <xdr:rowOff>0</xdr:rowOff>
    </xdr:to>
    <xdr:sp macro="" textlink="">
      <xdr:nvSpPr>
        <xdr:cNvPr id="22308" name="Line 9">
          <a:extLst>
            <a:ext uri="{FF2B5EF4-FFF2-40B4-BE49-F238E27FC236}">
              <a16:creationId xmlns:a16="http://schemas.microsoft.com/office/drawing/2014/main" id="{00000000-0008-0000-0C00-000024570000}"/>
            </a:ext>
          </a:extLst>
        </xdr:cNvPr>
        <xdr:cNvSpPr>
          <a:spLocks noChangeShapeType="1"/>
        </xdr:cNvSpPr>
      </xdr:nvSpPr>
      <xdr:spPr bwMode="auto">
        <a:xfrm>
          <a:off x="1866900" y="8753475"/>
          <a:ext cx="0" cy="4381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314325</xdr:colOff>
      <xdr:row>28</xdr:row>
      <xdr:rowOff>228600</xdr:rowOff>
    </xdr:from>
    <xdr:to>
      <xdr:col>16</xdr:col>
      <xdr:colOff>314325</xdr:colOff>
      <xdr:row>32</xdr:row>
      <xdr:rowOff>9525</xdr:rowOff>
    </xdr:to>
    <xdr:sp macro="" textlink="">
      <xdr:nvSpPr>
        <xdr:cNvPr id="22309" name="Line 10">
          <a:extLst>
            <a:ext uri="{FF2B5EF4-FFF2-40B4-BE49-F238E27FC236}">
              <a16:creationId xmlns:a16="http://schemas.microsoft.com/office/drawing/2014/main" id="{00000000-0008-0000-0C00-000025570000}"/>
            </a:ext>
          </a:extLst>
        </xdr:cNvPr>
        <xdr:cNvSpPr>
          <a:spLocks noChangeShapeType="1"/>
        </xdr:cNvSpPr>
      </xdr:nvSpPr>
      <xdr:spPr bwMode="auto">
        <a:xfrm>
          <a:off x="4943475" y="6515100"/>
          <a:ext cx="0" cy="847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142875</xdr:colOff>
      <xdr:row>10</xdr:row>
      <xdr:rowOff>228600</xdr:rowOff>
    </xdr:from>
    <xdr:to>
      <xdr:col>20</xdr:col>
      <xdr:colOff>142875</xdr:colOff>
      <xdr:row>26</xdr:row>
      <xdr:rowOff>38100</xdr:rowOff>
    </xdr:to>
    <xdr:sp macro="" textlink="">
      <xdr:nvSpPr>
        <xdr:cNvPr id="22310" name="Line 11">
          <a:extLst>
            <a:ext uri="{FF2B5EF4-FFF2-40B4-BE49-F238E27FC236}">
              <a16:creationId xmlns:a16="http://schemas.microsoft.com/office/drawing/2014/main" id="{00000000-0008-0000-0C00-000026570000}"/>
            </a:ext>
          </a:extLst>
        </xdr:cNvPr>
        <xdr:cNvSpPr>
          <a:spLocks noChangeShapeType="1"/>
        </xdr:cNvSpPr>
      </xdr:nvSpPr>
      <xdr:spPr bwMode="auto">
        <a:xfrm>
          <a:off x="5972175" y="2381250"/>
          <a:ext cx="0" cy="3486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152400</xdr:colOff>
      <xdr:row>34</xdr:row>
      <xdr:rowOff>19050</xdr:rowOff>
    </xdr:from>
    <xdr:to>
      <xdr:col>6</xdr:col>
      <xdr:colOff>152400</xdr:colOff>
      <xdr:row>37</xdr:row>
      <xdr:rowOff>0</xdr:rowOff>
    </xdr:to>
    <xdr:sp macro="" textlink="">
      <xdr:nvSpPr>
        <xdr:cNvPr id="22311" name="Line 12">
          <a:extLst>
            <a:ext uri="{FF2B5EF4-FFF2-40B4-BE49-F238E27FC236}">
              <a16:creationId xmlns:a16="http://schemas.microsoft.com/office/drawing/2014/main" id="{00000000-0008-0000-0C00-000027570000}"/>
            </a:ext>
          </a:extLst>
        </xdr:cNvPr>
        <xdr:cNvSpPr>
          <a:spLocks noChangeShapeType="1"/>
        </xdr:cNvSpPr>
      </xdr:nvSpPr>
      <xdr:spPr bwMode="auto">
        <a:xfrm>
          <a:off x="1847850" y="7848600"/>
          <a:ext cx="0" cy="4381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14</xdr:col>
      <xdr:colOff>285750</xdr:colOff>
      <xdr:row>19</xdr:row>
      <xdr:rowOff>123825</xdr:rowOff>
    </xdr:from>
    <xdr:to>
      <xdr:col>15</xdr:col>
      <xdr:colOff>66675</xdr:colOff>
      <xdr:row>19</xdr:row>
      <xdr:rowOff>304800</xdr:rowOff>
    </xdr:to>
    <xdr:sp macro="" textlink="">
      <xdr:nvSpPr>
        <xdr:cNvPr id="22312" name="Text Box 13">
          <a:extLst>
            <a:ext uri="{FF2B5EF4-FFF2-40B4-BE49-F238E27FC236}">
              <a16:creationId xmlns:a16="http://schemas.microsoft.com/office/drawing/2014/main" id="{00000000-0008-0000-0C00-000028570000}"/>
            </a:ext>
          </a:extLst>
        </xdr:cNvPr>
        <xdr:cNvSpPr txBox="1">
          <a:spLocks noChangeArrowheads="1"/>
        </xdr:cNvSpPr>
      </xdr:nvSpPr>
      <xdr:spPr bwMode="auto">
        <a:xfrm>
          <a:off x="4343400" y="42005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66675</xdr:colOff>
      <xdr:row>6</xdr:row>
      <xdr:rowOff>66675</xdr:rowOff>
    </xdr:from>
    <xdr:to>
      <xdr:col>1</xdr:col>
      <xdr:colOff>142875</xdr:colOff>
      <xdr:row>12</xdr:row>
      <xdr:rowOff>47625</xdr:rowOff>
    </xdr:to>
    <xdr:sp macro="" textlink="">
      <xdr:nvSpPr>
        <xdr:cNvPr id="22313" name="AutoShape 14">
          <a:extLst>
            <a:ext uri="{FF2B5EF4-FFF2-40B4-BE49-F238E27FC236}">
              <a16:creationId xmlns:a16="http://schemas.microsoft.com/office/drawing/2014/main" id="{00000000-0008-0000-0C00-000029570000}"/>
            </a:ext>
          </a:extLst>
        </xdr:cNvPr>
        <xdr:cNvSpPr>
          <a:spLocks/>
        </xdr:cNvSpPr>
      </xdr:nvSpPr>
      <xdr:spPr bwMode="auto">
        <a:xfrm>
          <a:off x="323850" y="1381125"/>
          <a:ext cx="76200" cy="1352550"/>
        </a:xfrm>
        <a:prstGeom prst="leftBracket">
          <a:avLst>
            <a:gd name="adj" fmla="val 1479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66675</xdr:colOff>
      <xdr:row>15</xdr:row>
      <xdr:rowOff>66675</xdr:rowOff>
    </xdr:from>
    <xdr:to>
      <xdr:col>1</xdr:col>
      <xdr:colOff>123825</xdr:colOff>
      <xdr:row>24</xdr:row>
      <xdr:rowOff>304800</xdr:rowOff>
    </xdr:to>
    <xdr:sp macro="" textlink="">
      <xdr:nvSpPr>
        <xdr:cNvPr id="22314" name="AutoShape 15">
          <a:extLst>
            <a:ext uri="{FF2B5EF4-FFF2-40B4-BE49-F238E27FC236}">
              <a16:creationId xmlns:a16="http://schemas.microsoft.com/office/drawing/2014/main" id="{00000000-0008-0000-0C00-00002A570000}"/>
            </a:ext>
          </a:extLst>
        </xdr:cNvPr>
        <xdr:cNvSpPr>
          <a:spLocks/>
        </xdr:cNvSpPr>
      </xdr:nvSpPr>
      <xdr:spPr bwMode="auto">
        <a:xfrm>
          <a:off x="323850" y="3209925"/>
          <a:ext cx="57150" cy="2381250"/>
        </a:xfrm>
        <a:prstGeom prst="leftBracket">
          <a:avLst>
            <a:gd name="adj" fmla="val 34722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66675</xdr:colOff>
      <xdr:row>28</xdr:row>
      <xdr:rowOff>66675</xdr:rowOff>
    </xdr:from>
    <xdr:to>
      <xdr:col>1</xdr:col>
      <xdr:colOff>95250</xdr:colOff>
      <xdr:row>43</xdr:row>
      <xdr:rowOff>66675</xdr:rowOff>
    </xdr:to>
    <xdr:sp macro="" textlink="">
      <xdr:nvSpPr>
        <xdr:cNvPr id="22315" name="AutoShape 16">
          <a:extLst>
            <a:ext uri="{FF2B5EF4-FFF2-40B4-BE49-F238E27FC236}">
              <a16:creationId xmlns:a16="http://schemas.microsoft.com/office/drawing/2014/main" id="{00000000-0008-0000-0C00-00002B570000}"/>
            </a:ext>
          </a:extLst>
        </xdr:cNvPr>
        <xdr:cNvSpPr>
          <a:spLocks/>
        </xdr:cNvSpPr>
      </xdr:nvSpPr>
      <xdr:spPr bwMode="auto">
        <a:xfrm>
          <a:off x="323850" y="6353175"/>
          <a:ext cx="28575" cy="3514725"/>
        </a:xfrm>
        <a:prstGeom prst="leftBracket">
          <a:avLst>
            <a:gd name="adj" fmla="val 10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285750</xdr:colOff>
      <xdr:row>3</xdr:row>
      <xdr:rowOff>28575</xdr:rowOff>
    </xdr:from>
    <xdr:to>
      <xdr:col>10</xdr:col>
      <xdr:colOff>285750</xdr:colOff>
      <xdr:row>5</xdr:row>
      <xdr:rowOff>142875</xdr:rowOff>
    </xdr:to>
    <xdr:sp macro="" textlink="">
      <xdr:nvSpPr>
        <xdr:cNvPr id="22316" name="Line 17">
          <a:extLst>
            <a:ext uri="{FF2B5EF4-FFF2-40B4-BE49-F238E27FC236}">
              <a16:creationId xmlns:a16="http://schemas.microsoft.com/office/drawing/2014/main" id="{00000000-0008-0000-0C00-00002C570000}"/>
            </a:ext>
          </a:extLst>
        </xdr:cNvPr>
        <xdr:cNvSpPr>
          <a:spLocks noChangeShapeType="1"/>
        </xdr:cNvSpPr>
      </xdr:nvSpPr>
      <xdr:spPr bwMode="auto">
        <a:xfrm>
          <a:off x="3162300" y="885825"/>
          <a:ext cx="0" cy="4191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171450</xdr:colOff>
      <xdr:row>48</xdr:row>
      <xdr:rowOff>19050</xdr:rowOff>
    </xdr:from>
    <xdr:to>
      <xdr:col>4</xdr:col>
      <xdr:colOff>171450</xdr:colOff>
      <xdr:row>51</xdr:row>
      <xdr:rowOff>0</xdr:rowOff>
    </xdr:to>
    <xdr:sp macro="" textlink="">
      <xdr:nvSpPr>
        <xdr:cNvPr id="19" name="Line 13">
          <a:extLst>
            <a:ext uri="{FF2B5EF4-FFF2-40B4-BE49-F238E27FC236}">
              <a16:creationId xmlns:a16="http://schemas.microsoft.com/office/drawing/2014/main" id="{00000000-0008-0000-0C00-000013000000}"/>
            </a:ext>
          </a:extLst>
        </xdr:cNvPr>
        <xdr:cNvSpPr>
          <a:spLocks noChangeShapeType="1"/>
        </xdr:cNvSpPr>
      </xdr:nvSpPr>
      <xdr:spPr bwMode="auto">
        <a:xfrm>
          <a:off x="1276350" y="9363075"/>
          <a:ext cx="0" cy="2857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171450</xdr:colOff>
      <xdr:row>48</xdr:row>
      <xdr:rowOff>19050</xdr:rowOff>
    </xdr:from>
    <xdr:to>
      <xdr:col>14</xdr:col>
      <xdr:colOff>171450</xdr:colOff>
      <xdr:row>51</xdr:row>
      <xdr:rowOff>0</xdr:rowOff>
    </xdr:to>
    <xdr:sp macro="" textlink="">
      <xdr:nvSpPr>
        <xdr:cNvPr id="20" name="Line 13">
          <a:extLst>
            <a:ext uri="{FF2B5EF4-FFF2-40B4-BE49-F238E27FC236}">
              <a16:creationId xmlns:a16="http://schemas.microsoft.com/office/drawing/2014/main" id="{00000000-0008-0000-0C00-000014000000}"/>
            </a:ext>
          </a:extLst>
        </xdr:cNvPr>
        <xdr:cNvSpPr>
          <a:spLocks noChangeShapeType="1"/>
        </xdr:cNvSpPr>
      </xdr:nvSpPr>
      <xdr:spPr bwMode="auto">
        <a:xfrm>
          <a:off x="4229100" y="9363075"/>
          <a:ext cx="0" cy="2857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57150</xdr:colOff>
      <xdr:row>45</xdr:row>
      <xdr:rowOff>0</xdr:rowOff>
    </xdr:from>
    <xdr:to>
      <xdr:col>1</xdr:col>
      <xdr:colOff>104775</xdr:colOff>
      <xdr:row>53</xdr:row>
      <xdr:rowOff>9525</xdr:rowOff>
    </xdr:to>
    <xdr:sp macro="" textlink="">
      <xdr:nvSpPr>
        <xdr:cNvPr id="21" name="AutoShape 20">
          <a:extLst>
            <a:ext uri="{FF2B5EF4-FFF2-40B4-BE49-F238E27FC236}">
              <a16:creationId xmlns:a16="http://schemas.microsoft.com/office/drawing/2014/main" id="{00000000-0008-0000-0C00-000015000000}"/>
            </a:ext>
          </a:extLst>
        </xdr:cNvPr>
        <xdr:cNvSpPr>
          <a:spLocks/>
        </xdr:cNvSpPr>
      </xdr:nvSpPr>
      <xdr:spPr bwMode="auto">
        <a:xfrm>
          <a:off x="314325" y="8991600"/>
          <a:ext cx="47625" cy="1123950"/>
        </a:xfrm>
        <a:prstGeom prst="leftBracket">
          <a:avLst>
            <a:gd name="adj" fmla="val 14791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28575</xdr:colOff>
      <xdr:row>17</xdr:row>
      <xdr:rowOff>128588</xdr:rowOff>
    </xdr:from>
    <xdr:to>
      <xdr:col>12</xdr:col>
      <xdr:colOff>161925</xdr:colOff>
      <xdr:row>17</xdr:row>
      <xdr:rowOff>261938</xdr:rowOff>
    </xdr:to>
    <xdr:sp macro="" textlink="">
      <xdr:nvSpPr>
        <xdr:cNvPr id="26" name="テキスト ボックス 25">
          <a:extLst>
            <a:ext uri="{FF2B5EF4-FFF2-40B4-BE49-F238E27FC236}">
              <a16:creationId xmlns:a16="http://schemas.microsoft.com/office/drawing/2014/main" id="{00000000-0008-0000-0C00-00001A000000}"/>
            </a:ext>
          </a:extLst>
        </xdr:cNvPr>
        <xdr:cNvSpPr txBox="1"/>
      </xdr:nvSpPr>
      <xdr:spPr>
        <a:xfrm>
          <a:off x="3495675" y="2928938"/>
          <a:ext cx="133350"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1100">
              <a:latin typeface="ＭＳ ゴシック" panose="020B0609070205080204" pitchFamily="49" charset="-128"/>
              <a:ea typeface="ＭＳ ゴシック" panose="020B0609070205080204" pitchFamily="49" charset="-128"/>
            </a:rPr>
            <a:t>^</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209550</xdr:colOff>
      <xdr:row>3</xdr:row>
      <xdr:rowOff>0</xdr:rowOff>
    </xdr:from>
    <xdr:to>
      <xdr:col>6</xdr:col>
      <xdr:colOff>209550</xdr:colOff>
      <xdr:row>6</xdr:row>
      <xdr:rowOff>0</xdr:rowOff>
    </xdr:to>
    <xdr:sp macro="" textlink="">
      <xdr:nvSpPr>
        <xdr:cNvPr id="25657" name="Line 7">
          <a:extLst>
            <a:ext uri="{FF2B5EF4-FFF2-40B4-BE49-F238E27FC236}">
              <a16:creationId xmlns:a16="http://schemas.microsoft.com/office/drawing/2014/main" id="{00000000-0008-0000-0D00-000039640000}"/>
            </a:ext>
          </a:extLst>
        </xdr:cNvPr>
        <xdr:cNvSpPr>
          <a:spLocks noChangeShapeType="1"/>
        </xdr:cNvSpPr>
      </xdr:nvSpPr>
      <xdr:spPr bwMode="auto">
        <a:xfrm>
          <a:off x="1905000" y="857250"/>
          <a:ext cx="0" cy="5334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209550</xdr:colOff>
      <xdr:row>7</xdr:row>
      <xdr:rowOff>9525</xdr:rowOff>
    </xdr:from>
    <xdr:to>
      <xdr:col>6</xdr:col>
      <xdr:colOff>209550</xdr:colOff>
      <xdr:row>10</xdr:row>
      <xdr:rowOff>0</xdr:rowOff>
    </xdr:to>
    <xdr:sp macro="" textlink="">
      <xdr:nvSpPr>
        <xdr:cNvPr id="25658" name="Line 8">
          <a:extLst>
            <a:ext uri="{FF2B5EF4-FFF2-40B4-BE49-F238E27FC236}">
              <a16:creationId xmlns:a16="http://schemas.microsoft.com/office/drawing/2014/main" id="{00000000-0008-0000-0D00-00003A640000}"/>
            </a:ext>
          </a:extLst>
        </xdr:cNvPr>
        <xdr:cNvSpPr>
          <a:spLocks noChangeShapeType="1"/>
        </xdr:cNvSpPr>
      </xdr:nvSpPr>
      <xdr:spPr bwMode="auto">
        <a:xfrm>
          <a:off x="1905000" y="1847850"/>
          <a:ext cx="0" cy="4476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171450</xdr:colOff>
      <xdr:row>21</xdr:row>
      <xdr:rowOff>19050</xdr:rowOff>
    </xdr:from>
    <xdr:to>
      <xdr:col>6</xdr:col>
      <xdr:colOff>171450</xdr:colOff>
      <xdr:row>24</xdr:row>
      <xdr:rowOff>0</xdr:rowOff>
    </xdr:to>
    <xdr:sp macro="" textlink="">
      <xdr:nvSpPr>
        <xdr:cNvPr id="25659" name="Line 9">
          <a:extLst>
            <a:ext uri="{FF2B5EF4-FFF2-40B4-BE49-F238E27FC236}">
              <a16:creationId xmlns:a16="http://schemas.microsoft.com/office/drawing/2014/main" id="{00000000-0008-0000-0D00-00003B640000}"/>
            </a:ext>
          </a:extLst>
        </xdr:cNvPr>
        <xdr:cNvSpPr>
          <a:spLocks noChangeShapeType="1"/>
        </xdr:cNvSpPr>
      </xdr:nvSpPr>
      <xdr:spPr bwMode="auto">
        <a:xfrm>
          <a:off x="1866900" y="5000625"/>
          <a:ext cx="0" cy="4381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95250</xdr:colOff>
      <xdr:row>10</xdr:row>
      <xdr:rowOff>228600</xdr:rowOff>
    </xdr:from>
    <xdr:to>
      <xdr:col>14</xdr:col>
      <xdr:colOff>95250</xdr:colOff>
      <xdr:row>15</xdr:row>
      <xdr:rowOff>0</xdr:rowOff>
    </xdr:to>
    <xdr:sp macro="" textlink="">
      <xdr:nvSpPr>
        <xdr:cNvPr id="25660" name="Line 10">
          <a:extLst>
            <a:ext uri="{FF2B5EF4-FFF2-40B4-BE49-F238E27FC236}">
              <a16:creationId xmlns:a16="http://schemas.microsoft.com/office/drawing/2014/main" id="{00000000-0008-0000-0D00-00003C640000}"/>
            </a:ext>
          </a:extLst>
        </xdr:cNvPr>
        <xdr:cNvSpPr>
          <a:spLocks noChangeShapeType="1"/>
        </xdr:cNvSpPr>
      </xdr:nvSpPr>
      <xdr:spPr bwMode="auto">
        <a:xfrm>
          <a:off x="4152900" y="2524125"/>
          <a:ext cx="0" cy="10763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152400</xdr:colOff>
      <xdr:row>17</xdr:row>
      <xdr:rowOff>19050</xdr:rowOff>
    </xdr:from>
    <xdr:to>
      <xdr:col>6</xdr:col>
      <xdr:colOff>152400</xdr:colOff>
      <xdr:row>20</xdr:row>
      <xdr:rowOff>0</xdr:rowOff>
    </xdr:to>
    <xdr:sp macro="" textlink="">
      <xdr:nvSpPr>
        <xdr:cNvPr id="25661" name="Line 12">
          <a:extLst>
            <a:ext uri="{FF2B5EF4-FFF2-40B4-BE49-F238E27FC236}">
              <a16:creationId xmlns:a16="http://schemas.microsoft.com/office/drawing/2014/main" id="{00000000-0008-0000-0D00-00003D640000}"/>
            </a:ext>
          </a:extLst>
        </xdr:cNvPr>
        <xdr:cNvSpPr>
          <a:spLocks noChangeShapeType="1"/>
        </xdr:cNvSpPr>
      </xdr:nvSpPr>
      <xdr:spPr bwMode="auto">
        <a:xfrm>
          <a:off x="1847850" y="4095750"/>
          <a:ext cx="0" cy="4381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14</xdr:col>
      <xdr:colOff>285750</xdr:colOff>
      <xdr:row>7</xdr:row>
      <xdr:rowOff>0</xdr:rowOff>
    </xdr:from>
    <xdr:to>
      <xdr:col>15</xdr:col>
      <xdr:colOff>66675</xdr:colOff>
      <xdr:row>8</xdr:row>
      <xdr:rowOff>28575</xdr:rowOff>
    </xdr:to>
    <xdr:sp macro="" textlink="">
      <xdr:nvSpPr>
        <xdr:cNvPr id="25662" name="Text Box 13">
          <a:extLst>
            <a:ext uri="{FF2B5EF4-FFF2-40B4-BE49-F238E27FC236}">
              <a16:creationId xmlns:a16="http://schemas.microsoft.com/office/drawing/2014/main" id="{00000000-0008-0000-0D00-00003E640000}"/>
            </a:ext>
          </a:extLst>
        </xdr:cNvPr>
        <xdr:cNvSpPr txBox="1">
          <a:spLocks noChangeArrowheads="1"/>
        </xdr:cNvSpPr>
      </xdr:nvSpPr>
      <xdr:spPr bwMode="auto">
        <a:xfrm>
          <a:off x="4343400" y="18383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11</xdr:col>
      <xdr:colOff>19050</xdr:colOff>
      <xdr:row>16</xdr:row>
      <xdr:rowOff>0</xdr:rowOff>
    </xdr:from>
    <xdr:to>
      <xdr:col>12</xdr:col>
      <xdr:colOff>285750</xdr:colOff>
      <xdr:row>16</xdr:row>
      <xdr:rowOff>0</xdr:rowOff>
    </xdr:to>
    <xdr:sp macro="" textlink="">
      <xdr:nvSpPr>
        <xdr:cNvPr id="25663" name="Line 17">
          <a:extLst>
            <a:ext uri="{FF2B5EF4-FFF2-40B4-BE49-F238E27FC236}">
              <a16:creationId xmlns:a16="http://schemas.microsoft.com/office/drawing/2014/main" id="{00000000-0008-0000-0D00-00003F640000}"/>
            </a:ext>
          </a:extLst>
        </xdr:cNvPr>
        <xdr:cNvSpPr>
          <a:spLocks noChangeShapeType="1"/>
        </xdr:cNvSpPr>
      </xdr:nvSpPr>
      <xdr:spPr bwMode="auto">
        <a:xfrm flipH="1">
          <a:off x="3190875" y="3838575"/>
          <a:ext cx="5619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66675</xdr:colOff>
      <xdr:row>6</xdr:row>
      <xdr:rowOff>104775</xdr:rowOff>
    </xdr:from>
    <xdr:to>
      <xdr:col>1</xdr:col>
      <xdr:colOff>142875</xdr:colOff>
      <xdr:row>11</xdr:row>
      <xdr:rowOff>304800</xdr:rowOff>
    </xdr:to>
    <xdr:sp macro="" textlink="">
      <xdr:nvSpPr>
        <xdr:cNvPr id="25664" name="AutoShape 18">
          <a:extLst>
            <a:ext uri="{FF2B5EF4-FFF2-40B4-BE49-F238E27FC236}">
              <a16:creationId xmlns:a16="http://schemas.microsoft.com/office/drawing/2014/main" id="{00000000-0008-0000-0D00-000040640000}"/>
            </a:ext>
          </a:extLst>
        </xdr:cNvPr>
        <xdr:cNvSpPr>
          <a:spLocks/>
        </xdr:cNvSpPr>
      </xdr:nvSpPr>
      <xdr:spPr bwMode="auto">
        <a:xfrm>
          <a:off x="323850" y="1495425"/>
          <a:ext cx="76200" cy="1409700"/>
        </a:xfrm>
        <a:prstGeom prst="leftBracket">
          <a:avLst>
            <a:gd name="adj" fmla="val 1541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57150</xdr:colOff>
      <xdr:row>15</xdr:row>
      <xdr:rowOff>66675</xdr:rowOff>
    </xdr:from>
    <xdr:to>
      <xdr:col>1</xdr:col>
      <xdr:colOff>104775</xdr:colOff>
      <xdr:row>25</xdr:row>
      <xdr:rowOff>257175</xdr:rowOff>
    </xdr:to>
    <xdr:sp macro="" textlink="">
      <xdr:nvSpPr>
        <xdr:cNvPr id="25665" name="AutoShape 19">
          <a:extLst>
            <a:ext uri="{FF2B5EF4-FFF2-40B4-BE49-F238E27FC236}">
              <a16:creationId xmlns:a16="http://schemas.microsoft.com/office/drawing/2014/main" id="{00000000-0008-0000-0D00-000041640000}"/>
            </a:ext>
          </a:extLst>
        </xdr:cNvPr>
        <xdr:cNvSpPr>
          <a:spLocks/>
        </xdr:cNvSpPr>
      </xdr:nvSpPr>
      <xdr:spPr bwMode="auto">
        <a:xfrm>
          <a:off x="314325" y="3667125"/>
          <a:ext cx="47625" cy="2333625"/>
        </a:xfrm>
        <a:prstGeom prst="leftBracket">
          <a:avLst>
            <a:gd name="adj" fmla="val 40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171450</xdr:colOff>
      <xdr:row>30</xdr:row>
      <xdr:rowOff>19050</xdr:rowOff>
    </xdr:from>
    <xdr:to>
      <xdr:col>4</xdr:col>
      <xdr:colOff>171450</xdr:colOff>
      <xdr:row>33</xdr:row>
      <xdr:rowOff>0</xdr:rowOff>
    </xdr:to>
    <xdr:sp macro="" textlink="">
      <xdr:nvSpPr>
        <xdr:cNvPr id="11" name="Line 13">
          <a:extLst>
            <a:ext uri="{FF2B5EF4-FFF2-40B4-BE49-F238E27FC236}">
              <a16:creationId xmlns:a16="http://schemas.microsoft.com/office/drawing/2014/main" id="{00000000-0008-0000-0D00-00000B000000}"/>
            </a:ext>
          </a:extLst>
        </xdr:cNvPr>
        <xdr:cNvSpPr>
          <a:spLocks noChangeShapeType="1"/>
        </xdr:cNvSpPr>
      </xdr:nvSpPr>
      <xdr:spPr bwMode="auto">
        <a:xfrm>
          <a:off x="1276350" y="9172575"/>
          <a:ext cx="0" cy="2857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171450</xdr:colOff>
      <xdr:row>30</xdr:row>
      <xdr:rowOff>19050</xdr:rowOff>
    </xdr:from>
    <xdr:to>
      <xdr:col>14</xdr:col>
      <xdr:colOff>171450</xdr:colOff>
      <xdr:row>33</xdr:row>
      <xdr:rowOff>0</xdr:rowOff>
    </xdr:to>
    <xdr:sp macro="" textlink="">
      <xdr:nvSpPr>
        <xdr:cNvPr id="12" name="Line 13">
          <a:extLst>
            <a:ext uri="{FF2B5EF4-FFF2-40B4-BE49-F238E27FC236}">
              <a16:creationId xmlns:a16="http://schemas.microsoft.com/office/drawing/2014/main" id="{00000000-0008-0000-0D00-00000C000000}"/>
            </a:ext>
          </a:extLst>
        </xdr:cNvPr>
        <xdr:cNvSpPr>
          <a:spLocks noChangeShapeType="1"/>
        </xdr:cNvSpPr>
      </xdr:nvSpPr>
      <xdr:spPr bwMode="auto">
        <a:xfrm>
          <a:off x="4200525" y="9172575"/>
          <a:ext cx="0" cy="2857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57150</xdr:colOff>
      <xdr:row>27</xdr:row>
      <xdr:rowOff>0</xdr:rowOff>
    </xdr:from>
    <xdr:to>
      <xdr:col>1</xdr:col>
      <xdr:colOff>104775</xdr:colOff>
      <xdr:row>35</xdr:row>
      <xdr:rowOff>9525</xdr:rowOff>
    </xdr:to>
    <xdr:sp macro="" textlink="">
      <xdr:nvSpPr>
        <xdr:cNvPr id="13" name="AutoShape 20">
          <a:extLst>
            <a:ext uri="{FF2B5EF4-FFF2-40B4-BE49-F238E27FC236}">
              <a16:creationId xmlns:a16="http://schemas.microsoft.com/office/drawing/2014/main" id="{00000000-0008-0000-0D00-00000D000000}"/>
            </a:ext>
          </a:extLst>
        </xdr:cNvPr>
        <xdr:cNvSpPr>
          <a:spLocks/>
        </xdr:cNvSpPr>
      </xdr:nvSpPr>
      <xdr:spPr bwMode="auto">
        <a:xfrm>
          <a:off x="314325" y="8705850"/>
          <a:ext cx="47625" cy="1219200"/>
        </a:xfrm>
        <a:prstGeom prst="leftBracket">
          <a:avLst>
            <a:gd name="adj" fmla="val 14791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76199</xdr:colOff>
      <xdr:row>4</xdr:row>
      <xdr:rowOff>138112</xdr:rowOff>
    </xdr:from>
    <xdr:to>
      <xdr:col>15</xdr:col>
      <xdr:colOff>209549</xdr:colOff>
      <xdr:row>4</xdr:row>
      <xdr:rowOff>271462</xdr:rowOff>
    </xdr:to>
    <xdr:sp macro="" textlink="">
      <xdr:nvSpPr>
        <xdr:cNvPr id="15" name="テキスト ボックス 14">
          <a:extLst>
            <a:ext uri="{FF2B5EF4-FFF2-40B4-BE49-F238E27FC236}">
              <a16:creationId xmlns:a16="http://schemas.microsoft.com/office/drawing/2014/main" id="{00000000-0008-0000-0D00-00000F000000}"/>
            </a:ext>
          </a:extLst>
        </xdr:cNvPr>
        <xdr:cNvSpPr txBox="1"/>
      </xdr:nvSpPr>
      <xdr:spPr>
        <a:xfrm>
          <a:off x="4524374" y="1100137"/>
          <a:ext cx="133350"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1100">
              <a:latin typeface="ＭＳ ゴシック" panose="020B0609070205080204" pitchFamily="49" charset="-128"/>
              <a:ea typeface="ＭＳ ゴシック" panose="020B0609070205080204" pitchFamily="49" charset="-128"/>
            </a:rPr>
            <a:t>^</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209550</xdr:colOff>
      <xdr:row>14</xdr:row>
      <xdr:rowOff>9525</xdr:rowOff>
    </xdr:from>
    <xdr:to>
      <xdr:col>6</xdr:col>
      <xdr:colOff>209550</xdr:colOff>
      <xdr:row>17</xdr:row>
      <xdr:rowOff>0</xdr:rowOff>
    </xdr:to>
    <xdr:sp macro="" textlink="">
      <xdr:nvSpPr>
        <xdr:cNvPr id="24863" name="Line 3">
          <a:extLst>
            <a:ext uri="{FF2B5EF4-FFF2-40B4-BE49-F238E27FC236}">
              <a16:creationId xmlns:a16="http://schemas.microsoft.com/office/drawing/2014/main" id="{00000000-0008-0000-0E00-00001F610000}"/>
            </a:ext>
          </a:extLst>
        </xdr:cNvPr>
        <xdr:cNvSpPr>
          <a:spLocks noChangeShapeType="1"/>
        </xdr:cNvSpPr>
      </xdr:nvSpPr>
      <xdr:spPr bwMode="auto">
        <a:xfrm>
          <a:off x="1905000" y="3343275"/>
          <a:ext cx="0" cy="4476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171450</xdr:colOff>
      <xdr:row>28</xdr:row>
      <xdr:rowOff>19050</xdr:rowOff>
    </xdr:from>
    <xdr:to>
      <xdr:col>6</xdr:col>
      <xdr:colOff>171450</xdr:colOff>
      <xdr:row>31</xdr:row>
      <xdr:rowOff>0</xdr:rowOff>
    </xdr:to>
    <xdr:sp macro="" textlink="">
      <xdr:nvSpPr>
        <xdr:cNvPr id="24864" name="Line 4">
          <a:extLst>
            <a:ext uri="{FF2B5EF4-FFF2-40B4-BE49-F238E27FC236}">
              <a16:creationId xmlns:a16="http://schemas.microsoft.com/office/drawing/2014/main" id="{00000000-0008-0000-0E00-000020610000}"/>
            </a:ext>
          </a:extLst>
        </xdr:cNvPr>
        <xdr:cNvSpPr>
          <a:spLocks noChangeShapeType="1"/>
        </xdr:cNvSpPr>
      </xdr:nvSpPr>
      <xdr:spPr bwMode="auto">
        <a:xfrm>
          <a:off x="1866900" y="6496050"/>
          <a:ext cx="0" cy="4381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95250</xdr:colOff>
      <xdr:row>17</xdr:row>
      <xdr:rowOff>228600</xdr:rowOff>
    </xdr:from>
    <xdr:to>
      <xdr:col>14</xdr:col>
      <xdr:colOff>95250</xdr:colOff>
      <xdr:row>22</xdr:row>
      <xdr:rowOff>0</xdr:rowOff>
    </xdr:to>
    <xdr:sp macro="" textlink="">
      <xdr:nvSpPr>
        <xdr:cNvPr id="24865" name="Line 5">
          <a:extLst>
            <a:ext uri="{FF2B5EF4-FFF2-40B4-BE49-F238E27FC236}">
              <a16:creationId xmlns:a16="http://schemas.microsoft.com/office/drawing/2014/main" id="{00000000-0008-0000-0E00-000021610000}"/>
            </a:ext>
          </a:extLst>
        </xdr:cNvPr>
        <xdr:cNvSpPr>
          <a:spLocks noChangeShapeType="1"/>
        </xdr:cNvSpPr>
      </xdr:nvSpPr>
      <xdr:spPr bwMode="auto">
        <a:xfrm>
          <a:off x="4152900" y="4019550"/>
          <a:ext cx="0" cy="10763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152400</xdr:colOff>
      <xdr:row>24</xdr:row>
      <xdr:rowOff>19050</xdr:rowOff>
    </xdr:from>
    <xdr:to>
      <xdr:col>6</xdr:col>
      <xdr:colOff>152400</xdr:colOff>
      <xdr:row>27</xdr:row>
      <xdr:rowOff>0</xdr:rowOff>
    </xdr:to>
    <xdr:sp macro="" textlink="">
      <xdr:nvSpPr>
        <xdr:cNvPr id="24866" name="Line 6">
          <a:extLst>
            <a:ext uri="{FF2B5EF4-FFF2-40B4-BE49-F238E27FC236}">
              <a16:creationId xmlns:a16="http://schemas.microsoft.com/office/drawing/2014/main" id="{00000000-0008-0000-0E00-000022610000}"/>
            </a:ext>
          </a:extLst>
        </xdr:cNvPr>
        <xdr:cNvSpPr>
          <a:spLocks noChangeShapeType="1"/>
        </xdr:cNvSpPr>
      </xdr:nvSpPr>
      <xdr:spPr bwMode="auto">
        <a:xfrm>
          <a:off x="1847850" y="5591175"/>
          <a:ext cx="0" cy="4381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14</xdr:col>
      <xdr:colOff>285750</xdr:colOff>
      <xdr:row>14</xdr:row>
      <xdr:rowOff>0</xdr:rowOff>
    </xdr:from>
    <xdr:to>
      <xdr:col>15</xdr:col>
      <xdr:colOff>66675</xdr:colOff>
      <xdr:row>15</xdr:row>
      <xdr:rowOff>28575</xdr:rowOff>
    </xdr:to>
    <xdr:sp macro="" textlink="">
      <xdr:nvSpPr>
        <xdr:cNvPr id="24867" name="Text Box 7">
          <a:extLst>
            <a:ext uri="{FF2B5EF4-FFF2-40B4-BE49-F238E27FC236}">
              <a16:creationId xmlns:a16="http://schemas.microsoft.com/office/drawing/2014/main" id="{00000000-0008-0000-0E00-000023610000}"/>
            </a:ext>
          </a:extLst>
        </xdr:cNvPr>
        <xdr:cNvSpPr txBox="1">
          <a:spLocks noChangeArrowheads="1"/>
        </xdr:cNvSpPr>
      </xdr:nvSpPr>
      <xdr:spPr bwMode="auto">
        <a:xfrm>
          <a:off x="4343400" y="33337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11</xdr:col>
      <xdr:colOff>19050</xdr:colOff>
      <xdr:row>23</xdr:row>
      <xdr:rowOff>0</xdr:rowOff>
    </xdr:from>
    <xdr:to>
      <xdr:col>12</xdr:col>
      <xdr:colOff>285750</xdr:colOff>
      <xdr:row>23</xdr:row>
      <xdr:rowOff>0</xdr:rowOff>
    </xdr:to>
    <xdr:sp macro="" textlink="">
      <xdr:nvSpPr>
        <xdr:cNvPr id="24868" name="Line 8">
          <a:extLst>
            <a:ext uri="{FF2B5EF4-FFF2-40B4-BE49-F238E27FC236}">
              <a16:creationId xmlns:a16="http://schemas.microsoft.com/office/drawing/2014/main" id="{00000000-0008-0000-0E00-000024610000}"/>
            </a:ext>
          </a:extLst>
        </xdr:cNvPr>
        <xdr:cNvSpPr>
          <a:spLocks noChangeShapeType="1"/>
        </xdr:cNvSpPr>
      </xdr:nvSpPr>
      <xdr:spPr bwMode="auto">
        <a:xfrm flipH="1">
          <a:off x="3190875" y="5334000"/>
          <a:ext cx="5619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66675</xdr:colOff>
      <xdr:row>13</xdr:row>
      <xdr:rowOff>104775</xdr:rowOff>
    </xdr:from>
    <xdr:to>
      <xdr:col>1</xdr:col>
      <xdr:colOff>142875</xdr:colOff>
      <xdr:row>18</xdr:row>
      <xdr:rowOff>304800</xdr:rowOff>
    </xdr:to>
    <xdr:sp macro="" textlink="">
      <xdr:nvSpPr>
        <xdr:cNvPr id="24869" name="AutoShape 9">
          <a:extLst>
            <a:ext uri="{FF2B5EF4-FFF2-40B4-BE49-F238E27FC236}">
              <a16:creationId xmlns:a16="http://schemas.microsoft.com/office/drawing/2014/main" id="{00000000-0008-0000-0E00-000025610000}"/>
            </a:ext>
          </a:extLst>
        </xdr:cNvPr>
        <xdr:cNvSpPr>
          <a:spLocks/>
        </xdr:cNvSpPr>
      </xdr:nvSpPr>
      <xdr:spPr bwMode="auto">
        <a:xfrm>
          <a:off x="323850" y="2990850"/>
          <a:ext cx="76200" cy="1409700"/>
        </a:xfrm>
        <a:prstGeom prst="leftBracket">
          <a:avLst>
            <a:gd name="adj" fmla="val 1541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57150</xdr:colOff>
      <xdr:row>22</xdr:row>
      <xdr:rowOff>66675</xdr:rowOff>
    </xdr:from>
    <xdr:to>
      <xdr:col>1</xdr:col>
      <xdr:colOff>104775</xdr:colOff>
      <xdr:row>32</xdr:row>
      <xdr:rowOff>257175</xdr:rowOff>
    </xdr:to>
    <xdr:sp macro="" textlink="">
      <xdr:nvSpPr>
        <xdr:cNvPr id="24870" name="AutoShape 10">
          <a:extLst>
            <a:ext uri="{FF2B5EF4-FFF2-40B4-BE49-F238E27FC236}">
              <a16:creationId xmlns:a16="http://schemas.microsoft.com/office/drawing/2014/main" id="{00000000-0008-0000-0E00-000026610000}"/>
            </a:ext>
          </a:extLst>
        </xdr:cNvPr>
        <xdr:cNvSpPr>
          <a:spLocks/>
        </xdr:cNvSpPr>
      </xdr:nvSpPr>
      <xdr:spPr bwMode="auto">
        <a:xfrm>
          <a:off x="314325" y="5162550"/>
          <a:ext cx="47625" cy="2333625"/>
        </a:xfrm>
        <a:prstGeom prst="leftBracket">
          <a:avLst>
            <a:gd name="adj" fmla="val 40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142875</xdr:colOff>
      <xdr:row>3</xdr:row>
      <xdr:rowOff>19050</xdr:rowOff>
    </xdr:from>
    <xdr:to>
      <xdr:col>6</xdr:col>
      <xdr:colOff>142875</xdr:colOff>
      <xdr:row>4</xdr:row>
      <xdr:rowOff>266700</xdr:rowOff>
    </xdr:to>
    <xdr:sp macro="" textlink="">
      <xdr:nvSpPr>
        <xdr:cNvPr id="24871" name="Line 12">
          <a:extLst>
            <a:ext uri="{FF2B5EF4-FFF2-40B4-BE49-F238E27FC236}">
              <a16:creationId xmlns:a16="http://schemas.microsoft.com/office/drawing/2014/main" id="{00000000-0008-0000-0E00-000027610000}"/>
            </a:ext>
          </a:extLst>
        </xdr:cNvPr>
        <xdr:cNvSpPr>
          <a:spLocks noChangeShapeType="1"/>
        </xdr:cNvSpPr>
      </xdr:nvSpPr>
      <xdr:spPr bwMode="auto">
        <a:xfrm>
          <a:off x="1838325" y="876300"/>
          <a:ext cx="0" cy="3524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123825</xdr:colOff>
      <xdr:row>7</xdr:row>
      <xdr:rowOff>0</xdr:rowOff>
    </xdr:from>
    <xdr:to>
      <xdr:col>6</xdr:col>
      <xdr:colOff>123825</xdr:colOff>
      <xdr:row>9</xdr:row>
      <xdr:rowOff>19050</xdr:rowOff>
    </xdr:to>
    <xdr:sp macro="" textlink="">
      <xdr:nvSpPr>
        <xdr:cNvPr id="24872" name="Line 13">
          <a:extLst>
            <a:ext uri="{FF2B5EF4-FFF2-40B4-BE49-F238E27FC236}">
              <a16:creationId xmlns:a16="http://schemas.microsoft.com/office/drawing/2014/main" id="{00000000-0008-0000-0E00-000028610000}"/>
            </a:ext>
          </a:extLst>
        </xdr:cNvPr>
        <xdr:cNvSpPr>
          <a:spLocks noChangeShapeType="1"/>
        </xdr:cNvSpPr>
      </xdr:nvSpPr>
      <xdr:spPr bwMode="auto">
        <a:xfrm>
          <a:off x="1819275" y="1638300"/>
          <a:ext cx="0" cy="3714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133350</xdr:colOff>
      <xdr:row>10</xdr:row>
      <xdr:rowOff>9525</xdr:rowOff>
    </xdr:from>
    <xdr:to>
      <xdr:col>6</xdr:col>
      <xdr:colOff>133350</xdr:colOff>
      <xdr:row>13</xdr:row>
      <xdr:rowOff>0</xdr:rowOff>
    </xdr:to>
    <xdr:sp macro="" textlink="">
      <xdr:nvSpPr>
        <xdr:cNvPr id="24873" name="Line 14">
          <a:extLst>
            <a:ext uri="{FF2B5EF4-FFF2-40B4-BE49-F238E27FC236}">
              <a16:creationId xmlns:a16="http://schemas.microsoft.com/office/drawing/2014/main" id="{00000000-0008-0000-0E00-000029610000}"/>
            </a:ext>
          </a:extLst>
        </xdr:cNvPr>
        <xdr:cNvSpPr>
          <a:spLocks noChangeShapeType="1"/>
        </xdr:cNvSpPr>
      </xdr:nvSpPr>
      <xdr:spPr bwMode="auto">
        <a:xfrm>
          <a:off x="1828800" y="2381250"/>
          <a:ext cx="0" cy="5048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85725</xdr:colOff>
      <xdr:row>38</xdr:row>
      <xdr:rowOff>19050</xdr:rowOff>
    </xdr:from>
    <xdr:to>
      <xdr:col>11</xdr:col>
      <xdr:colOff>85725</xdr:colOff>
      <xdr:row>41</xdr:row>
      <xdr:rowOff>0</xdr:rowOff>
    </xdr:to>
    <xdr:sp macro="" textlink="">
      <xdr:nvSpPr>
        <xdr:cNvPr id="13" name="Line 13">
          <a:extLst>
            <a:ext uri="{FF2B5EF4-FFF2-40B4-BE49-F238E27FC236}">
              <a16:creationId xmlns:a16="http://schemas.microsoft.com/office/drawing/2014/main" id="{00000000-0008-0000-0E00-00000D000000}"/>
            </a:ext>
          </a:extLst>
        </xdr:cNvPr>
        <xdr:cNvSpPr>
          <a:spLocks noChangeShapeType="1"/>
        </xdr:cNvSpPr>
      </xdr:nvSpPr>
      <xdr:spPr bwMode="auto">
        <a:xfrm>
          <a:off x="3257550" y="8220075"/>
          <a:ext cx="0" cy="2857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171450</xdr:colOff>
      <xdr:row>38</xdr:row>
      <xdr:rowOff>19050</xdr:rowOff>
    </xdr:from>
    <xdr:to>
      <xdr:col>14</xdr:col>
      <xdr:colOff>171450</xdr:colOff>
      <xdr:row>41</xdr:row>
      <xdr:rowOff>0</xdr:rowOff>
    </xdr:to>
    <xdr:sp macro="" textlink="">
      <xdr:nvSpPr>
        <xdr:cNvPr id="14" name="Line 13">
          <a:extLst>
            <a:ext uri="{FF2B5EF4-FFF2-40B4-BE49-F238E27FC236}">
              <a16:creationId xmlns:a16="http://schemas.microsoft.com/office/drawing/2014/main" id="{00000000-0008-0000-0E00-00000E000000}"/>
            </a:ext>
          </a:extLst>
        </xdr:cNvPr>
        <xdr:cNvSpPr>
          <a:spLocks noChangeShapeType="1"/>
        </xdr:cNvSpPr>
      </xdr:nvSpPr>
      <xdr:spPr bwMode="auto">
        <a:xfrm>
          <a:off x="4391025" y="6819900"/>
          <a:ext cx="0" cy="2857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57150</xdr:colOff>
      <xdr:row>35</xdr:row>
      <xdr:rowOff>0</xdr:rowOff>
    </xdr:from>
    <xdr:to>
      <xdr:col>1</xdr:col>
      <xdr:colOff>104775</xdr:colOff>
      <xdr:row>43</xdr:row>
      <xdr:rowOff>9525</xdr:rowOff>
    </xdr:to>
    <xdr:sp macro="" textlink="">
      <xdr:nvSpPr>
        <xdr:cNvPr id="15" name="AutoShape 20">
          <a:extLst>
            <a:ext uri="{FF2B5EF4-FFF2-40B4-BE49-F238E27FC236}">
              <a16:creationId xmlns:a16="http://schemas.microsoft.com/office/drawing/2014/main" id="{00000000-0008-0000-0E00-00000F000000}"/>
            </a:ext>
          </a:extLst>
        </xdr:cNvPr>
        <xdr:cNvSpPr>
          <a:spLocks/>
        </xdr:cNvSpPr>
      </xdr:nvSpPr>
      <xdr:spPr bwMode="auto">
        <a:xfrm>
          <a:off x="314325" y="6353175"/>
          <a:ext cx="47625" cy="1219200"/>
        </a:xfrm>
        <a:prstGeom prst="leftBracket">
          <a:avLst>
            <a:gd name="adj" fmla="val 14791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209550</xdr:colOff>
      <xdr:row>3</xdr:row>
      <xdr:rowOff>0</xdr:rowOff>
    </xdr:from>
    <xdr:to>
      <xdr:col>6</xdr:col>
      <xdr:colOff>209550</xdr:colOff>
      <xdr:row>6</xdr:row>
      <xdr:rowOff>0</xdr:rowOff>
    </xdr:to>
    <xdr:sp macro="" textlink="">
      <xdr:nvSpPr>
        <xdr:cNvPr id="26672" name="Line 2">
          <a:extLst>
            <a:ext uri="{FF2B5EF4-FFF2-40B4-BE49-F238E27FC236}">
              <a16:creationId xmlns:a16="http://schemas.microsoft.com/office/drawing/2014/main" id="{00000000-0008-0000-0F00-000030680000}"/>
            </a:ext>
          </a:extLst>
        </xdr:cNvPr>
        <xdr:cNvSpPr>
          <a:spLocks noChangeShapeType="1"/>
        </xdr:cNvSpPr>
      </xdr:nvSpPr>
      <xdr:spPr bwMode="auto">
        <a:xfrm>
          <a:off x="1905000" y="857250"/>
          <a:ext cx="0" cy="5334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209550</xdr:colOff>
      <xdr:row>7</xdr:row>
      <xdr:rowOff>9525</xdr:rowOff>
    </xdr:from>
    <xdr:to>
      <xdr:col>6</xdr:col>
      <xdr:colOff>209550</xdr:colOff>
      <xdr:row>10</xdr:row>
      <xdr:rowOff>0</xdr:rowOff>
    </xdr:to>
    <xdr:sp macro="" textlink="">
      <xdr:nvSpPr>
        <xdr:cNvPr id="26673" name="Line 3">
          <a:extLst>
            <a:ext uri="{FF2B5EF4-FFF2-40B4-BE49-F238E27FC236}">
              <a16:creationId xmlns:a16="http://schemas.microsoft.com/office/drawing/2014/main" id="{00000000-0008-0000-0F00-000031680000}"/>
            </a:ext>
          </a:extLst>
        </xdr:cNvPr>
        <xdr:cNvSpPr>
          <a:spLocks noChangeShapeType="1"/>
        </xdr:cNvSpPr>
      </xdr:nvSpPr>
      <xdr:spPr bwMode="auto">
        <a:xfrm>
          <a:off x="1905000" y="1847850"/>
          <a:ext cx="0" cy="4476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171450</xdr:colOff>
      <xdr:row>21</xdr:row>
      <xdr:rowOff>19050</xdr:rowOff>
    </xdr:from>
    <xdr:to>
      <xdr:col>6</xdr:col>
      <xdr:colOff>171450</xdr:colOff>
      <xdr:row>24</xdr:row>
      <xdr:rowOff>0</xdr:rowOff>
    </xdr:to>
    <xdr:sp macro="" textlink="">
      <xdr:nvSpPr>
        <xdr:cNvPr id="26674" name="Line 4">
          <a:extLst>
            <a:ext uri="{FF2B5EF4-FFF2-40B4-BE49-F238E27FC236}">
              <a16:creationId xmlns:a16="http://schemas.microsoft.com/office/drawing/2014/main" id="{00000000-0008-0000-0F00-000032680000}"/>
            </a:ext>
          </a:extLst>
        </xdr:cNvPr>
        <xdr:cNvSpPr>
          <a:spLocks noChangeShapeType="1"/>
        </xdr:cNvSpPr>
      </xdr:nvSpPr>
      <xdr:spPr bwMode="auto">
        <a:xfrm>
          <a:off x="1866900" y="5000625"/>
          <a:ext cx="0" cy="4381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95250</xdr:colOff>
      <xdr:row>10</xdr:row>
      <xdr:rowOff>228600</xdr:rowOff>
    </xdr:from>
    <xdr:to>
      <xdr:col>14</xdr:col>
      <xdr:colOff>95250</xdr:colOff>
      <xdr:row>15</xdr:row>
      <xdr:rowOff>0</xdr:rowOff>
    </xdr:to>
    <xdr:sp macro="" textlink="">
      <xdr:nvSpPr>
        <xdr:cNvPr id="26675" name="Line 5">
          <a:extLst>
            <a:ext uri="{FF2B5EF4-FFF2-40B4-BE49-F238E27FC236}">
              <a16:creationId xmlns:a16="http://schemas.microsoft.com/office/drawing/2014/main" id="{00000000-0008-0000-0F00-000033680000}"/>
            </a:ext>
          </a:extLst>
        </xdr:cNvPr>
        <xdr:cNvSpPr>
          <a:spLocks noChangeShapeType="1"/>
        </xdr:cNvSpPr>
      </xdr:nvSpPr>
      <xdr:spPr bwMode="auto">
        <a:xfrm>
          <a:off x="4152900" y="2524125"/>
          <a:ext cx="0" cy="10763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152400</xdr:colOff>
      <xdr:row>17</xdr:row>
      <xdr:rowOff>19050</xdr:rowOff>
    </xdr:from>
    <xdr:to>
      <xdr:col>6</xdr:col>
      <xdr:colOff>152400</xdr:colOff>
      <xdr:row>20</xdr:row>
      <xdr:rowOff>0</xdr:rowOff>
    </xdr:to>
    <xdr:sp macro="" textlink="">
      <xdr:nvSpPr>
        <xdr:cNvPr id="26676" name="Line 6">
          <a:extLst>
            <a:ext uri="{FF2B5EF4-FFF2-40B4-BE49-F238E27FC236}">
              <a16:creationId xmlns:a16="http://schemas.microsoft.com/office/drawing/2014/main" id="{00000000-0008-0000-0F00-000034680000}"/>
            </a:ext>
          </a:extLst>
        </xdr:cNvPr>
        <xdr:cNvSpPr>
          <a:spLocks noChangeShapeType="1"/>
        </xdr:cNvSpPr>
      </xdr:nvSpPr>
      <xdr:spPr bwMode="auto">
        <a:xfrm>
          <a:off x="1847850" y="4095750"/>
          <a:ext cx="0" cy="4381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14</xdr:col>
      <xdr:colOff>285750</xdr:colOff>
      <xdr:row>7</xdr:row>
      <xdr:rowOff>0</xdr:rowOff>
    </xdr:from>
    <xdr:to>
      <xdr:col>15</xdr:col>
      <xdr:colOff>66675</xdr:colOff>
      <xdr:row>8</xdr:row>
      <xdr:rowOff>28575</xdr:rowOff>
    </xdr:to>
    <xdr:sp macro="" textlink="">
      <xdr:nvSpPr>
        <xdr:cNvPr id="26677" name="Text Box 7">
          <a:extLst>
            <a:ext uri="{FF2B5EF4-FFF2-40B4-BE49-F238E27FC236}">
              <a16:creationId xmlns:a16="http://schemas.microsoft.com/office/drawing/2014/main" id="{00000000-0008-0000-0F00-000035680000}"/>
            </a:ext>
          </a:extLst>
        </xdr:cNvPr>
        <xdr:cNvSpPr txBox="1">
          <a:spLocks noChangeArrowheads="1"/>
        </xdr:cNvSpPr>
      </xdr:nvSpPr>
      <xdr:spPr bwMode="auto">
        <a:xfrm>
          <a:off x="4343400" y="18383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11</xdr:col>
      <xdr:colOff>19050</xdr:colOff>
      <xdr:row>16</xdr:row>
      <xdr:rowOff>0</xdr:rowOff>
    </xdr:from>
    <xdr:to>
      <xdr:col>12</xdr:col>
      <xdr:colOff>285750</xdr:colOff>
      <xdr:row>16</xdr:row>
      <xdr:rowOff>0</xdr:rowOff>
    </xdr:to>
    <xdr:sp macro="" textlink="">
      <xdr:nvSpPr>
        <xdr:cNvPr id="26678" name="Line 8">
          <a:extLst>
            <a:ext uri="{FF2B5EF4-FFF2-40B4-BE49-F238E27FC236}">
              <a16:creationId xmlns:a16="http://schemas.microsoft.com/office/drawing/2014/main" id="{00000000-0008-0000-0F00-000036680000}"/>
            </a:ext>
          </a:extLst>
        </xdr:cNvPr>
        <xdr:cNvSpPr>
          <a:spLocks noChangeShapeType="1"/>
        </xdr:cNvSpPr>
      </xdr:nvSpPr>
      <xdr:spPr bwMode="auto">
        <a:xfrm flipH="1">
          <a:off x="3190875" y="3838575"/>
          <a:ext cx="5619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66675</xdr:colOff>
      <xdr:row>6</xdr:row>
      <xdr:rowOff>28575</xdr:rowOff>
    </xdr:from>
    <xdr:to>
      <xdr:col>1</xdr:col>
      <xdr:colOff>123825</xdr:colOff>
      <xdr:row>11</xdr:row>
      <xdr:rowOff>304800</xdr:rowOff>
    </xdr:to>
    <xdr:sp macro="" textlink="">
      <xdr:nvSpPr>
        <xdr:cNvPr id="26679" name="AutoShape 9">
          <a:extLst>
            <a:ext uri="{FF2B5EF4-FFF2-40B4-BE49-F238E27FC236}">
              <a16:creationId xmlns:a16="http://schemas.microsoft.com/office/drawing/2014/main" id="{00000000-0008-0000-0F00-000037680000}"/>
            </a:ext>
          </a:extLst>
        </xdr:cNvPr>
        <xdr:cNvSpPr>
          <a:spLocks/>
        </xdr:cNvSpPr>
      </xdr:nvSpPr>
      <xdr:spPr bwMode="auto">
        <a:xfrm>
          <a:off x="323850" y="1419225"/>
          <a:ext cx="57150" cy="1485900"/>
        </a:xfrm>
        <a:prstGeom prst="leftBracket">
          <a:avLst>
            <a:gd name="adj" fmla="val 15419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57150</xdr:colOff>
      <xdr:row>15</xdr:row>
      <xdr:rowOff>66675</xdr:rowOff>
    </xdr:from>
    <xdr:to>
      <xdr:col>1</xdr:col>
      <xdr:colOff>104775</xdr:colOff>
      <xdr:row>25</xdr:row>
      <xdr:rowOff>257175</xdr:rowOff>
    </xdr:to>
    <xdr:sp macro="" textlink="">
      <xdr:nvSpPr>
        <xdr:cNvPr id="26680" name="AutoShape 10">
          <a:extLst>
            <a:ext uri="{FF2B5EF4-FFF2-40B4-BE49-F238E27FC236}">
              <a16:creationId xmlns:a16="http://schemas.microsoft.com/office/drawing/2014/main" id="{00000000-0008-0000-0F00-000038680000}"/>
            </a:ext>
          </a:extLst>
        </xdr:cNvPr>
        <xdr:cNvSpPr>
          <a:spLocks/>
        </xdr:cNvSpPr>
      </xdr:nvSpPr>
      <xdr:spPr bwMode="auto">
        <a:xfrm>
          <a:off x="314325" y="3667125"/>
          <a:ext cx="47625" cy="2333625"/>
        </a:xfrm>
        <a:prstGeom prst="leftBracket">
          <a:avLst>
            <a:gd name="adj" fmla="val 40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85725</xdr:colOff>
      <xdr:row>33</xdr:row>
      <xdr:rowOff>19050</xdr:rowOff>
    </xdr:from>
    <xdr:to>
      <xdr:col>11</xdr:col>
      <xdr:colOff>85725</xdr:colOff>
      <xdr:row>36</xdr:row>
      <xdr:rowOff>0</xdr:rowOff>
    </xdr:to>
    <xdr:sp macro="" textlink="">
      <xdr:nvSpPr>
        <xdr:cNvPr id="11" name="Line 13">
          <a:extLst>
            <a:ext uri="{FF2B5EF4-FFF2-40B4-BE49-F238E27FC236}">
              <a16:creationId xmlns:a16="http://schemas.microsoft.com/office/drawing/2014/main" id="{00000000-0008-0000-0F00-00000B000000}"/>
            </a:ext>
          </a:extLst>
        </xdr:cNvPr>
        <xdr:cNvSpPr>
          <a:spLocks noChangeShapeType="1"/>
        </xdr:cNvSpPr>
      </xdr:nvSpPr>
      <xdr:spPr bwMode="auto">
        <a:xfrm>
          <a:off x="3257550" y="8191500"/>
          <a:ext cx="0" cy="2857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171450</xdr:colOff>
      <xdr:row>33</xdr:row>
      <xdr:rowOff>19050</xdr:rowOff>
    </xdr:from>
    <xdr:to>
      <xdr:col>14</xdr:col>
      <xdr:colOff>171450</xdr:colOff>
      <xdr:row>36</xdr:row>
      <xdr:rowOff>0</xdr:rowOff>
    </xdr:to>
    <xdr:sp macro="" textlink="">
      <xdr:nvSpPr>
        <xdr:cNvPr id="12" name="Line 13">
          <a:extLst>
            <a:ext uri="{FF2B5EF4-FFF2-40B4-BE49-F238E27FC236}">
              <a16:creationId xmlns:a16="http://schemas.microsoft.com/office/drawing/2014/main" id="{00000000-0008-0000-0F00-00000C000000}"/>
            </a:ext>
          </a:extLst>
        </xdr:cNvPr>
        <xdr:cNvSpPr>
          <a:spLocks noChangeShapeType="1"/>
        </xdr:cNvSpPr>
      </xdr:nvSpPr>
      <xdr:spPr bwMode="auto">
        <a:xfrm>
          <a:off x="4229100" y="8191500"/>
          <a:ext cx="0" cy="2857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57150</xdr:colOff>
      <xdr:row>30</xdr:row>
      <xdr:rowOff>0</xdr:rowOff>
    </xdr:from>
    <xdr:to>
      <xdr:col>1</xdr:col>
      <xdr:colOff>104775</xdr:colOff>
      <xdr:row>38</xdr:row>
      <xdr:rowOff>9525</xdr:rowOff>
    </xdr:to>
    <xdr:sp macro="" textlink="">
      <xdr:nvSpPr>
        <xdr:cNvPr id="13" name="AutoShape 20">
          <a:extLst>
            <a:ext uri="{FF2B5EF4-FFF2-40B4-BE49-F238E27FC236}">
              <a16:creationId xmlns:a16="http://schemas.microsoft.com/office/drawing/2014/main" id="{00000000-0008-0000-0F00-00000D000000}"/>
            </a:ext>
          </a:extLst>
        </xdr:cNvPr>
        <xdr:cNvSpPr>
          <a:spLocks/>
        </xdr:cNvSpPr>
      </xdr:nvSpPr>
      <xdr:spPr bwMode="auto">
        <a:xfrm>
          <a:off x="314325" y="7658100"/>
          <a:ext cx="47625" cy="1285875"/>
        </a:xfrm>
        <a:prstGeom prst="leftBracket">
          <a:avLst>
            <a:gd name="adj" fmla="val 14791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aa01ndh001\bunseki_sv\&#29987;&#26989;&#36899;&#38306;&#34920;\&#24179;&#25104;12&#24180;&#34920;\&#26368;&#32066;&#38656;&#35201;\&#31227;&#20986;&#20837;\&#30476;&#12510;&#12540;&#12472;&#12531;&#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toukei.pref.gunma.jp/toukei/sokuhou_temp/&#38745;&#23713;&#30476;/&#38745;&#23713;&#30476;&#20844;&#2084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00120XSV2\&#35299;&#26512;\&#29987;&#26989;&#36899;&#38306;&#34920;&#38306;&#20418;\&#65320;&#65303;&#29987;&#26989;&#36899;&#38306;&#34920;&#20844;&#34920;&#29992;&#36039;&#26009;\&#27010;&#35201;\&#29983;&#29987;&#38989;\&#65320;&#65303;&#29987;&#26989;&#36899;&#38306;&#34920;&#29983;&#29987;&#38989;&#25512;&#35336;&#12381;&#12398;2-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00120XSV2\&#35299;&#26512;\&#30476;&#27665;&#32076;&#28168;&#35336;&#31639;\&#32207;&#36039;&#26412;&#24418;&#251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ivfs\&#25152;&#23646;&#29992;&#12501;&#12449;&#12452;&#12523;&#12469;&#12540;&#12496;\DOCUME~1\009810\LOCALS~1\Temp\B2Temp\Attach\&#24195;&#23798;&#30476;\&#38656;&#35201;&#25313;&#228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フロー"/>
      <sheetName val="県移出マージン表"/>
      <sheetName val="県表"/>
      <sheetName val="全国表ｂ"/>
      <sheetName val="県CT"/>
      <sheetName val="局移出入取扱"/>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説明"/>
      <sheetName val="入力"/>
      <sheetName val="結果"/>
      <sheetName val="間接1次"/>
      <sheetName val="間接2次"/>
      <sheetName val="波及合計"/>
      <sheetName val="登録"/>
      <sheetName val="各種係数"/>
      <sheetName val="投入係数"/>
      <sheetName val="逆行列係数"/>
      <sheetName val="建設係数"/>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第２次産業 "/>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推計作業の流れ"/>
      <sheetName val="資本総括"/>
      <sheetName val="資本09"/>
      <sheetName val="資本08"/>
      <sheetName val="資本07"/>
      <sheetName val="資本06"/>
      <sheetName val="資本05"/>
      <sheetName val="資本04"/>
    </sheetNames>
    <sheetDataSet>
      <sheetData sheetId="0"/>
      <sheetData sheetId="1"/>
      <sheetData sheetId="2"/>
      <sheetData sheetId="3"/>
      <sheetData sheetId="4"/>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シート"/>
      <sheetName val="総括表"/>
      <sheetName val="フロー図"/>
      <sheetName val="１次効果"/>
      <sheetName val="２次効果"/>
      <sheetName val="総合効果"/>
      <sheetName val="分析履歴"/>
      <sheetName val="各種係数"/>
      <sheetName val="投入係数"/>
      <sheetName val="逆行列(IM)"/>
    </sheetNames>
    <sheetDataSet>
      <sheetData sheetId="0"/>
      <sheetData sheetId="1"/>
      <sheetData sheetId="2"/>
      <sheetData sheetId="3"/>
      <sheetData sheetId="4"/>
      <sheetData sheetId="5"/>
      <sheetData sheetId="6">
        <row r="7">
          <cell r="A7" t="str">
            <v>新規入力…</v>
          </cell>
        </row>
        <row r="8">
          <cell r="A8" t="str">
            <v>県内で県内産の自動車に対する需要が１００億円増加した場合の経済波及効果</v>
          </cell>
        </row>
      </sheetData>
      <sheetData sheetId="7"/>
      <sheetData sheetId="8"/>
      <sheetData sheetId="9"/>
    </sheetDataSet>
  </externalBook>
</externalLink>
</file>

<file path=xl/theme/theme1.xml><?xml version="1.0" encoding="utf-8"?>
<a:theme xmlns:a="http://schemas.openxmlformats.org/drawingml/2006/main" name="Office テーマ">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38738;&#26862;/&#30446;&#27425;.xlsx"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3EC08-79D9-4CDB-82E1-5AFD43028103}">
  <dimension ref="B2:L12"/>
  <sheetViews>
    <sheetView view="pageBreakPreview" zoomScaleNormal="100" zoomScaleSheetLayoutView="100" workbookViewId="0">
      <selection activeCell="A35" sqref="A35"/>
    </sheetView>
  </sheetViews>
  <sheetFormatPr defaultRowHeight="12"/>
  <cols>
    <col min="1" max="1" width="2.6640625" style="644" customWidth="1"/>
    <col min="2" max="12" width="8.6640625" style="644" customWidth="1"/>
    <col min="13" max="13" width="2.6640625" style="644" customWidth="1"/>
    <col min="14" max="16384" width="9.33203125" style="644"/>
  </cols>
  <sheetData>
    <row r="2" spans="2:12" ht="19.5">
      <c r="B2" s="645" t="s">
        <v>967</v>
      </c>
    </row>
    <row r="5" spans="2:12" ht="25.15" customHeight="1">
      <c r="B5" s="1848" t="s">
        <v>1177</v>
      </c>
      <c r="C5" s="1849"/>
      <c r="D5" s="1849"/>
      <c r="E5" s="1849"/>
      <c r="F5" s="1849"/>
      <c r="G5" s="1849"/>
      <c r="H5" s="1849"/>
      <c r="I5" s="1849"/>
      <c r="J5" s="1849"/>
      <c r="K5" s="1849"/>
      <c r="L5" s="1849"/>
    </row>
    <row r="8" spans="2:12">
      <c r="B8" s="644" t="s">
        <v>1172</v>
      </c>
    </row>
    <row r="9" spans="2:12" ht="40.15" customHeight="1">
      <c r="B9"/>
      <c r="C9" s="1848" t="s">
        <v>1173</v>
      </c>
      <c r="D9" s="1850"/>
      <c r="E9" s="1850"/>
      <c r="F9" s="1850"/>
      <c r="G9" s="1850"/>
      <c r="H9" s="1850"/>
      <c r="I9" s="1850"/>
      <c r="J9" s="1850"/>
      <c r="K9" s="1850"/>
      <c r="L9" s="1850"/>
    </row>
    <row r="10" spans="2:12">
      <c r="B10"/>
      <c r="C10" s="1256"/>
    </row>
    <row r="11" spans="2:12">
      <c r="B11" s="644" t="s">
        <v>1175</v>
      </c>
    </row>
    <row r="12" spans="2:12">
      <c r="C12" s="644" t="s">
        <v>1174</v>
      </c>
    </row>
  </sheetData>
  <sheetProtection algorithmName="SHA-512" hashValue="0B/a1WXDKLdQqCxhQ+S3ch/qhab0s3zoRGxpNulW7SFVQ/SXYkEhgCWMRvMBPY3JoZF+KdSZuDItqxKphG4fKA==" saltValue="jFWEkQcq6bDui6toivAYFg==" spinCount="100000" sheet="1" objects="1" scenarios="1"/>
  <mergeCells count="2">
    <mergeCell ref="B5:L5"/>
    <mergeCell ref="C9:L9"/>
  </mergeCells>
  <phoneticPr fontId="13"/>
  <pageMargins left="0.23622047244094488" right="0.23622047244094488" top="0.47244094488188976" bottom="0.47244094488188976" header="0.27559055118110237" footer="0.27559055118110237"/>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97004-3FD6-4174-8355-D658EAC96F59}">
  <sheetPr>
    <tabColor theme="3" tint="0.39997558519241921"/>
    <pageSetUpPr fitToPage="1"/>
  </sheetPr>
  <dimension ref="A3:AF65"/>
  <sheetViews>
    <sheetView tabSelected="1" view="pageBreakPreview" zoomScaleNormal="115" zoomScaleSheetLayoutView="100" workbookViewId="0">
      <pane ySplit="6" topLeftCell="A7" activePane="bottomLeft" state="frozen"/>
      <selection activeCell="J11" sqref="J11"/>
      <selection pane="bottomLeft" activeCell="Z59" sqref="Z59"/>
    </sheetView>
  </sheetViews>
  <sheetFormatPr defaultRowHeight="12"/>
  <cols>
    <col min="1" max="1" width="1.83203125" style="646" customWidth="1"/>
    <col min="2" max="2" width="1.83203125" style="647" customWidth="1"/>
    <col min="3" max="4" width="3.83203125" style="647" customWidth="1"/>
    <col min="5" max="5" width="25.83203125" style="647" customWidth="1"/>
    <col min="6" max="7" width="6.83203125" style="647" customWidth="1"/>
    <col min="8" max="9" width="8.83203125" style="647" customWidth="1"/>
    <col min="10" max="10" width="5.83203125" style="647" customWidth="1"/>
    <col min="11" max="11" width="25.83203125" style="647" customWidth="1"/>
    <col min="12" max="31" width="9.83203125" style="647" customWidth="1"/>
    <col min="32" max="32" width="1.83203125" style="647" customWidth="1"/>
    <col min="33" max="16384" width="9.33203125" style="647"/>
  </cols>
  <sheetData>
    <row r="3" spans="2:32">
      <c r="C3" s="1698"/>
      <c r="D3" s="1698"/>
      <c r="E3" s="646" t="s">
        <v>1298</v>
      </c>
    </row>
    <row r="4" spans="2:32">
      <c r="J4" s="648"/>
      <c r="K4" s="648"/>
      <c r="L4" s="649" t="s">
        <v>963</v>
      </c>
      <c r="M4" s="649"/>
      <c r="N4" s="649"/>
      <c r="O4" s="649"/>
      <c r="P4" s="649"/>
      <c r="Q4" s="649" t="s">
        <v>964</v>
      </c>
      <c r="R4" s="649"/>
      <c r="S4" s="649"/>
      <c r="T4" s="649"/>
      <c r="U4" s="649"/>
      <c r="V4" s="649" t="s">
        <v>965</v>
      </c>
      <c r="W4" s="649"/>
      <c r="X4" s="649"/>
      <c r="Y4" s="649"/>
      <c r="Z4" s="649"/>
      <c r="AA4" s="649" t="s">
        <v>966</v>
      </c>
      <c r="AB4" s="649"/>
      <c r="AC4" s="649"/>
      <c r="AD4" s="649"/>
      <c r="AE4" s="649"/>
    </row>
    <row r="5" spans="2:32" ht="24">
      <c r="B5" s="650"/>
      <c r="C5" s="651" t="s">
        <v>930</v>
      </c>
      <c r="D5" s="652"/>
      <c r="E5" s="652"/>
      <c r="F5" s="652"/>
      <c r="G5" s="960"/>
      <c r="H5" s="650"/>
      <c r="I5" s="650"/>
      <c r="J5" s="653"/>
      <c r="K5" s="653"/>
      <c r="L5" s="654" t="s">
        <v>973</v>
      </c>
      <c r="M5" s="677" t="s">
        <v>971</v>
      </c>
      <c r="N5" s="655" t="s">
        <v>972</v>
      </c>
      <c r="O5" s="654" t="s">
        <v>969</v>
      </c>
      <c r="P5" s="655" t="s">
        <v>968</v>
      </c>
      <c r="Q5" s="654" t="s">
        <v>970</v>
      </c>
      <c r="R5" s="1699" t="s">
        <v>932</v>
      </c>
      <c r="S5" s="655" t="s">
        <v>1077</v>
      </c>
      <c r="T5" s="654" t="s">
        <v>969</v>
      </c>
      <c r="U5" s="655" t="s">
        <v>968</v>
      </c>
      <c r="V5" s="654" t="s">
        <v>970</v>
      </c>
      <c r="W5" s="1699" t="s">
        <v>932</v>
      </c>
      <c r="X5" s="655" t="s">
        <v>933</v>
      </c>
      <c r="Y5" s="654" t="s">
        <v>969</v>
      </c>
      <c r="Z5" s="655" t="s">
        <v>968</v>
      </c>
      <c r="AA5" s="654" t="s">
        <v>970</v>
      </c>
      <c r="AB5" s="1699" t="s">
        <v>932</v>
      </c>
      <c r="AC5" s="655" t="s">
        <v>933</v>
      </c>
      <c r="AD5" s="654" t="s">
        <v>969</v>
      </c>
      <c r="AE5" s="655" t="s">
        <v>962</v>
      </c>
      <c r="AF5" s="650"/>
    </row>
    <row r="6" spans="2:32">
      <c r="B6" s="650"/>
      <c r="C6" s="1641"/>
      <c r="D6" s="1642"/>
      <c r="E6" s="1643"/>
      <c r="F6" s="1874" t="s">
        <v>931</v>
      </c>
      <c r="G6" s="1858"/>
      <c r="H6" s="650"/>
      <c r="I6" s="650"/>
      <c r="J6" s="656"/>
      <c r="K6" s="656"/>
      <c r="L6" s="657" t="s">
        <v>961</v>
      </c>
      <c r="M6" s="678" t="s">
        <v>961</v>
      </c>
      <c r="N6" s="658" t="s">
        <v>961</v>
      </c>
      <c r="O6" s="657" t="s">
        <v>960</v>
      </c>
      <c r="P6" s="658" t="s">
        <v>960</v>
      </c>
      <c r="Q6" s="657" t="s">
        <v>961</v>
      </c>
      <c r="R6" s="1700" t="s">
        <v>961</v>
      </c>
      <c r="S6" s="658" t="s">
        <v>961</v>
      </c>
      <c r="T6" s="657" t="s">
        <v>960</v>
      </c>
      <c r="U6" s="658" t="s">
        <v>960</v>
      </c>
      <c r="V6" s="657" t="s">
        <v>961</v>
      </c>
      <c r="W6" s="1700" t="s">
        <v>961</v>
      </c>
      <c r="X6" s="658" t="s">
        <v>961</v>
      </c>
      <c r="Y6" s="657" t="s">
        <v>960</v>
      </c>
      <c r="Z6" s="658" t="s">
        <v>960</v>
      </c>
      <c r="AA6" s="657" t="s">
        <v>961</v>
      </c>
      <c r="AB6" s="1700" t="s">
        <v>961</v>
      </c>
      <c r="AC6" s="658" t="s">
        <v>961</v>
      </c>
      <c r="AD6" s="657" t="s">
        <v>960</v>
      </c>
      <c r="AE6" s="658" t="s">
        <v>960</v>
      </c>
      <c r="AF6" s="650"/>
    </row>
    <row r="7" spans="2:32">
      <c r="B7" s="650"/>
      <c r="C7" s="1696" t="s">
        <v>934</v>
      </c>
      <c r="D7" s="1645"/>
      <c r="E7" s="1646"/>
      <c r="F7" s="1875">
        <f>SUM(F8,F17)</f>
        <v>0</v>
      </c>
      <c r="G7" s="1858"/>
      <c r="H7" s="650"/>
      <c r="I7" s="650"/>
      <c r="J7" s="663">
        <v>1</v>
      </c>
      <c r="K7" s="663" t="s">
        <v>0</v>
      </c>
      <c r="L7" s="661">
        <f>'経済波及効果(建設)'!E8+'①b-40(設備)'!D8*100+'①b-40(生産)'!D8*100</f>
        <v>0</v>
      </c>
      <c r="M7" s="679">
        <f>'経済波及効果(建設)'!F8+'①b-40(設備)'!ED8*100+'①b-40(生産)'!ED8*100</f>
        <v>0</v>
      </c>
      <c r="N7" s="660">
        <f>'経済波及効果(建設)'!G8+'①b-40(設備)'!EG8*100+'①b-40(生産)'!EG8*100</f>
        <v>0</v>
      </c>
      <c r="O7" s="659">
        <f>'経済波及効果(建設)'!AF8+'①b-40(設備)'!$EV8+'①b-40(生産)'!$EV8</f>
        <v>0</v>
      </c>
      <c r="P7" s="660">
        <f>'経済波及効果(建設)'!AG8+'①b-40(設備)'!$EZ8+'①b-40(生産)'!$EZ8</f>
        <v>0</v>
      </c>
      <c r="Q7" s="659">
        <f>'経済波及効果(建設)'!N8+'①b-40(設備)'!EB8*100+'①b-40(生産)'!EB8*100</f>
        <v>0</v>
      </c>
      <c r="R7" s="1118">
        <f>'経済波及効果(建設)'!O8+'①b-40(設備)'!EE8*100+'①b-40(生産)'!EE8*100</f>
        <v>0</v>
      </c>
      <c r="S7" s="660">
        <f>'経済波及効果(建設)'!P8+'①b-40(設備)'!$EH8*100+'①b-40(生産)'!$EH8*100</f>
        <v>0</v>
      </c>
      <c r="T7" s="659">
        <f>'経済波及効果(建設)'!AH8+'①b-40(設備)'!$EW8+'①b-40(生産)'!$EW8</f>
        <v>0</v>
      </c>
      <c r="U7" s="660">
        <f>'経済波及効果(建設)'!AI8+'①b-40(設備)'!$FA8+'①b-40(生産)'!$FA8</f>
        <v>0</v>
      </c>
      <c r="V7" s="659">
        <f>'経済波及効果(建設)'!U8+'①b-40(設備)'!$EL8*100+'①b-40(生産)'!$EL8*100</f>
        <v>0</v>
      </c>
      <c r="W7" s="1118">
        <f>'経済波及効果(建設)'!V8+'①b-40(設備)'!$EM8*100+'①b-40(生産)'!$EM8*100</f>
        <v>0</v>
      </c>
      <c r="X7" s="660">
        <f>'経済波及効果(建設)'!W8+'①b-40(設備)'!$EN8*100+'①b-40(生産)'!$EN8*100</f>
        <v>0</v>
      </c>
      <c r="Y7" s="659">
        <f>'経済波及効果(建設)'!AJ8+'①b-40(設備)'!$EX8+'①b-40(生産)'!$EX8</f>
        <v>0</v>
      </c>
      <c r="Z7" s="660">
        <f>'経済波及効果(建設)'!AK8+'①b-40(設備)'!$FB8+'①b-40(生産)'!$FB8</f>
        <v>0</v>
      </c>
      <c r="AA7" s="659">
        <f>L7+Q7+V7</f>
        <v>0</v>
      </c>
      <c r="AB7" s="1118">
        <f>M7+R7+W7</f>
        <v>0</v>
      </c>
      <c r="AC7" s="660">
        <f>N7+S7+X7</f>
        <v>0</v>
      </c>
      <c r="AD7" s="659">
        <f>O7+T7+Y7</f>
        <v>0</v>
      </c>
      <c r="AE7" s="660">
        <f>P7+U7+Z7</f>
        <v>0</v>
      </c>
      <c r="AF7" s="650"/>
    </row>
    <row r="8" spans="2:32">
      <c r="B8" s="650"/>
      <c r="C8" s="1697"/>
      <c r="D8" s="1496" t="s">
        <v>935</v>
      </c>
      <c r="E8" s="1644"/>
      <c r="F8" s="1876">
        <f>SUM(F9:F16)</f>
        <v>0</v>
      </c>
      <c r="G8" s="1858"/>
      <c r="H8" s="650"/>
      <c r="I8" s="650"/>
      <c r="J8" s="1563">
        <v>2</v>
      </c>
      <c r="K8" s="1563" t="s">
        <v>243</v>
      </c>
      <c r="L8" s="661">
        <f>'経済波及効果(建設)'!E9+'①b-40(設備)'!D9*100+'①b-40(生産)'!D9*100</f>
        <v>0</v>
      </c>
      <c r="M8" s="680">
        <f>'経済波及効果(建設)'!F9+'①b-40(設備)'!ED9*100+'①b-40(生産)'!ED9*100</f>
        <v>0</v>
      </c>
      <c r="N8" s="662">
        <f>'経済波及効果(建設)'!G9+'①b-40(設備)'!EG9*100+'①b-40(生産)'!EG9*100</f>
        <v>0</v>
      </c>
      <c r="O8" s="661">
        <f>'経済波及効果(建設)'!AF9+'①b-40(設備)'!$EV9+'①b-40(生産)'!$EV9</f>
        <v>0</v>
      </c>
      <c r="P8" s="662">
        <f>'経済波及効果(建設)'!AG9+'①b-40(設備)'!$EZ9+'①b-40(生産)'!$EZ9</f>
        <v>0</v>
      </c>
      <c r="Q8" s="661">
        <f>'経済波及効果(建設)'!N9+'①b-40(設備)'!EB9*100+'①b-40(生産)'!EB9*100</f>
        <v>0</v>
      </c>
      <c r="R8" s="1701">
        <f>'経済波及効果(建設)'!O9+'①b-40(設備)'!EE9*100+'①b-40(生産)'!EE9*100</f>
        <v>0</v>
      </c>
      <c r="S8" s="662">
        <f>'経済波及効果(建設)'!P9+'①b-40(設備)'!$EH9*100+'①b-40(生産)'!$EH9*100</f>
        <v>0</v>
      </c>
      <c r="T8" s="661">
        <f>'経済波及効果(建設)'!AH9+'①b-40(設備)'!$EW9+'①b-40(生産)'!$EW9</f>
        <v>0</v>
      </c>
      <c r="U8" s="662">
        <f>'経済波及効果(建設)'!AI9+'①b-40(設備)'!$FA9+'①b-40(生産)'!$FA9</f>
        <v>0</v>
      </c>
      <c r="V8" s="661">
        <f>'経済波及効果(建設)'!U9+'①b-40(設備)'!$EL9*100+'①b-40(生産)'!$EL9*100</f>
        <v>0</v>
      </c>
      <c r="W8" s="1701">
        <f>'経済波及効果(建設)'!V9+'①b-40(設備)'!$EM9*100+'①b-40(生産)'!$EM9*100</f>
        <v>0</v>
      </c>
      <c r="X8" s="662">
        <f>'経済波及効果(建設)'!W9+'①b-40(設備)'!$EN9*100+'①b-40(生産)'!$EN9*100</f>
        <v>0</v>
      </c>
      <c r="Y8" s="661">
        <f>'経済波及効果(建設)'!AJ9+'①b-40(設備)'!$EX9+'①b-40(生産)'!$EX9</f>
        <v>0</v>
      </c>
      <c r="Z8" s="662">
        <f>'経済波及効果(建設)'!AK9+'①b-40(設備)'!$FB9+'①b-40(生産)'!$FB9</f>
        <v>0</v>
      </c>
      <c r="AA8" s="661">
        <f t="shared" ref="AA8:AA46" si="0">L8+Q8+V8</f>
        <v>0</v>
      </c>
      <c r="AB8" s="1701">
        <f t="shared" ref="AB8:AB46" si="1">M8+R8+W8</f>
        <v>0</v>
      </c>
      <c r="AC8" s="662">
        <f t="shared" ref="AC8:AC46" si="2">N8+S8+X8</f>
        <v>0</v>
      </c>
      <c r="AD8" s="661">
        <f t="shared" ref="AD8:AD46" si="3">O8+T8+Y8</f>
        <v>0</v>
      </c>
      <c r="AE8" s="662">
        <f t="shared" ref="AE8:AE46" si="4">P8+U8+Z8</f>
        <v>0</v>
      </c>
      <c r="AF8" s="650"/>
    </row>
    <row r="9" spans="2:32">
      <c r="B9" s="650"/>
      <c r="C9" s="1495"/>
      <c r="D9" s="1496"/>
      <c r="E9" s="663" t="s">
        <v>936</v>
      </c>
      <c r="F9" s="1864"/>
      <c r="G9" s="1865"/>
      <c r="H9" s="650"/>
      <c r="I9" s="650"/>
      <c r="J9" s="1563">
        <v>3</v>
      </c>
      <c r="K9" s="1563" t="s">
        <v>1</v>
      </c>
      <c r="L9" s="661">
        <f>'経済波及効果(建設)'!E10+'①b-40(設備)'!D10*100+'①b-40(生産)'!D10*100</f>
        <v>0</v>
      </c>
      <c r="M9" s="680">
        <f>'経済波及効果(建設)'!F10+'①b-40(設備)'!ED10*100+'①b-40(生産)'!ED10*100</f>
        <v>0</v>
      </c>
      <c r="N9" s="662">
        <f>'経済波及効果(建設)'!G10+'①b-40(設備)'!EG10*100+'①b-40(生産)'!EG10*100</f>
        <v>0</v>
      </c>
      <c r="O9" s="661">
        <f>'経済波及効果(建設)'!AF10+'①b-40(設備)'!$EV10+'①b-40(生産)'!$EV10</f>
        <v>0</v>
      </c>
      <c r="P9" s="662">
        <f>'経済波及効果(建設)'!AG10+'①b-40(設備)'!$EZ10+'①b-40(生産)'!$EZ10</f>
        <v>0</v>
      </c>
      <c r="Q9" s="661">
        <f>'経済波及効果(建設)'!N10+'①b-40(設備)'!EB10*100+'①b-40(生産)'!EB10*100</f>
        <v>0</v>
      </c>
      <c r="R9" s="1701">
        <f>'経済波及効果(建設)'!O10+'①b-40(設備)'!EE10*100+'①b-40(生産)'!EE10*100</f>
        <v>0</v>
      </c>
      <c r="S9" s="662">
        <f>'経済波及効果(建設)'!P10+'①b-40(設備)'!$EH10*100+'①b-40(生産)'!$EH10*100</f>
        <v>0</v>
      </c>
      <c r="T9" s="661">
        <f>'経済波及効果(建設)'!AH10+'①b-40(設備)'!$EW10+'①b-40(生産)'!$EW10</f>
        <v>0</v>
      </c>
      <c r="U9" s="662">
        <f>'経済波及効果(建設)'!AI10+'①b-40(設備)'!$FA10+'①b-40(生産)'!$FA10</f>
        <v>0</v>
      </c>
      <c r="V9" s="661">
        <f>'経済波及効果(建設)'!U10+'①b-40(設備)'!$EL10*100+'①b-40(生産)'!$EL10*100</f>
        <v>0</v>
      </c>
      <c r="W9" s="1701">
        <f>'経済波及効果(建設)'!V10+'①b-40(設備)'!$EM10*100+'①b-40(生産)'!$EM10*100</f>
        <v>0</v>
      </c>
      <c r="X9" s="662">
        <f>'経済波及効果(建設)'!W10+'①b-40(設備)'!$EN10*100+'①b-40(生産)'!$EN10*100</f>
        <v>0</v>
      </c>
      <c r="Y9" s="661">
        <f>'経済波及効果(建設)'!AJ10+'①b-40(設備)'!$EX10+'①b-40(生産)'!$EX10</f>
        <v>0</v>
      </c>
      <c r="Z9" s="662">
        <f>'経済波及効果(建設)'!AK10+'①b-40(設備)'!$FB10+'①b-40(生産)'!$FB10</f>
        <v>0</v>
      </c>
      <c r="AA9" s="661">
        <f t="shared" si="0"/>
        <v>0</v>
      </c>
      <c r="AB9" s="1701">
        <f t="shared" si="1"/>
        <v>0</v>
      </c>
      <c r="AC9" s="662">
        <f t="shared" si="2"/>
        <v>0</v>
      </c>
      <c r="AD9" s="661">
        <f t="shared" si="3"/>
        <v>0</v>
      </c>
      <c r="AE9" s="662">
        <f t="shared" si="4"/>
        <v>0</v>
      </c>
      <c r="AF9" s="650"/>
    </row>
    <row r="10" spans="2:32">
      <c r="B10" s="650"/>
      <c r="C10" s="1495"/>
      <c r="D10" s="1496"/>
      <c r="E10" s="664" t="s">
        <v>937</v>
      </c>
      <c r="F10" s="1862"/>
      <c r="G10" s="1863"/>
      <c r="H10" s="650"/>
      <c r="I10" s="650"/>
      <c r="J10" s="1563">
        <v>4</v>
      </c>
      <c r="K10" s="1563" t="s">
        <v>2</v>
      </c>
      <c r="L10" s="661">
        <f>'経済波及効果(建設)'!E11+'①b-40(設備)'!D11*100+'①b-40(生産)'!D11*100</f>
        <v>0</v>
      </c>
      <c r="M10" s="680">
        <f>'経済波及効果(建設)'!F11+'①b-40(設備)'!ED11*100+'①b-40(生産)'!ED11*100</f>
        <v>0</v>
      </c>
      <c r="N10" s="662">
        <f>'経済波及効果(建設)'!G11+'①b-40(設備)'!EG11*100+'①b-40(生産)'!EG11*100</f>
        <v>0</v>
      </c>
      <c r="O10" s="661">
        <f>'経済波及効果(建設)'!AF11+'①b-40(設備)'!$EV11+'①b-40(生産)'!$EV11</f>
        <v>0</v>
      </c>
      <c r="P10" s="662">
        <f>'経済波及効果(建設)'!AG11+'①b-40(設備)'!$EZ11+'①b-40(生産)'!$EZ11</f>
        <v>0</v>
      </c>
      <c r="Q10" s="661">
        <f>'経済波及効果(建設)'!N11+'①b-40(設備)'!EB11*100+'①b-40(生産)'!EB11*100</f>
        <v>0</v>
      </c>
      <c r="R10" s="1701">
        <f>'経済波及効果(建設)'!O11+'①b-40(設備)'!EE11*100+'①b-40(生産)'!EE11*100</f>
        <v>0</v>
      </c>
      <c r="S10" s="662">
        <f>'経済波及効果(建設)'!P11+'①b-40(設備)'!$EH11*100+'①b-40(生産)'!$EH11*100</f>
        <v>0</v>
      </c>
      <c r="T10" s="661">
        <f>'経済波及効果(建設)'!AH11+'①b-40(設備)'!$EW11+'①b-40(生産)'!$EW11</f>
        <v>0</v>
      </c>
      <c r="U10" s="662">
        <f>'経済波及効果(建設)'!AI11+'①b-40(設備)'!$FA11+'①b-40(生産)'!$FA11</f>
        <v>0</v>
      </c>
      <c r="V10" s="661">
        <f>'経済波及効果(建設)'!U11+'①b-40(設備)'!$EL11*100+'①b-40(生産)'!$EL11*100</f>
        <v>0</v>
      </c>
      <c r="W10" s="1701">
        <f>'経済波及効果(建設)'!V11+'①b-40(設備)'!$EM11*100+'①b-40(生産)'!$EM11*100</f>
        <v>0</v>
      </c>
      <c r="X10" s="662">
        <f>'経済波及効果(建設)'!W11+'①b-40(設備)'!$EN11*100+'①b-40(生産)'!$EN11*100</f>
        <v>0</v>
      </c>
      <c r="Y10" s="661">
        <f>'経済波及効果(建設)'!AJ11+'①b-40(設備)'!$EX11+'①b-40(生産)'!$EX11</f>
        <v>0</v>
      </c>
      <c r="Z10" s="662">
        <f>'経済波及効果(建設)'!AK11+'①b-40(設備)'!$FB11+'①b-40(生産)'!$FB11</f>
        <v>0</v>
      </c>
      <c r="AA10" s="661">
        <f t="shared" si="0"/>
        <v>0</v>
      </c>
      <c r="AB10" s="1701">
        <f t="shared" si="1"/>
        <v>0</v>
      </c>
      <c r="AC10" s="662">
        <f t="shared" si="2"/>
        <v>0</v>
      </c>
      <c r="AD10" s="661">
        <f t="shared" si="3"/>
        <v>0</v>
      </c>
      <c r="AE10" s="662">
        <f t="shared" si="4"/>
        <v>0</v>
      </c>
      <c r="AF10" s="650"/>
    </row>
    <row r="11" spans="2:32">
      <c r="B11" s="650"/>
      <c r="C11" s="1495"/>
      <c r="D11" s="1496"/>
      <c r="E11" s="664" t="s">
        <v>938</v>
      </c>
      <c r="F11" s="1862"/>
      <c r="G11" s="1863"/>
      <c r="H11" s="650"/>
      <c r="I11" s="650"/>
      <c r="J11" s="664">
        <v>5</v>
      </c>
      <c r="K11" s="664" t="s">
        <v>405</v>
      </c>
      <c r="L11" s="665">
        <f>'経済波及効果(建設)'!E12+'①b-40(設備)'!D12*100+'①b-40(生産)'!D12*100</f>
        <v>0</v>
      </c>
      <c r="M11" s="681">
        <f>'経済波及効果(建設)'!F12+'①b-40(設備)'!ED12*100+'①b-40(生産)'!ED12*100</f>
        <v>0</v>
      </c>
      <c r="N11" s="666">
        <f>'経済波及効果(建設)'!G12+'①b-40(設備)'!EG12*100+'①b-40(生産)'!EG12*100</f>
        <v>0</v>
      </c>
      <c r="O11" s="665">
        <f>'経済波及効果(建設)'!AF12+'①b-40(設備)'!$EV12+'①b-40(生産)'!$EV12</f>
        <v>0</v>
      </c>
      <c r="P11" s="666">
        <f>'経済波及効果(建設)'!AG12+'①b-40(設備)'!$EZ12+'①b-40(生産)'!$EZ12</f>
        <v>0</v>
      </c>
      <c r="Q11" s="665">
        <f>'経済波及効果(建設)'!N12+'①b-40(設備)'!EB12*100+'①b-40(生産)'!EB12*100</f>
        <v>0</v>
      </c>
      <c r="R11" s="1120">
        <f>'経済波及効果(建設)'!O12+'①b-40(設備)'!EE12*100+'①b-40(生産)'!EE12*100</f>
        <v>0</v>
      </c>
      <c r="S11" s="666">
        <f>'経済波及効果(建設)'!P12+'①b-40(設備)'!$EH12*100+'①b-40(生産)'!$EH12*100</f>
        <v>0</v>
      </c>
      <c r="T11" s="665">
        <f>'経済波及効果(建設)'!AH12+'①b-40(設備)'!$EW12+'①b-40(生産)'!$EW12</f>
        <v>0</v>
      </c>
      <c r="U11" s="666">
        <f>'経済波及効果(建設)'!AI12+'①b-40(設備)'!$FA12+'①b-40(生産)'!$FA12</f>
        <v>0</v>
      </c>
      <c r="V11" s="665">
        <f>'経済波及効果(建設)'!U12+'①b-40(設備)'!$EL12*100+'①b-40(生産)'!$EL12*100</f>
        <v>0</v>
      </c>
      <c r="W11" s="1120">
        <f>'経済波及効果(建設)'!V12+'①b-40(設備)'!$EM12*100+'①b-40(生産)'!$EM12*100</f>
        <v>0</v>
      </c>
      <c r="X11" s="666">
        <f>'経済波及効果(建設)'!W12+'①b-40(設備)'!$EN12*100+'①b-40(生産)'!$EN12*100</f>
        <v>0</v>
      </c>
      <c r="Y11" s="665">
        <f>'経済波及効果(建設)'!AJ12+'①b-40(設備)'!$EX12+'①b-40(生産)'!$EX12</f>
        <v>0</v>
      </c>
      <c r="Z11" s="666">
        <f>'経済波及効果(建設)'!AK12+'①b-40(設備)'!$FB12+'①b-40(生産)'!$FB12</f>
        <v>0</v>
      </c>
      <c r="AA11" s="665">
        <f t="shared" si="0"/>
        <v>0</v>
      </c>
      <c r="AB11" s="1120">
        <f t="shared" si="1"/>
        <v>0</v>
      </c>
      <c r="AC11" s="666">
        <f t="shared" si="2"/>
        <v>0</v>
      </c>
      <c r="AD11" s="665">
        <f t="shared" si="3"/>
        <v>0</v>
      </c>
      <c r="AE11" s="666">
        <f t="shared" si="4"/>
        <v>0</v>
      </c>
      <c r="AF11" s="650"/>
    </row>
    <row r="12" spans="2:32">
      <c r="B12" s="650"/>
      <c r="C12" s="1495"/>
      <c r="D12" s="1496"/>
      <c r="E12" s="664" t="s">
        <v>939</v>
      </c>
      <c r="F12" s="1862"/>
      <c r="G12" s="1863"/>
      <c r="H12" s="650"/>
      <c r="I12" s="650"/>
      <c r="J12" s="664">
        <v>6</v>
      </c>
      <c r="K12" s="664" t="s">
        <v>406</v>
      </c>
      <c r="L12" s="665">
        <f>'経済波及効果(建設)'!E13+'①b-40(設備)'!D13*100+'①b-40(生産)'!D13*100</f>
        <v>0</v>
      </c>
      <c r="M12" s="681">
        <f>'経済波及効果(建設)'!F13+'①b-40(設備)'!ED13*100+'①b-40(生産)'!ED13*100</f>
        <v>0</v>
      </c>
      <c r="N12" s="666">
        <f>'経済波及効果(建設)'!G13+'①b-40(設備)'!EG13*100+'①b-40(生産)'!EG13*100</f>
        <v>0</v>
      </c>
      <c r="O12" s="665">
        <f>'経済波及効果(建設)'!AF13+'①b-40(設備)'!$EV13+'①b-40(生産)'!$EV13</f>
        <v>0</v>
      </c>
      <c r="P12" s="666">
        <f>'経済波及効果(建設)'!AG13+'①b-40(設備)'!$EZ13+'①b-40(生産)'!$EZ13</f>
        <v>0</v>
      </c>
      <c r="Q12" s="665">
        <f>'経済波及効果(建設)'!N13+'①b-40(設備)'!EB13*100+'①b-40(生産)'!EB13*100</f>
        <v>0</v>
      </c>
      <c r="R12" s="1120">
        <f>'経済波及効果(建設)'!O13+'①b-40(設備)'!EE13*100+'①b-40(生産)'!EE13*100</f>
        <v>0</v>
      </c>
      <c r="S12" s="666">
        <f>'経済波及効果(建設)'!P13+'①b-40(設備)'!$EH13*100+'①b-40(生産)'!$EH13*100</f>
        <v>0</v>
      </c>
      <c r="T12" s="665">
        <f>'経済波及効果(建設)'!AH13+'①b-40(設備)'!$EW13+'①b-40(生産)'!$EW13</f>
        <v>0</v>
      </c>
      <c r="U12" s="666">
        <f>'経済波及効果(建設)'!AI13+'①b-40(設備)'!$FA13+'①b-40(生産)'!$FA13</f>
        <v>0</v>
      </c>
      <c r="V12" s="665">
        <f>'経済波及効果(建設)'!U13+'①b-40(設備)'!$EL13*100+'①b-40(生産)'!$EL13*100</f>
        <v>0</v>
      </c>
      <c r="W12" s="1120">
        <f>'経済波及効果(建設)'!V13+'①b-40(設備)'!$EM13*100+'①b-40(生産)'!$EM13*100</f>
        <v>0</v>
      </c>
      <c r="X12" s="666">
        <f>'経済波及効果(建設)'!W13+'①b-40(設備)'!$EN13*100+'①b-40(生産)'!$EN13*100</f>
        <v>0</v>
      </c>
      <c r="Y12" s="665">
        <f>'経済波及効果(建設)'!AJ13+'①b-40(設備)'!$EX13+'①b-40(生産)'!$EX13</f>
        <v>0</v>
      </c>
      <c r="Z12" s="666">
        <f>'経済波及効果(建設)'!AK13+'①b-40(設備)'!$FB13+'①b-40(生産)'!$FB13</f>
        <v>0</v>
      </c>
      <c r="AA12" s="665">
        <f t="shared" si="0"/>
        <v>0</v>
      </c>
      <c r="AB12" s="1120">
        <f t="shared" si="1"/>
        <v>0</v>
      </c>
      <c r="AC12" s="666">
        <f t="shared" si="2"/>
        <v>0</v>
      </c>
      <c r="AD12" s="665">
        <f t="shared" si="3"/>
        <v>0</v>
      </c>
      <c r="AE12" s="666">
        <f t="shared" si="4"/>
        <v>0</v>
      </c>
      <c r="AF12" s="650"/>
    </row>
    <row r="13" spans="2:32">
      <c r="B13" s="650"/>
      <c r="C13" s="1495"/>
      <c r="D13" s="1496"/>
      <c r="E13" s="664" t="s">
        <v>940</v>
      </c>
      <c r="F13" s="1862"/>
      <c r="G13" s="1863"/>
      <c r="H13" s="650"/>
      <c r="I13" s="650"/>
      <c r="J13" s="664">
        <v>7</v>
      </c>
      <c r="K13" s="664" t="s">
        <v>11</v>
      </c>
      <c r="L13" s="665">
        <f>'経済波及効果(建設)'!E14+'①b-40(設備)'!D14*100+'①b-40(生産)'!D14*100</f>
        <v>0</v>
      </c>
      <c r="M13" s="681">
        <f>'経済波及効果(建設)'!F14+'①b-40(設備)'!ED14*100+'①b-40(生産)'!ED14*100</f>
        <v>0</v>
      </c>
      <c r="N13" s="666">
        <f>'経済波及効果(建設)'!G14+'①b-40(設備)'!EG14*100+'①b-40(生産)'!EG14*100</f>
        <v>0</v>
      </c>
      <c r="O13" s="665">
        <f>'経済波及効果(建設)'!AF14+'①b-40(設備)'!$EV14+'①b-40(生産)'!$EV14</f>
        <v>0</v>
      </c>
      <c r="P13" s="666">
        <f>'経済波及効果(建設)'!AG14+'①b-40(設備)'!$EZ14+'①b-40(生産)'!$EZ14</f>
        <v>0</v>
      </c>
      <c r="Q13" s="665">
        <f>'経済波及効果(建設)'!N14+'①b-40(設備)'!EB14*100+'①b-40(生産)'!EB14*100</f>
        <v>0</v>
      </c>
      <c r="R13" s="1120">
        <f>'経済波及効果(建設)'!O14+'①b-40(設備)'!EE14*100+'①b-40(生産)'!EE14*100</f>
        <v>0</v>
      </c>
      <c r="S13" s="666">
        <f>'経済波及効果(建設)'!P14+'①b-40(設備)'!$EH14*100+'①b-40(生産)'!$EH14*100</f>
        <v>0</v>
      </c>
      <c r="T13" s="665">
        <f>'経済波及効果(建設)'!AH14+'①b-40(設備)'!$EW14+'①b-40(生産)'!$EW14</f>
        <v>0</v>
      </c>
      <c r="U13" s="666">
        <f>'経済波及効果(建設)'!AI14+'①b-40(設備)'!$FA14+'①b-40(生産)'!$FA14</f>
        <v>0</v>
      </c>
      <c r="V13" s="665">
        <f>'経済波及効果(建設)'!U14+'①b-40(設備)'!$EL14*100+'①b-40(生産)'!$EL14*100</f>
        <v>0</v>
      </c>
      <c r="W13" s="1120">
        <f>'経済波及効果(建設)'!V14+'①b-40(設備)'!$EM14*100+'①b-40(生産)'!$EM14*100</f>
        <v>0</v>
      </c>
      <c r="X13" s="666">
        <f>'経済波及効果(建設)'!W14+'①b-40(設備)'!$EN14*100+'①b-40(生産)'!$EN14*100</f>
        <v>0</v>
      </c>
      <c r="Y13" s="665">
        <f>'経済波及効果(建設)'!AJ14+'①b-40(設備)'!$EX14+'①b-40(生産)'!$EX14</f>
        <v>0</v>
      </c>
      <c r="Z13" s="666">
        <f>'経済波及効果(建設)'!AK14+'①b-40(設備)'!$FB14+'①b-40(生産)'!$FB14</f>
        <v>0</v>
      </c>
      <c r="AA13" s="665">
        <f t="shared" si="0"/>
        <v>0</v>
      </c>
      <c r="AB13" s="1120">
        <f t="shared" si="1"/>
        <v>0</v>
      </c>
      <c r="AC13" s="666">
        <f t="shared" si="2"/>
        <v>0</v>
      </c>
      <c r="AD13" s="665">
        <f t="shared" si="3"/>
        <v>0</v>
      </c>
      <c r="AE13" s="666">
        <f t="shared" si="4"/>
        <v>0</v>
      </c>
      <c r="AF13" s="650"/>
    </row>
    <row r="14" spans="2:32">
      <c r="B14" s="650"/>
      <c r="C14" s="1495"/>
      <c r="D14" s="1496"/>
      <c r="E14" s="664" t="s">
        <v>941</v>
      </c>
      <c r="F14" s="1862"/>
      <c r="G14" s="1863"/>
      <c r="H14" s="650"/>
      <c r="I14" s="650"/>
      <c r="J14" s="664">
        <v>8</v>
      </c>
      <c r="K14" s="664" t="s">
        <v>407</v>
      </c>
      <c r="L14" s="665">
        <f>'経済波及効果(建設)'!E15+'①b-40(設備)'!D15*100+'①b-40(生産)'!D15*100</f>
        <v>0</v>
      </c>
      <c r="M14" s="681">
        <f>'経済波及効果(建設)'!F15+'①b-40(設備)'!ED15*100+'①b-40(生産)'!ED15*100</f>
        <v>0</v>
      </c>
      <c r="N14" s="666">
        <f>'経済波及効果(建設)'!G15+'①b-40(設備)'!EG15*100+'①b-40(生産)'!EG15*100</f>
        <v>0</v>
      </c>
      <c r="O14" s="665">
        <f>'経済波及効果(建設)'!AF15+'①b-40(設備)'!$EV15+'①b-40(生産)'!$EV15</f>
        <v>0</v>
      </c>
      <c r="P14" s="666">
        <f>'経済波及効果(建設)'!AG15+'①b-40(設備)'!$EZ15+'①b-40(生産)'!$EZ15</f>
        <v>0</v>
      </c>
      <c r="Q14" s="665">
        <f>'経済波及効果(建設)'!N15+'①b-40(設備)'!EB15*100+'①b-40(生産)'!EB15*100</f>
        <v>0</v>
      </c>
      <c r="R14" s="1120">
        <f>'経済波及効果(建設)'!O15+'①b-40(設備)'!EE15*100+'①b-40(生産)'!EE15*100</f>
        <v>0</v>
      </c>
      <c r="S14" s="666">
        <f>'経済波及効果(建設)'!P15+'①b-40(設備)'!$EH15*100+'①b-40(生産)'!$EH15*100</f>
        <v>0</v>
      </c>
      <c r="T14" s="665">
        <f>'経済波及効果(建設)'!AH15+'①b-40(設備)'!$EW15+'①b-40(生産)'!$EW15</f>
        <v>0</v>
      </c>
      <c r="U14" s="666">
        <f>'経済波及効果(建設)'!AI15+'①b-40(設備)'!$FA15+'①b-40(生産)'!$FA15</f>
        <v>0</v>
      </c>
      <c r="V14" s="665">
        <f>'経済波及効果(建設)'!U15+'①b-40(設備)'!$EL15*100+'①b-40(生産)'!$EL15*100</f>
        <v>0</v>
      </c>
      <c r="W14" s="1120">
        <f>'経済波及効果(建設)'!V15+'①b-40(設備)'!$EM15*100+'①b-40(生産)'!$EM15*100</f>
        <v>0</v>
      </c>
      <c r="X14" s="666">
        <f>'経済波及効果(建設)'!W15+'①b-40(設備)'!$EN15*100+'①b-40(生産)'!$EN15*100</f>
        <v>0</v>
      </c>
      <c r="Y14" s="665">
        <f>'経済波及効果(建設)'!AJ15+'①b-40(設備)'!$EX15+'①b-40(生産)'!$EX15</f>
        <v>0</v>
      </c>
      <c r="Z14" s="666">
        <f>'経済波及効果(建設)'!AK15+'①b-40(設備)'!$FB15+'①b-40(生産)'!$FB15</f>
        <v>0</v>
      </c>
      <c r="AA14" s="665">
        <f t="shared" si="0"/>
        <v>0</v>
      </c>
      <c r="AB14" s="1120">
        <f t="shared" si="1"/>
        <v>0</v>
      </c>
      <c r="AC14" s="666">
        <f t="shared" si="2"/>
        <v>0</v>
      </c>
      <c r="AD14" s="665">
        <f t="shared" si="3"/>
        <v>0</v>
      </c>
      <c r="AE14" s="666">
        <f t="shared" si="4"/>
        <v>0</v>
      </c>
      <c r="AF14" s="650"/>
    </row>
    <row r="15" spans="2:32">
      <c r="B15" s="650"/>
      <c r="C15" s="1495"/>
      <c r="D15" s="1496"/>
      <c r="E15" s="664" t="s">
        <v>942</v>
      </c>
      <c r="F15" s="1862"/>
      <c r="G15" s="1863"/>
      <c r="H15" s="650"/>
      <c r="I15" s="650"/>
      <c r="J15" s="664">
        <v>9</v>
      </c>
      <c r="K15" s="664" t="s">
        <v>12</v>
      </c>
      <c r="L15" s="665">
        <f>'経済波及効果(建設)'!E16+'①b-40(設備)'!D16*100+'①b-40(生産)'!D16*100</f>
        <v>0</v>
      </c>
      <c r="M15" s="681">
        <f>'経済波及効果(建設)'!F16+'①b-40(設備)'!ED16*100+'①b-40(生産)'!ED16*100</f>
        <v>0</v>
      </c>
      <c r="N15" s="666">
        <f>'経済波及効果(建設)'!G16+'①b-40(設備)'!EG16*100+'①b-40(生産)'!EG16*100</f>
        <v>0</v>
      </c>
      <c r="O15" s="665">
        <f>'経済波及効果(建設)'!AF16+'①b-40(設備)'!$EV16+'①b-40(生産)'!$EV16</f>
        <v>0</v>
      </c>
      <c r="P15" s="666">
        <f>'経済波及効果(建設)'!AG16+'①b-40(設備)'!$EZ16+'①b-40(生産)'!$EZ16</f>
        <v>0</v>
      </c>
      <c r="Q15" s="665">
        <f>'経済波及効果(建設)'!N16+'①b-40(設備)'!EB16*100+'①b-40(生産)'!EB16*100</f>
        <v>0</v>
      </c>
      <c r="R15" s="1120">
        <f>'経済波及効果(建設)'!O16+'①b-40(設備)'!EE16*100+'①b-40(生産)'!EE16*100</f>
        <v>0</v>
      </c>
      <c r="S15" s="666">
        <f>'経済波及効果(建設)'!P16+'①b-40(設備)'!$EH16*100+'①b-40(生産)'!$EH16*100</f>
        <v>0</v>
      </c>
      <c r="T15" s="665">
        <f>'経済波及効果(建設)'!AH16+'①b-40(設備)'!$EW16+'①b-40(生産)'!$EW16</f>
        <v>0</v>
      </c>
      <c r="U15" s="666">
        <f>'経済波及効果(建設)'!AI16+'①b-40(設備)'!$FA16+'①b-40(生産)'!$FA16</f>
        <v>0</v>
      </c>
      <c r="V15" s="665">
        <f>'経済波及効果(建設)'!U16+'①b-40(設備)'!$EL16*100+'①b-40(生産)'!$EL16*100</f>
        <v>0</v>
      </c>
      <c r="W15" s="1120">
        <f>'経済波及効果(建設)'!V16+'①b-40(設備)'!$EM16*100+'①b-40(生産)'!$EM16*100</f>
        <v>0</v>
      </c>
      <c r="X15" s="666">
        <f>'経済波及効果(建設)'!W16+'①b-40(設備)'!$EN16*100+'①b-40(生産)'!$EN16*100</f>
        <v>0</v>
      </c>
      <c r="Y15" s="665">
        <f>'経済波及効果(建設)'!AJ16+'①b-40(設備)'!$EX16+'①b-40(生産)'!$EX16</f>
        <v>0</v>
      </c>
      <c r="Z15" s="666">
        <f>'経済波及効果(建設)'!AK16+'①b-40(設備)'!$FB16+'①b-40(生産)'!$FB16</f>
        <v>0</v>
      </c>
      <c r="AA15" s="665">
        <f t="shared" si="0"/>
        <v>0</v>
      </c>
      <c r="AB15" s="1120">
        <f t="shared" si="1"/>
        <v>0</v>
      </c>
      <c r="AC15" s="666">
        <f t="shared" si="2"/>
        <v>0</v>
      </c>
      <c r="AD15" s="665">
        <f t="shared" si="3"/>
        <v>0</v>
      </c>
      <c r="AE15" s="666">
        <f t="shared" si="4"/>
        <v>0</v>
      </c>
      <c r="AF15" s="650"/>
    </row>
    <row r="16" spans="2:32">
      <c r="B16" s="650"/>
      <c r="C16" s="1495"/>
      <c r="D16" s="1496"/>
      <c r="E16" s="667" t="s">
        <v>943</v>
      </c>
      <c r="F16" s="1855"/>
      <c r="G16" s="1856"/>
      <c r="H16" s="650"/>
      <c r="I16" s="650"/>
      <c r="J16" s="664">
        <v>10</v>
      </c>
      <c r="K16" s="664" t="s">
        <v>13</v>
      </c>
      <c r="L16" s="665">
        <f>'経済波及効果(建設)'!E17+'①b-40(設備)'!D17*100+'①b-40(生産)'!D17*100</f>
        <v>0</v>
      </c>
      <c r="M16" s="681">
        <f>'経済波及効果(建設)'!F17+'①b-40(設備)'!ED17*100+'①b-40(生産)'!ED17*100</f>
        <v>0</v>
      </c>
      <c r="N16" s="666">
        <f>'経済波及効果(建設)'!G17+'①b-40(設備)'!EG17*100+'①b-40(生産)'!EG17*100</f>
        <v>0</v>
      </c>
      <c r="O16" s="665">
        <f>'経済波及効果(建設)'!AF17+'①b-40(設備)'!$EV17+'①b-40(生産)'!$EV17</f>
        <v>0</v>
      </c>
      <c r="P16" s="666">
        <f>'経済波及効果(建設)'!AG17+'①b-40(設備)'!$EZ17+'①b-40(生産)'!$EZ17</f>
        <v>0</v>
      </c>
      <c r="Q16" s="665">
        <f>'経済波及効果(建設)'!N17+'①b-40(設備)'!EB17*100+'①b-40(生産)'!EB17*100</f>
        <v>0</v>
      </c>
      <c r="R16" s="1120">
        <f>'経済波及効果(建設)'!O17+'①b-40(設備)'!EE17*100+'①b-40(生産)'!EE17*100</f>
        <v>0</v>
      </c>
      <c r="S16" s="666">
        <f>'経済波及効果(建設)'!P17+'①b-40(設備)'!$EH17*100+'①b-40(生産)'!$EH17*100</f>
        <v>0</v>
      </c>
      <c r="T16" s="665">
        <f>'経済波及効果(建設)'!AH17+'①b-40(設備)'!$EW17+'①b-40(生産)'!$EW17</f>
        <v>0</v>
      </c>
      <c r="U16" s="666">
        <f>'経済波及効果(建設)'!AI17+'①b-40(設備)'!$FA17+'①b-40(生産)'!$FA17</f>
        <v>0</v>
      </c>
      <c r="V16" s="665">
        <f>'経済波及効果(建設)'!U17+'①b-40(設備)'!$EL17*100+'①b-40(生産)'!$EL17*100</f>
        <v>0</v>
      </c>
      <c r="W16" s="1120">
        <f>'経済波及効果(建設)'!V17+'①b-40(設備)'!$EM17*100+'①b-40(生産)'!$EM17*100</f>
        <v>0</v>
      </c>
      <c r="X16" s="666">
        <f>'経済波及効果(建設)'!W17+'①b-40(設備)'!$EN17*100+'①b-40(生産)'!$EN17*100</f>
        <v>0</v>
      </c>
      <c r="Y16" s="665">
        <f>'経済波及効果(建設)'!AJ17+'①b-40(設備)'!$EX17+'①b-40(生産)'!$EX17</f>
        <v>0</v>
      </c>
      <c r="Z16" s="666">
        <f>'経済波及効果(建設)'!AK17+'①b-40(設備)'!$FB17+'①b-40(生産)'!$FB17</f>
        <v>0</v>
      </c>
      <c r="AA16" s="665">
        <f t="shared" si="0"/>
        <v>0</v>
      </c>
      <c r="AB16" s="1120">
        <f t="shared" si="1"/>
        <v>0</v>
      </c>
      <c r="AC16" s="666">
        <f t="shared" si="2"/>
        <v>0</v>
      </c>
      <c r="AD16" s="665">
        <f t="shared" si="3"/>
        <v>0</v>
      </c>
      <c r="AE16" s="666">
        <f t="shared" si="4"/>
        <v>0</v>
      </c>
      <c r="AF16" s="650"/>
    </row>
    <row r="17" spans="2:32">
      <c r="B17" s="650"/>
      <c r="C17" s="1495"/>
      <c r="D17" s="1497" t="s">
        <v>944</v>
      </c>
      <c r="E17" s="1499"/>
      <c r="F17" s="1877">
        <f>SUM(F18:F20)</f>
        <v>0</v>
      </c>
      <c r="G17" s="1858"/>
      <c r="H17" s="650"/>
      <c r="I17" s="650"/>
      <c r="J17" s="664">
        <v>11</v>
      </c>
      <c r="K17" s="664" t="s">
        <v>879</v>
      </c>
      <c r="L17" s="665">
        <f>'経済波及効果(建設)'!E18+'①b-40(設備)'!D18*100+'①b-40(生産)'!D18*100</f>
        <v>0</v>
      </c>
      <c r="M17" s="681">
        <f>'経済波及効果(建設)'!F18+'①b-40(設備)'!ED18*100+'①b-40(生産)'!ED18*100</f>
        <v>0</v>
      </c>
      <c r="N17" s="666">
        <f>'経済波及効果(建設)'!G18+'①b-40(設備)'!EG18*100+'①b-40(生産)'!EG18*100</f>
        <v>0</v>
      </c>
      <c r="O17" s="665">
        <f>'経済波及効果(建設)'!AF18+'①b-40(設備)'!$EV18+'①b-40(生産)'!$EV18</f>
        <v>0</v>
      </c>
      <c r="P17" s="666">
        <f>'経済波及効果(建設)'!AG18+'①b-40(設備)'!$EZ18+'①b-40(生産)'!$EZ18</f>
        <v>0</v>
      </c>
      <c r="Q17" s="665">
        <f>'経済波及効果(建設)'!N18+'①b-40(設備)'!EB18*100+'①b-40(生産)'!EB18*100</f>
        <v>0</v>
      </c>
      <c r="R17" s="1120">
        <f>'経済波及効果(建設)'!O18+'①b-40(設備)'!EE18*100+'①b-40(生産)'!EE18*100</f>
        <v>0</v>
      </c>
      <c r="S17" s="666">
        <f>'経済波及効果(建設)'!P18+'①b-40(設備)'!$EH18*100+'①b-40(生産)'!$EH18*100</f>
        <v>0</v>
      </c>
      <c r="T17" s="665">
        <f>'経済波及効果(建設)'!AH18+'①b-40(設備)'!$EW18+'①b-40(生産)'!$EW18</f>
        <v>0</v>
      </c>
      <c r="U17" s="666">
        <f>'経済波及効果(建設)'!AI18+'①b-40(設備)'!$FA18+'①b-40(生産)'!$FA18</f>
        <v>0</v>
      </c>
      <c r="V17" s="665">
        <f>'経済波及効果(建設)'!U18+'①b-40(設備)'!$EL18*100+'①b-40(生産)'!$EL18*100</f>
        <v>0</v>
      </c>
      <c r="W17" s="1120">
        <f>'経済波及効果(建設)'!V18+'①b-40(設備)'!$EM18*100+'①b-40(生産)'!$EM18*100</f>
        <v>0</v>
      </c>
      <c r="X17" s="666">
        <f>'経済波及効果(建設)'!W18+'①b-40(設備)'!$EN18*100+'①b-40(生産)'!$EN18*100</f>
        <v>0</v>
      </c>
      <c r="Y17" s="665">
        <f>'経済波及効果(建設)'!AJ18+'①b-40(設備)'!$EX18+'①b-40(生産)'!$EX18</f>
        <v>0</v>
      </c>
      <c r="Z17" s="666">
        <f>'経済波及効果(建設)'!AK18+'①b-40(設備)'!$FB18+'①b-40(生産)'!$FB18</f>
        <v>0</v>
      </c>
      <c r="AA17" s="665">
        <f t="shared" si="0"/>
        <v>0</v>
      </c>
      <c r="AB17" s="1120">
        <f t="shared" si="1"/>
        <v>0</v>
      </c>
      <c r="AC17" s="666">
        <f t="shared" si="2"/>
        <v>0</v>
      </c>
      <c r="AD17" s="665">
        <f t="shared" si="3"/>
        <v>0</v>
      </c>
      <c r="AE17" s="666">
        <f t="shared" si="4"/>
        <v>0</v>
      </c>
      <c r="AF17" s="650"/>
    </row>
    <row r="18" spans="2:32">
      <c r="B18" s="650"/>
      <c r="C18" s="1495"/>
      <c r="D18" s="1498"/>
      <c r="E18" s="663" t="s">
        <v>945</v>
      </c>
      <c r="F18" s="1864"/>
      <c r="G18" s="1865"/>
      <c r="H18" s="650"/>
      <c r="I18" s="650"/>
      <c r="J18" s="664">
        <v>12</v>
      </c>
      <c r="K18" s="664" t="s">
        <v>14</v>
      </c>
      <c r="L18" s="665">
        <f>'経済波及効果(建設)'!E19+'①b-40(設備)'!D19*100+'①b-40(生産)'!D19*100</f>
        <v>0</v>
      </c>
      <c r="M18" s="681">
        <f>'経済波及効果(建設)'!F19+'①b-40(設備)'!ED19*100+'①b-40(生産)'!ED19*100</f>
        <v>0</v>
      </c>
      <c r="N18" s="666">
        <f>'経済波及効果(建設)'!G19+'①b-40(設備)'!EG19*100+'①b-40(生産)'!EG19*100</f>
        <v>0</v>
      </c>
      <c r="O18" s="665">
        <f>'経済波及効果(建設)'!AF19+'①b-40(設備)'!$EV19+'①b-40(生産)'!$EV19</f>
        <v>0</v>
      </c>
      <c r="P18" s="666">
        <f>'経済波及効果(建設)'!AG19+'①b-40(設備)'!$EZ19+'①b-40(生産)'!$EZ19</f>
        <v>0</v>
      </c>
      <c r="Q18" s="665">
        <f>'経済波及効果(建設)'!N19+'①b-40(設備)'!EB19*100+'①b-40(生産)'!EB19*100</f>
        <v>0</v>
      </c>
      <c r="R18" s="1120">
        <f>'経済波及効果(建設)'!O19+'①b-40(設備)'!EE19*100+'①b-40(生産)'!EE19*100</f>
        <v>0</v>
      </c>
      <c r="S18" s="666">
        <f>'経済波及効果(建設)'!P19+'①b-40(設備)'!$EH19*100+'①b-40(生産)'!$EH19*100</f>
        <v>0</v>
      </c>
      <c r="T18" s="665">
        <f>'経済波及効果(建設)'!AH19+'①b-40(設備)'!$EW19+'①b-40(生産)'!$EW19</f>
        <v>0</v>
      </c>
      <c r="U18" s="666">
        <f>'経済波及効果(建設)'!AI19+'①b-40(設備)'!$FA19+'①b-40(生産)'!$FA19</f>
        <v>0</v>
      </c>
      <c r="V18" s="665">
        <f>'経済波及効果(建設)'!U19+'①b-40(設備)'!$EL19*100+'①b-40(生産)'!$EL19*100</f>
        <v>0</v>
      </c>
      <c r="W18" s="1120">
        <f>'経済波及効果(建設)'!V19+'①b-40(設備)'!$EM19*100+'①b-40(生産)'!$EM19*100</f>
        <v>0</v>
      </c>
      <c r="X18" s="666">
        <f>'経済波及効果(建設)'!W19+'①b-40(設備)'!$EN19*100+'①b-40(生産)'!$EN19*100</f>
        <v>0</v>
      </c>
      <c r="Y18" s="665">
        <f>'経済波及効果(建設)'!AJ19+'①b-40(設備)'!$EX19+'①b-40(生産)'!$EX19</f>
        <v>0</v>
      </c>
      <c r="Z18" s="666">
        <f>'経済波及効果(建設)'!AK19+'①b-40(設備)'!$FB19+'①b-40(生産)'!$FB19</f>
        <v>0</v>
      </c>
      <c r="AA18" s="665">
        <f t="shared" si="0"/>
        <v>0</v>
      </c>
      <c r="AB18" s="1120">
        <f t="shared" si="1"/>
        <v>0</v>
      </c>
      <c r="AC18" s="666">
        <f t="shared" si="2"/>
        <v>0</v>
      </c>
      <c r="AD18" s="665">
        <f t="shared" si="3"/>
        <v>0</v>
      </c>
      <c r="AE18" s="666">
        <f t="shared" si="4"/>
        <v>0</v>
      </c>
      <c r="AF18" s="650"/>
    </row>
    <row r="19" spans="2:32">
      <c r="B19" s="650"/>
      <c r="C19" s="1495"/>
      <c r="D19" s="1498"/>
      <c r="E19" s="664" t="s">
        <v>946</v>
      </c>
      <c r="F19" s="1862"/>
      <c r="G19" s="1863"/>
      <c r="H19" s="650"/>
      <c r="I19" s="650"/>
      <c r="J19" s="664">
        <v>13</v>
      </c>
      <c r="K19" s="664" t="s">
        <v>15</v>
      </c>
      <c r="L19" s="665">
        <f>'経済波及効果(建設)'!E20+'①b-40(設備)'!D20*100+'①b-40(生産)'!D20*100</f>
        <v>0</v>
      </c>
      <c r="M19" s="681">
        <f>'経済波及効果(建設)'!F20+'①b-40(設備)'!ED20*100+'①b-40(生産)'!ED20*100</f>
        <v>0</v>
      </c>
      <c r="N19" s="666">
        <f>'経済波及効果(建設)'!G20+'①b-40(設備)'!EG20*100+'①b-40(生産)'!EG20*100</f>
        <v>0</v>
      </c>
      <c r="O19" s="665">
        <f>'経済波及効果(建設)'!AF20+'①b-40(設備)'!$EV20+'①b-40(生産)'!$EV20</f>
        <v>0</v>
      </c>
      <c r="P19" s="666">
        <f>'経済波及効果(建設)'!AG20+'①b-40(設備)'!$EZ20+'①b-40(生産)'!$EZ20</f>
        <v>0</v>
      </c>
      <c r="Q19" s="665">
        <f>'経済波及効果(建設)'!N20+'①b-40(設備)'!EB20*100+'①b-40(生産)'!EB20*100</f>
        <v>0</v>
      </c>
      <c r="R19" s="1120">
        <f>'経済波及効果(建設)'!O20+'①b-40(設備)'!EE20*100+'①b-40(生産)'!EE20*100</f>
        <v>0</v>
      </c>
      <c r="S19" s="666">
        <f>'経済波及効果(建設)'!P20+'①b-40(設備)'!$EH20*100+'①b-40(生産)'!$EH20*100</f>
        <v>0</v>
      </c>
      <c r="T19" s="665">
        <f>'経済波及効果(建設)'!AH20+'①b-40(設備)'!$EW20+'①b-40(生産)'!$EW20</f>
        <v>0</v>
      </c>
      <c r="U19" s="666">
        <f>'経済波及効果(建設)'!AI20+'①b-40(設備)'!$FA20+'①b-40(生産)'!$FA20</f>
        <v>0</v>
      </c>
      <c r="V19" s="665">
        <f>'経済波及効果(建設)'!U20+'①b-40(設備)'!$EL20*100+'①b-40(生産)'!$EL20*100</f>
        <v>0</v>
      </c>
      <c r="W19" s="1120">
        <f>'経済波及効果(建設)'!V20+'①b-40(設備)'!$EM20*100+'①b-40(生産)'!$EM20*100</f>
        <v>0</v>
      </c>
      <c r="X19" s="666">
        <f>'経済波及効果(建設)'!W20+'①b-40(設備)'!$EN20*100+'①b-40(生産)'!$EN20*100</f>
        <v>0</v>
      </c>
      <c r="Y19" s="665">
        <f>'経済波及効果(建設)'!AJ20+'①b-40(設備)'!$EX20+'①b-40(生産)'!$EX20</f>
        <v>0</v>
      </c>
      <c r="Z19" s="666">
        <f>'経済波及効果(建設)'!AK20+'①b-40(設備)'!$FB20+'①b-40(生産)'!$FB20</f>
        <v>0</v>
      </c>
      <c r="AA19" s="665">
        <f t="shared" si="0"/>
        <v>0</v>
      </c>
      <c r="AB19" s="1120">
        <f t="shared" si="1"/>
        <v>0</v>
      </c>
      <c r="AC19" s="666">
        <f t="shared" si="2"/>
        <v>0</v>
      </c>
      <c r="AD19" s="665">
        <f t="shared" si="3"/>
        <v>0</v>
      </c>
      <c r="AE19" s="666">
        <f t="shared" si="4"/>
        <v>0</v>
      </c>
      <c r="AF19" s="650"/>
    </row>
    <row r="20" spans="2:32">
      <c r="B20" s="650"/>
      <c r="C20" s="1495"/>
      <c r="D20" s="1498"/>
      <c r="E20" s="667" t="s">
        <v>947</v>
      </c>
      <c r="F20" s="1855"/>
      <c r="G20" s="1856"/>
      <c r="H20" s="650"/>
      <c r="I20" s="650"/>
      <c r="J20" s="664">
        <v>14</v>
      </c>
      <c r="K20" s="664" t="s">
        <v>16</v>
      </c>
      <c r="L20" s="665">
        <f>'経済波及効果(建設)'!E21+'①b-40(設備)'!D21*100+'①b-40(生産)'!D21*100</f>
        <v>0</v>
      </c>
      <c r="M20" s="681">
        <f>'経済波及効果(建設)'!F21+'①b-40(設備)'!ED21*100+'①b-40(生産)'!ED21*100</f>
        <v>0</v>
      </c>
      <c r="N20" s="666">
        <f>'経済波及効果(建設)'!G21+'①b-40(設備)'!EG21*100+'①b-40(生産)'!EG21*100</f>
        <v>0</v>
      </c>
      <c r="O20" s="665">
        <f>'経済波及効果(建設)'!AF21+'①b-40(設備)'!$EV21+'①b-40(生産)'!$EV21</f>
        <v>0</v>
      </c>
      <c r="P20" s="666">
        <f>'経済波及効果(建設)'!AG21+'①b-40(設備)'!$EZ21+'①b-40(生産)'!$EZ21</f>
        <v>0</v>
      </c>
      <c r="Q20" s="665">
        <f>'経済波及効果(建設)'!N21+'①b-40(設備)'!EB21*100+'①b-40(生産)'!EB21*100</f>
        <v>0</v>
      </c>
      <c r="R20" s="1120">
        <f>'経済波及効果(建設)'!O21+'①b-40(設備)'!EE21*100+'①b-40(生産)'!EE21*100</f>
        <v>0</v>
      </c>
      <c r="S20" s="666">
        <f>'経済波及効果(建設)'!P21+'①b-40(設備)'!$EH21*100+'①b-40(生産)'!$EH21*100</f>
        <v>0</v>
      </c>
      <c r="T20" s="665">
        <f>'経済波及効果(建設)'!AH21+'①b-40(設備)'!$EW21+'①b-40(生産)'!$EW21</f>
        <v>0</v>
      </c>
      <c r="U20" s="666">
        <f>'経済波及効果(建設)'!AI21+'①b-40(設備)'!$FA21+'①b-40(生産)'!$FA21</f>
        <v>0</v>
      </c>
      <c r="V20" s="665">
        <f>'経済波及効果(建設)'!U21+'①b-40(設備)'!$EL21*100+'①b-40(生産)'!$EL21*100</f>
        <v>0</v>
      </c>
      <c r="W20" s="1120">
        <f>'経済波及効果(建設)'!V21+'①b-40(設備)'!$EM21*100+'①b-40(生産)'!$EM21*100</f>
        <v>0</v>
      </c>
      <c r="X20" s="666">
        <f>'経済波及効果(建設)'!W21+'①b-40(設備)'!$EN21*100+'①b-40(生産)'!$EN21*100</f>
        <v>0</v>
      </c>
      <c r="Y20" s="665">
        <f>'経済波及効果(建設)'!AJ21+'①b-40(設備)'!$EX21+'①b-40(生産)'!$EX21</f>
        <v>0</v>
      </c>
      <c r="Z20" s="666">
        <f>'経済波及効果(建設)'!AK21+'①b-40(設備)'!$FB21+'①b-40(生産)'!$FB21</f>
        <v>0</v>
      </c>
      <c r="AA20" s="665">
        <f t="shared" si="0"/>
        <v>0</v>
      </c>
      <c r="AB20" s="1120">
        <f t="shared" si="1"/>
        <v>0</v>
      </c>
      <c r="AC20" s="666">
        <f t="shared" si="2"/>
        <v>0</v>
      </c>
      <c r="AD20" s="665">
        <f t="shared" si="3"/>
        <v>0</v>
      </c>
      <c r="AE20" s="666">
        <f t="shared" si="4"/>
        <v>0</v>
      </c>
      <c r="AF20" s="650"/>
    </row>
    <row r="21" spans="2:32">
      <c r="B21" s="650"/>
      <c r="C21" s="668" t="s">
        <v>948</v>
      </c>
      <c r="D21" s="669"/>
      <c r="E21" s="966"/>
      <c r="F21" s="1866">
        <f>SUM(F22:F28)</f>
        <v>0</v>
      </c>
      <c r="G21" s="1858"/>
      <c r="H21" s="650"/>
      <c r="I21" s="650"/>
      <c r="J21" s="664">
        <v>15</v>
      </c>
      <c r="K21" s="664" t="s">
        <v>17</v>
      </c>
      <c r="L21" s="665">
        <f>'経済波及効果(建設)'!E22+'①b-40(設備)'!D22*100+'①b-40(生産)'!D22*100</f>
        <v>0</v>
      </c>
      <c r="M21" s="681">
        <f>'経済波及効果(建設)'!F22+'①b-40(設備)'!ED22*100+'①b-40(生産)'!ED22*100</f>
        <v>0</v>
      </c>
      <c r="N21" s="666">
        <f>'経済波及効果(建設)'!G22+'①b-40(設備)'!EG22*100+'①b-40(生産)'!EG22*100</f>
        <v>0</v>
      </c>
      <c r="O21" s="665">
        <f>'経済波及効果(建設)'!AF22+'①b-40(設備)'!$EV22+'①b-40(生産)'!$EV22</f>
        <v>0</v>
      </c>
      <c r="P21" s="666">
        <f>'経済波及効果(建設)'!AG22+'①b-40(設備)'!$EZ22+'①b-40(生産)'!$EZ22</f>
        <v>0</v>
      </c>
      <c r="Q21" s="665">
        <f>'経済波及効果(建設)'!N22+'①b-40(設備)'!EB22*100+'①b-40(生産)'!EB22*100</f>
        <v>0</v>
      </c>
      <c r="R21" s="1120">
        <f>'経済波及効果(建設)'!O22+'①b-40(設備)'!EE22*100+'①b-40(生産)'!EE22*100</f>
        <v>0</v>
      </c>
      <c r="S21" s="666">
        <f>'経済波及効果(建設)'!P22+'①b-40(設備)'!$EH22*100+'①b-40(生産)'!$EH22*100</f>
        <v>0</v>
      </c>
      <c r="T21" s="665">
        <f>'経済波及効果(建設)'!AH22+'①b-40(設備)'!$EW22+'①b-40(生産)'!$EW22</f>
        <v>0</v>
      </c>
      <c r="U21" s="666">
        <f>'経済波及効果(建設)'!AI22+'①b-40(設備)'!$FA22+'①b-40(生産)'!$FA22</f>
        <v>0</v>
      </c>
      <c r="V21" s="665">
        <f>'経済波及効果(建設)'!U22+'①b-40(設備)'!$EL22*100+'①b-40(生産)'!$EL22*100</f>
        <v>0</v>
      </c>
      <c r="W21" s="1120">
        <f>'経済波及効果(建設)'!V22+'①b-40(設備)'!$EM22*100+'①b-40(生産)'!$EM22*100</f>
        <v>0</v>
      </c>
      <c r="X21" s="666">
        <f>'経済波及効果(建設)'!W22+'①b-40(設備)'!$EN22*100+'①b-40(生産)'!$EN22*100</f>
        <v>0</v>
      </c>
      <c r="Y21" s="665">
        <f>'経済波及効果(建設)'!AJ22+'①b-40(設備)'!$EX22+'①b-40(生産)'!$EX22</f>
        <v>0</v>
      </c>
      <c r="Z21" s="666">
        <f>'経済波及効果(建設)'!AK22+'①b-40(設備)'!$FB22+'①b-40(生産)'!$FB22</f>
        <v>0</v>
      </c>
      <c r="AA21" s="665">
        <f t="shared" si="0"/>
        <v>0</v>
      </c>
      <c r="AB21" s="1120">
        <f t="shared" si="1"/>
        <v>0</v>
      </c>
      <c r="AC21" s="666">
        <f t="shared" si="2"/>
        <v>0</v>
      </c>
      <c r="AD21" s="665">
        <f t="shared" si="3"/>
        <v>0</v>
      </c>
      <c r="AE21" s="666">
        <f t="shared" si="4"/>
        <v>0</v>
      </c>
      <c r="AF21" s="650"/>
    </row>
    <row r="22" spans="2:32">
      <c r="B22" s="650"/>
      <c r="C22" s="670"/>
      <c r="D22" s="671" t="s">
        <v>949</v>
      </c>
      <c r="E22" s="957"/>
      <c r="F22" s="1864"/>
      <c r="G22" s="1865"/>
      <c r="H22" s="650"/>
      <c r="I22" s="650"/>
      <c r="J22" s="664">
        <v>16</v>
      </c>
      <c r="K22" s="664" t="s">
        <v>408</v>
      </c>
      <c r="L22" s="665">
        <f>'経済波及効果(建設)'!E23+'①b-40(設備)'!D23*100+'①b-40(生産)'!D23*100</f>
        <v>0</v>
      </c>
      <c r="M22" s="681">
        <f>'経済波及効果(建設)'!F23+'①b-40(設備)'!ED23*100+'①b-40(生産)'!ED23*100</f>
        <v>0</v>
      </c>
      <c r="N22" s="666">
        <f>'経済波及効果(建設)'!G23+'①b-40(設備)'!EG23*100+'①b-40(生産)'!EG23*100</f>
        <v>0</v>
      </c>
      <c r="O22" s="665">
        <f>'経済波及効果(建設)'!AF23+'①b-40(設備)'!$EV23+'①b-40(生産)'!$EV23</f>
        <v>0</v>
      </c>
      <c r="P22" s="666">
        <f>'経済波及効果(建設)'!AG23+'①b-40(設備)'!$EZ23+'①b-40(生産)'!$EZ23</f>
        <v>0</v>
      </c>
      <c r="Q22" s="665">
        <f>'経済波及効果(建設)'!N23+'①b-40(設備)'!EB23*100+'①b-40(生産)'!EB23*100</f>
        <v>0</v>
      </c>
      <c r="R22" s="1120">
        <f>'経済波及効果(建設)'!O23+'①b-40(設備)'!EE23*100+'①b-40(生産)'!EE23*100</f>
        <v>0</v>
      </c>
      <c r="S22" s="666">
        <f>'経済波及効果(建設)'!P23+'①b-40(設備)'!$EH23*100+'①b-40(生産)'!$EH23*100</f>
        <v>0</v>
      </c>
      <c r="T22" s="665">
        <f>'経済波及効果(建設)'!AH23+'①b-40(設備)'!$EW23+'①b-40(生産)'!$EW23</f>
        <v>0</v>
      </c>
      <c r="U22" s="666">
        <f>'経済波及効果(建設)'!AI23+'①b-40(設備)'!$FA23+'①b-40(生産)'!$FA23</f>
        <v>0</v>
      </c>
      <c r="V22" s="665">
        <f>'経済波及効果(建設)'!U23+'①b-40(設備)'!$EL23*100+'①b-40(生産)'!$EL23*100</f>
        <v>0</v>
      </c>
      <c r="W22" s="1120">
        <f>'経済波及効果(建設)'!V23+'①b-40(設備)'!$EM23*100+'①b-40(生産)'!$EM23*100</f>
        <v>0</v>
      </c>
      <c r="X22" s="666">
        <f>'経済波及効果(建設)'!W23+'①b-40(設備)'!$EN23*100+'①b-40(生産)'!$EN23*100</f>
        <v>0</v>
      </c>
      <c r="Y22" s="665">
        <f>'経済波及効果(建設)'!AJ23+'①b-40(設備)'!$EX23+'①b-40(生産)'!$EX23</f>
        <v>0</v>
      </c>
      <c r="Z22" s="666">
        <f>'経済波及効果(建設)'!AK23+'①b-40(設備)'!$FB23+'①b-40(生産)'!$FB23</f>
        <v>0</v>
      </c>
      <c r="AA22" s="665">
        <f t="shared" si="0"/>
        <v>0</v>
      </c>
      <c r="AB22" s="1120">
        <f t="shared" si="1"/>
        <v>0</v>
      </c>
      <c r="AC22" s="666">
        <f t="shared" si="2"/>
        <v>0</v>
      </c>
      <c r="AD22" s="665">
        <f t="shared" si="3"/>
        <v>0</v>
      </c>
      <c r="AE22" s="666">
        <f t="shared" si="4"/>
        <v>0</v>
      </c>
      <c r="AF22" s="650"/>
    </row>
    <row r="23" spans="2:32">
      <c r="B23" s="650"/>
      <c r="C23" s="670"/>
      <c r="D23" s="672" t="s">
        <v>950</v>
      </c>
      <c r="E23" s="958"/>
      <c r="F23" s="1862"/>
      <c r="G23" s="1863"/>
      <c r="H23" s="650"/>
      <c r="I23" s="650"/>
      <c r="J23" s="664">
        <v>17</v>
      </c>
      <c r="K23" s="664" t="s">
        <v>409</v>
      </c>
      <c r="L23" s="665">
        <f>'経済波及効果(建設)'!E24+'①b-40(設備)'!D24*100+'①b-40(生産)'!D24*100</f>
        <v>0</v>
      </c>
      <c r="M23" s="681">
        <f>'経済波及効果(建設)'!F24+'①b-40(設備)'!ED24*100+'①b-40(生産)'!ED24*100</f>
        <v>0</v>
      </c>
      <c r="N23" s="666">
        <f>'経済波及効果(建設)'!G24+'①b-40(設備)'!EG24*100+'①b-40(生産)'!EG24*100</f>
        <v>0</v>
      </c>
      <c r="O23" s="665">
        <f>'経済波及効果(建設)'!AF24+'①b-40(設備)'!$EV24+'①b-40(生産)'!$EV24</f>
        <v>0</v>
      </c>
      <c r="P23" s="666">
        <f>'経済波及効果(建設)'!AG24+'①b-40(設備)'!$EZ24+'①b-40(生産)'!$EZ24</f>
        <v>0</v>
      </c>
      <c r="Q23" s="665">
        <f>'経済波及効果(建設)'!N24+'①b-40(設備)'!EB24*100+'①b-40(生産)'!EB24*100</f>
        <v>0</v>
      </c>
      <c r="R23" s="1120">
        <f>'経済波及効果(建設)'!O24+'①b-40(設備)'!EE24*100+'①b-40(生産)'!EE24*100</f>
        <v>0</v>
      </c>
      <c r="S23" s="666">
        <f>'経済波及効果(建設)'!P24+'①b-40(設備)'!$EH24*100+'①b-40(生産)'!$EH24*100</f>
        <v>0</v>
      </c>
      <c r="T23" s="665">
        <f>'経済波及効果(建設)'!AH24+'①b-40(設備)'!$EW24+'①b-40(生産)'!$EW24</f>
        <v>0</v>
      </c>
      <c r="U23" s="666">
        <f>'経済波及効果(建設)'!AI24+'①b-40(設備)'!$FA24+'①b-40(生産)'!$FA24</f>
        <v>0</v>
      </c>
      <c r="V23" s="665">
        <f>'経済波及効果(建設)'!U24+'①b-40(設備)'!$EL24*100+'①b-40(生産)'!$EL24*100</f>
        <v>0</v>
      </c>
      <c r="W23" s="1120">
        <f>'経済波及効果(建設)'!V24+'①b-40(設備)'!$EM24*100+'①b-40(生産)'!$EM24*100</f>
        <v>0</v>
      </c>
      <c r="X23" s="666">
        <f>'経済波及効果(建設)'!W24+'①b-40(設備)'!$EN24*100+'①b-40(生産)'!$EN24*100</f>
        <v>0</v>
      </c>
      <c r="Y23" s="665">
        <f>'経済波及効果(建設)'!AJ24+'①b-40(設備)'!$EX24+'①b-40(生産)'!$EX24</f>
        <v>0</v>
      </c>
      <c r="Z23" s="666">
        <f>'経済波及効果(建設)'!AK24+'①b-40(設備)'!$FB24+'①b-40(生産)'!$FB24</f>
        <v>0</v>
      </c>
      <c r="AA23" s="665">
        <f t="shared" si="0"/>
        <v>0</v>
      </c>
      <c r="AB23" s="1120">
        <f t="shared" si="1"/>
        <v>0</v>
      </c>
      <c r="AC23" s="666">
        <f t="shared" si="2"/>
        <v>0</v>
      </c>
      <c r="AD23" s="665">
        <f t="shared" si="3"/>
        <v>0</v>
      </c>
      <c r="AE23" s="666">
        <f t="shared" si="4"/>
        <v>0</v>
      </c>
      <c r="AF23" s="650"/>
    </row>
    <row r="24" spans="2:32">
      <c r="B24" s="650"/>
      <c r="C24" s="670"/>
      <c r="D24" s="672" t="s">
        <v>951</v>
      </c>
      <c r="E24" s="958"/>
      <c r="F24" s="1862"/>
      <c r="G24" s="1863"/>
      <c r="H24" s="650"/>
      <c r="I24" s="650"/>
      <c r="J24" s="664">
        <v>18</v>
      </c>
      <c r="K24" s="664" t="s">
        <v>410</v>
      </c>
      <c r="L24" s="665">
        <f>'経済波及効果(建設)'!E25+'①b-40(設備)'!D25*100+'①b-40(生産)'!D25*100</f>
        <v>0</v>
      </c>
      <c r="M24" s="681">
        <f>'経済波及効果(建設)'!F25+'①b-40(設備)'!ED25*100+'①b-40(生産)'!ED25*100</f>
        <v>0</v>
      </c>
      <c r="N24" s="666">
        <f>'経済波及効果(建設)'!G25+'①b-40(設備)'!EG25*100+'①b-40(生産)'!EG25*100</f>
        <v>0</v>
      </c>
      <c r="O24" s="665">
        <f>'経済波及効果(建設)'!AF25+'①b-40(設備)'!$EV25+'①b-40(生産)'!$EV25</f>
        <v>0</v>
      </c>
      <c r="P24" s="666">
        <f>'経済波及効果(建設)'!AG25+'①b-40(設備)'!$EZ25+'①b-40(生産)'!$EZ25</f>
        <v>0</v>
      </c>
      <c r="Q24" s="665">
        <f>'経済波及効果(建設)'!N25+'①b-40(設備)'!EB25*100+'①b-40(生産)'!EB25*100</f>
        <v>0</v>
      </c>
      <c r="R24" s="1120">
        <f>'経済波及効果(建設)'!O25+'①b-40(設備)'!EE25*100+'①b-40(生産)'!EE25*100</f>
        <v>0</v>
      </c>
      <c r="S24" s="666">
        <f>'経済波及効果(建設)'!P25+'①b-40(設備)'!$EH25*100+'①b-40(生産)'!$EH25*100</f>
        <v>0</v>
      </c>
      <c r="T24" s="665">
        <f>'経済波及効果(建設)'!AH25+'①b-40(設備)'!$EW25+'①b-40(生産)'!$EW25</f>
        <v>0</v>
      </c>
      <c r="U24" s="666">
        <f>'経済波及効果(建設)'!AI25+'①b-40(設備)'!$FA25+'①b-40(生産)'!$FA25</f>
        <v>0</v>
      </c>
      <c r="V24" s="665">
        <f>'経済波及効果(建設)'!U25+'①b-40(設備)'!$EL25*100+'①b-40(生産)'!$EL25*100</f>
        <v>0</v>
      </c>
      <c r="W24" s="1120">
        <f>'経済波及効果(建設)'!V25+'①b-40(設備)'!$EM25*100+'①b-40(生産)'!$EM25*100</f>
        <v>0</v>
      </c>
      <c r="X24" s="666">
        <f>'経済波及効果(建設)'!W25+'①b-40(設備)'!$EN25*100+'①b-40(生産)'!$EN25*100</f>
        <v>0</v>
      </c>
      <c r="Y24" s="665">
        <f>'経済波及効果(建設)'!AJ25+'①b-40(設備)'!$EX25+'①b-40(生産)'!$EX25</f>
        <v>0</v>
      </c>
      <c r="Z24" s="666">
        <f>'経済波及効果(建設)'!AK25+'①b-40(設備)'!$FB25+'①b-40(生産)'!$FB25</f>
        <v>0</v>
      </c>
      <c r="AA24" s="665">
        <f t="shared" si="0"/>
        <v>0</v>
      </c>
      <c r="AB24" s="1120">
        <f t="shared" si="1"/>
        <v>0</v>
      </c>
      <c r="AC24" s="666">
        <f t="shared" si="2"/>
        <v>0</v>
      </c>
      <c r="AD24" s="665">
        <f t="shared" si="3"/>
        <v>0</v>
      </c>
      <c r="AE24" s="666">
        <f t="shared" si="4"/>
        <v>0</v>
      </c>
      <c r="AF24" s="650"/>
    </row>
    <row r="25" spans="2:32">
      <c r="B25" s="650"/>
      <c r="C25" s="670"/>
      <c r="D25" s="672" t="s">
        <v>952</v>
      </c>
      <c r="E25" s="958"/>
      <c r="F25" s="1862"/>
      <c r="G25" s="1863"/>
      <c r="H25" s="650"/>
      <c r="I25" s="650"/>
      <c r="J25" s="664">
        <v>19</v>
      </c>
      <c r="K25" s="664" t="s">
        <v>411</v>
      </c>
      <c r="L25" s="665">
        <f>'経済波及効果(建設)'!E26+'①b-40(設備)'!D26*100+'①b-40(生産)'!D26*100</f>
        <v>0</v>
      </c>
      <c r="M25" s="681">
        <f>'経済波及効果(建設)'!F26+'①b-40(設備)'!ED26*100+'①b-40(生産)'!ED26*100</f>
        <v>0</v>
      </c>
      <c r="N25" s="666">
        <f>'経済波及効果(建設)'!G26+'①b-40(設備)'!EG26*100+'①b-40(生産)'!EG26*100</f>
        <v>0</v>
      </c>
      <c r="O25" s="665">
        <f>'経済波及効果(建設)'!AF26+'①b-40(設備)'!$EV26+'①b-40(生産)'!$EV26</f>
        <v>0</v>
      </c>
      <c r="P25" s="666">
        <f>'経済波及効果(建設)'!AG26+'①b-40(設備)'!$EZ26+'①b-40(生産)'!$EZ26</f>
        <v>0</v>
      </c>
      <c r="Q25" s="665">
        <f>'経済波及効果(建設)'!N26+'①b-40(設備)'!EB26*100+'①b-40(生産)'!EB26*100</f>
        <v>0</v>
      </c>
      <c r="R25" s="1120">
        <f>'経済波及効果(建設)'!O26+'①b-40(設備)'!EE26*100+'①b-40(生産)'!EE26*100</f>
        <v>0</v>
      </c>
      <c r="S25" s="666">
        <f>'経済波及効果(建設)'!P26+'①b-40(設備)'!$EH26*100+'①b-40(生産)'!$EH26*100</f>
        <v>0</v>
      </c>
      <c r="T25" s="665">
        <f>'経済波及効果(建設)'!AH26+'①b-40(設備)'!$EW26+'①b-40(生産)'!$EW26</f>
        <v>0</v>
      </c>
      <c r="U25" s="666">
        <f>'経済波及効果(建設)'!AI26+'①b-40(設備)'!$FA26+'①b-40(生産)'!$FA26</f>
        <v>0</v>
      </c>
      <c r="V25" s="665">
        <f>'経済波及効果(建設)'!U26+'①b-40(設備)'!$EL26*100+'①b-40(生産)'!$EL26*100</f>
        <v>0</v>
      </c>
      <c r="W25" s="1120">
        <f>'経済波及効果(建設)'!V26+'①b-40(設備)'!$EM26*100+'①b-40(生産)'!$EM26*100</f>
        <v>0</v>
      </c>
      <c r="X25" s="666">
        <f>'経済波及効果(建設)'!W26+'①b-40(設備)'!$EN26*100+'①b-40(生産)'!$EN26*100</f>
        <v>0</v>
      </c>
      <c r="Y25" s="665">
        <f>'経済波及効果(建設)'!AJ26+'①b-40(設備)'!$EX26+'①b-40(生産)'!$EX26</f>
        <v>0</v>
      </c>
      <c r="Z25" s="666">
        <f>'経済波及効果(建設)'!AK26+'①b-40(設備)'!$FB26+'①b-40(生産)'!$FB26</f>
        <v>0</v>
      </c>
      <c r="AA25" s="665">
        <f t="shared" si="0"/>
        <v>0</v>
      </c>
      <c r="AB25" s="1120">
        <f t="shared" si="1"/>
        <v>0</v>
      </c>
      <c r="AC25" s="666">
        <f t="shared" si="2"/>
        <v>0</v>
      </c>
      <c r="AD25" s="665">
        <f t="shared" si="3"/>
        <v>0</v>
      </c>
      <c r="AE25" s="666">
        <f t="shared" si="4"/>
        <v>0</v>
      </c>
      <c r="AF25" s="650"/>
    </row>
    <row r="26" spans="2:32">
      <c r="B26" s="650"/>
      <c r="C26" s="670"/>
      <c r="D26" s="672" t="s">
        <v>953</v>
      </c>
      <c r="E26" s="958"/>
      <c r="F26" s="1862"/>
      <c r="G26" s="1863"/>
      <c r="H26" s="650"/>
      <c r="I26" s="650"/>
      <c r="J26" s="664">
        <v>20</v>
      </c>
      <c r="K26" s="664" t="s">
        <v>18</v>
      </c>
      <c r="L26" s="665">
        <f>'経済波及効果(建設)'!E27+'①b-40(設備)'!D27*100+'①b-40(生産)'!D27*100</f>
        <v>0</v>
      </c>
      <c r="M26" s="681">
        <f>'経済波及効果(建設)'!F27+'①b-40(設備)'!ED27*100+'①b-40(生産)'!ED27*100</f>
        <v>0</v>
      </c>
      <c r="N26" s="666">
        <f>'経済波及効果(建設)'!G27+'①b-40(設備)'!EG27*100+'①b-40(生産)'!EG27*100</f>
        <v>0</v>
      </c>
      <c r="O26" s="665">
        <f>'経済波及効果(建設)'!AF27+'①b-40(設備)'!$EV27+'①b-40(生産)'!$EV27</f>
        <v>0</v>
      </c>
      <c r="P26" s="666">
        <f>'経済波及効果(建設)'!AG27+'①b-40(設備)'!$EZ27+'①b-40(生産)'!$EZ27</f>
        <v>0</v>
      </c>
      <c r="Q26" s="665">
        <f>'経済波及効果(建設)'!N27+'①b-40(設備)'!EB27*100+'①b-40(生産)'!EB27*100</f>
        <v>0</v>
      </c>
      <c r="R26" s="1120">
        <f>'経済波及効果(建設)'!O27+'①b-40(設備)'!EE27*100+'①b-40(生産)'!EE27*100</f>
        <v>0</v>
      </c>
      <c r="S26" s="666">
        <f>'経済波及効果(建設)'!P27+'①b-40(設備)'!$EH27*100+'①b-40(生産)'!$EH27*100</f>
        <v>0</v>
      </c>
      <c r="T26" s="665">
        <f>'経済波及効果(建設)'!AH27+'①b-40(設備)'!$EW27+'①b-40(生産)'!$EW27</f>
        <v>0</v>
      </c>
      <c r="U26" s="666">
        <f>'経済波及効果(建設)'!AI27+'①b-40(設備)'!$FA27+'①b-40(生産)'!$FA27</f>
        <v>0</v>
      </c>
      <c r="V26" s="665">
        <f>'経済波及効果(建設)'!U27+'①b-40(設備)'!$EL27*100+'①b-40(生産)'!$EL27*100</f>
        <v>0</v>
      </c>
      <c r="W26" s="1120">
        <f>'経済波及効果(建設)'!V27+'①b-40(設備)'!$EM27*100+'①b-40(生産)'!$EM27*100</f>
        <v>0</v>
      </c>
      <c r="X26" s="666">
        <f>'経済波及効果(建設)'!W27+'①b-40(設備)'!$EN27*100+'①b-40(生産)'!$EN27*100</f>
        <v>0</v>
      </c>
      <c r="Y26" s="665">
        <f>'経済波及効果(建設)'!AJ27+'①b-40(設備)'!$EX27+'①b-40(生産)'!$EX27</f>
        <v>0</v>
      </c>
      <c r="Z26" s="666">
        <f>'経済波及効果(建設)'!AK27+'①b-40(設備)'!$FB27+'①b-40(生産)'!$FB27</f>
        <v>0</v>
      </c>
      <c r="AA26" s="665">
        <f t="shared" si="0"/>
        <v>0</v>
      </c>
      <c r="AB26" s="1120">
        <f t="shared" si="1"/>
        <v>0</v>
      </c>
      <c r="AC26" s="666">
        <f t="shared" si="2"/>
        <v>0</v>
      </c>
      <c r="AD26" s="665">
        <f t="shared" si="3"/>
        <v>0</v>
      </c>
      <c r="AE26" s="666">
        <f t="shared" si="4"/>
        <v>0</v>
      </c>
      <c r="AF26" s="650"/>
    </row>
    <row r="27" spans="2:32">
      <c r="B27" s="650"/>
      <c r="C27" s="670"/>
      <c r="D27" s="672" t="s">
        <v>954</v>
      </c>
      <c r="E27" s="958"/>
      <c r="F27" s="1862"/>
      <c r="G27" s="1863"/>
      <c r="H27" s="650"/>
      <c r="I27" s="650"/>
      <c r="J27" s="664">
        <v>21</v>
      </c>
      <c r="K27" s="664" t="s">
        <v>880</v>
      </c>
      <c r="L27" s="665">
        <f>'経済波及効果(建設)'!E28+'①b-40(設備)'!D28*100+'①b-40(生産)'!D28*100</f>
        <v>0</v>
      </c>
      <c r="M27" s="681">
        <f>'経済波及効果(建設)'!F28+'①b-40(設備)'!ED28*100+'①b-40(生産)'!ED28*100</f>
        <v>0</v>
      </c>
      <c r="N27" s="666">
        <f>'経済波及効果(建設)'!G28+'①b-40(設備)'!EG28*100+'①b-40(生産)'!EG28*100</f>
        <v>0</v>
      </c>
      <c r="O27" s="665">
        <f>'経済波及効果(建設)'!AF28+'①b-40(設備)'!$EV28+'①b-40(生産)'!$EV28</f>
        <v>0</v>
      </c>
      <c r="P27" s="666">
        <f>'経済波及効果(建設)'!AG28+'①b-40(設備)'!$EZ28+'①b-40(生産)'!$EZ28</f>
        <v>0</v>
      </c>
      <c r="Q27" s="665">
        <f>'経済波及効果(建設)'!N28+'①b-40(設備)'!EB28*100+'①b-40(生産)'!EB28*100</f>
        <v>0</v>
      </c>
      <c r="R27" s="1120">
        <f>'経済波及効果(建設)'!O28+'①b-40(設備)'!EE28*100+'①b-40(生産)'!EE28*100</f>
        <v>0</v>
      </c>
      <c r="S27" s="666">
        <f>'経済波及効果(建設)'!P28+'①b-40(設備)'!$EH28*100+'①b-40(生産)'!$EH28*100</f>
        <v>0</v>
      </c>
      <c r="T27" s="665">
        <f>'経済波及効果(建設)'!AH28+'①b-40(設備)'!$EW28+'①b-40(生産)'!$EW28</f>
        <v>0</v>
      </c>
      <c r="U27" s="666">
        <f>'経済波及効果(建設)'!AI28+'①b-40(設備)'!$FA28+'①b-40(生産)'!$FA28</f>
        <v>0</v>
      </c>
      <c r="V27" s="665">
        <f>'経済波及効果(建設)'!U28+'①b-40(設備)'!$EL28*100+'①b-40(生産)'!$EL28*100</f>
        <v>0</v>
      </c>
      <c r="W27" s="1120">
        <f>'経済波及効果(建設)'!V28+'①b-40(設備)'!$EM28*100+'①b-40(生産)'!$EM28*100</f>
        <v>0</v>
      </c>
      <c r="X27" s="666">
        <f>'経済波及効果(建設)'!W28+'①b-40(設備)'!$EN28*100+'①b-40(生産)'!$EN28*100</f>
        <v>0</v>
      </c>
      <c r="Y27" s="665">
        <f>'経済波及効果(建設)'!AJ28+'①b-40(設備)'!$EX28+'①b-40(生産)'!$EX28</f>
        <v>0</v>
      </c>
      <c r="Z27" s="666">
        <f>'経済波及効果(建設)'!AK28+'①b-40(設備)'!$FB28+'①b-40(生産)'!$FB28</f>
        <v>0</v>
      </c>
      <c r="AA27" s="665">
        <f t="shared" si="0"/>
        <v>0</v>
      </c>
      <c r="AB27" s="1120">
        <f t="shared" si="1"/>
        <v>0</v>
      </c>
      <c r="AC27" s="666">
        <f t="shared" si="2"/>
        <v>0</v>
      </c>
      <c r="AD27" s="665">
        <f t="shared" si="3"/>
        <v>0</v>
      </c>
      <c r="AE27" s="666">
        <f t="shared" si="4"/>
        <v>0</v>
      </c>
      <c r="AF27" s="650"/>
    </row>
    <row r="28" spans="2:32">
      <c r="B28" s="650"/>
      <c r="C28" s="673"/>
      <c r="D28" s="674" t="s">
        <v>955</v>
      </c>
      <c r="E28" s="959"/>
      <c r="F28" s="1855"/>
      <c r="G28" s="1856"/>
      <c r="H28" s="650"/>
      <c r="I28" s="650"/>
      <c r="J28" s="664">
        <v>22</v>
      </c>
      <c r="K28" s="664" t="s">
        <v>19</v>
      </c>
      <c r="L28" s="665">
        <f>'経済波及効果(建設)'!E29+'①b-40(設備)'!D29*100+'①b-40(生産)'!D29*100</f>
        <v>0</v>
      </c>
      <c r="M28" s="681">
        <f>'経済波及効果(建設)'!F29+'①b-40(設備)'!ED29*100+'①b-40(生産)'!ED29*100</f>
        <v>0</v>
      </c>
      <c r="N28" s="666">
        <f>'経済波及効果(建設)'!G29+'①b-40(設備)'!EG29*100+'①b-40(生産)'!EG29*100</f>
        <v>0</v>
      </c>
      <c r="O28" s="665">
        <f>'経済波及効果(建設)'!AF29+'①b-40(設備)'!$EV29+'①b-40(生産)'!$EV29</f>
        <v>0</v>
      </c>
      <c r="P28" s="666">
        <f>'経済波及効果(建設)'!AG29+'①b-40(設備)'!$EZ29+'①b-40(生産)'!$EZ29</f>
        <v>0</v>
      </c>
      <c r="Q28" s="665">
        <f>'経済波及効果(建設)'!N29+'①b-40(設備)'!EB29*100+'①b-40(生産)'!EB29*100</f>
        <v>0</v>
      </c>
      <c r="R28" s="1120">
        <f>'経済波及効果(建設)'!O29+'①b-40(設備)'!EE29*100+'①b-40(生産)'!EE29*100</f>
        <v>0</v>
      </c>
      <c r="S28" s="666">
        <f>'経済波及効果(建設)'!P29+'①b-40(設備)'!$EH29*100+'①b-40(生産)'!$EH29*100</f>
        <v>0</v>
      </c>
      <c r="T28" s="665">
        <f>'経済波及効果(建設)'!AH29+'①b-40(設備)'!$EW29+'①b-40(生産)'!$EW29</f>
        <v>0</v>
      </c>
      <c r="U28" s="666">
        <f>'経済波及効果(建設)'!AI29+'①b-40(設備)'!$FA29+'①b-40(生産)'!$FA29</f>
        <v>0</v>
      </c>
      <c r="V28" s="665">
        <f>'経済波及効果(建設)'!U29+'①b-40(設備)'!$EL29*100+'①b-40(生産)'!$EL29*100</f>
        <v>0</v>
      </c>
      <c r="W28" s="1120">
        <f>'経済波及効果(建設)'!V29+'①b-40(設備)'!$EM29*100+'①b-40(生産)'!$EM29*100</f>
        <v>0</v>
      </c>
      <c r="X28" s="666">
        <f>'経済波及効果(建設)'!W29+'①b-40(設備)'!$EN29*100+'①b-40(生産)'!$EN29*100</f>
        <v>0</v>
      </c>
      <c r="Y28" s="665">
        <f>'経済波及効果(建設)'!AJ29+'①b-40(設備)'!$EX29+'①b-40(生産)'!$EX29</f>
        <v>0</v>
      </c>
      <c r="Z28" s="666">
        <f>'経済波及効果(建設)'!AK29+'①b-40(設備)'!$FB29+'①b-40(生産)'!$FB29</f>
        <v>0</v>
      </c>
      <c r="AA28" s="665">
        <f t="shared" si="0"/>
        <v>0</v>
      </c>
      <c r="AB28" s="1120">
        <f t="shared" si="1"/>
        <v>0</v>
      </c>
      <c r="AC28" s="666">
        <f t="shared" si="2"/>
        <v>0</v>
      </c>
      <c r="AD28" s="665">
        <f t="shared" si="3"/>
        <v>0</v>
      </c>
      <c r="AE28" s="666">
        <f t="shared" si="4"/>
        <v>0</v>
      </c>
      <c r="AF28" s="650"/>
    </row>
    <row r="29" spans="2:32">
      <c r="B29" s="650"/>
      <c r="C29" s="1500" t="s">
        <v>956</v>
      </c>
      <c r="D29" s="1501"/>
      <c r="E29" s="1502"/>
      <c r="F29" s="1857">
        <f>SUM(F7,F21)</f>
        <v>0</v>
      </c>
      <c r="G29" s="1858"/>
      <c r="H29" s="650"/>
      <c r="I29" s="650"/>
      <c r="J29" s="664">
        <v>23</v>
      </c>
      <c r="K29" s="664" t="s">
        <v>20</v>
      </c>
      <c r="L29" s="665">
        <f>'経済波及効果(建設)'!E30+'①b-40(設備)'!D30*100+'①b-40(生産)'!D30*100</f>
        <v>0</v>
      </c>
      <c r="M29" s="681">
        <f>'経済波及効果(建設)'!F30+'①b-40(設備)'!ED30*100+'①b-40(生産)'!ED30*100</f>
        <v>0</v>
      </c>
      <c r="N29" s="666">
        <f>'経済波及効果(建設)'!G30+'①b-40(設備)'!EG30*100+'①b-40(生産)'!EG30*100</f>
        <v>0</v>
      </c>
      <c r="O29" s="665">
        <f>'経済波及効果(建設)'!AF30+'①b-40(設備)'!$EV30+'①b-40(生産)'!$EV30</f>
        <v>0</v>
      </c>
      <c r="P29" s="666">
        <f>'経済波及効果(建設)'!AG30+'①b-40(設備)'!$EZ30+'①b-40(生産)'!$EZ30</f>
        <v>0</v>
      </c>
      <c r="Q29" s="665">
        <f>'経済波及効果(建設)'!N30+'①b-40(設備)'!EB30*100+'①b-40(生産)'!EB30*100</f>
        <v>0</v>
      </c>
      <c r="R29" s="1120">
        <f>'経済波及効果(建設)'!O30+'①b-40(設備)'!EE30*100+'①b-40(生産)'!EE30*100</f>
        <v>0</v>
      </c>
      <c r="S29" s="666">
        <f>'経済波及効果(建設)'!P30+'①b-40(設備)'!$EH30*100+'①b-40(生産)'!$EH30*100</f>
        <v>0</v>
      </c>
      <c r="T29" s="665">
        <f>'経済波及効果(建設)'!AH30+'①b-40(設備)'!$EW30+'①b-40(生産)'!$EW30</f>
        <v>0</v>
      </c>
      <c r="U29" s="666">
        <f>'経済波及効果(建設)'!AI30+'①b-40(設備)'!$FA30+'①b-40(生産)'!$FA30</f>
        <v>0</v>
      </c>
      <c r="V29" s="665">
        <f>'経済波及効果(建設)'!U30+'①b-40(設備)'!$EL30*100+'①b-40(生産)'!$EL30*100</f>
        <v>0</v>
      </c>
      <c r="W29" s="1120">
        <f>'経済波及効果(建設)'!V30+'①b-40(設備)'!$EM30*100+'①b-40(生産)'!$EM30*100</f>
        <v>0</v>
      </c>
      <c r="X29" s="666">
        <f>'経済波及効果(建設)'!W30+'①b-40(設備)'!$EN30*100+'①b-40(生産)'!$EN30*100</f>
        <v>0</v>
      </c>
      <c r="Y29" s="665">
        <f>'経済波及効果(建設)'!AJ30+'①b-40(設備)'!$EX30+'①b-40(生産)'!$EX30</f>
        <v>0</v>
      </c>
      <c r="Z29" s="666">
        <f>'経済波及効果(建設)'!AK30+'①b-40(設備)'!$FB30+'①b-40(生産)'!$FB30</f>
        <v>0</v>
      </c>
      <c r="AA29" s="665">
        <f t="shared" si="0"/>
        <v>0</v>
      </c>
      <c r="AB29" s="1120">
        <f t="shared" si="1"/>
        <v>0</v>
      </c>
      <c r="AC29" s="666">
        <f t="shared" si="2"/>
        <v>0</v>
      </c>
      <c r="AD29" s="665">
        <f t="shared" si="3"/>
        <v>0</v>
      </c>
      <c r="AE29" s="666">
        <f t="shared" si="4"/>
        <v>0</v>
      </c>
      <c r="AF29" s="650"/>
    </row>
    <row r="30" spans="2:32">
      <c r="B30" s="650"/>
      <c r="C30" s="650"/>
      <c r="D30" s="650"/>
      <c r="E30" s="650"/>
      <c r="F30" s="1117"/>
      <c r="G30" s="1117"/>
      <c r="H30" s="650"/>
      <c r="I30" s="650"/>
      <c r="J30" s="664">
        <v>24</v>
      </c>
      <c r="K30" s="664" t="s">
        <v>3</v>
      </c>
      <c r="L30" s="665">
        <f>'経済波及効果(建設)'!E31+'①b-40(設備)'!D31*100+'①b-40(生産)'!D31*100</f>
        <v>0</v>
      </c>
      <c r="M30" s="681">
        <f>'経済波及効果(建設)'!F31+'①b-40(設備)'!ED31*100+'①b-40(生産)'!ED31*100</f>
        <v>0</v>
      </c>
      <c r="N30" s="666">
        <f>'経済波及効果(建設)'!G31+'①b-40(設備)'!EG31*100+'①b-40(生産)'!EG31*100</f>
        <v>0</v>
      </c>
      <c r="O30" s="665">
        <f>'経済波及効果(建設)'!AF31+'①b-40(設備)'!$EV31+'①b-40(生産)'!$EV31</f>
        <v>0</v>
      </c>
      <c r="P30" s="666">
        <f>'経済波及効果(建設)'!AG31+'①b-40(設備)'!$EZ31+'①b-40(生産)'!$EZ31</f>
        <v>0</v>
      </c>
      <c r="Q30" s="665">
        <f>'経済波及効果(建設)'!N31+'①b-40(設備)'!EB31*100+'①b-40(生産)'!EB31*100</f>
        <v>0</v>
      </c>
      <c r="R30" s="1120">
        <f>'経済波及効果(建設)'!O31+'①b-40(設備)'!EE31*100+'①b-40(生産)'!EE31*100</f>
        <v>0</v>
      </c>
      <c r="S30" s="666">
        <f>'経済波及効果(建設)'!P31+'①b-40(設備)'!$EH31*100+'①b-40(生産)'!$EH31*100</f>
        <v>0</v>
      </c>
      <c r="T30" s="665">
        <f>'経済波及効果(建設)'!AH31+'①b-40(設備)'!$EW31+'①b-40(生産)'!$EW31</f>
        <v>0</v>
      </c>
      <c r="U30" s="666">
        <f>'経済波及効果(建設)'!AI31+'①b-40(設備)'!$FA31+'①b-40(生産)'!$FA31</f>
        <v>0</v>
      </c>
      <c r="V30" s="665">
        <f>'経済波及効果(建設)'!U31+'①b-40(設備)'!$EL31*100+'①b-40(生産)'!$EL31*100</f>
        <v>0</v>
      </c>
      <c r="W30" s="1120">
        <f>'経済波及効果(建設)'!V31+'①b-40(設備)'!$EM31*100+'①b-40(生産)'!$EM31*100</f>
        <v>0</v>
      </c>
      <c r="X30" s="666">
        <f>'経済波及効果(建設)'!W31+'①b-40(設備)'!$EN31*100+'①b-40(生産)'!$EN31*100</f>
        <v>0</v>
      </c>
      <c r="Y30" s="665">
        <f>'経済波及効果(建設)'!AJ31+'①b-40(設備)'!$EX31+'①b-40(生産)'!$EX31</f>
        <v>0</v>
      </c>
      <c r="Z30" s="666">
        <f>'経済波及効果(建設)'!AK31+'①b-40(設備)'!$FB31+'①b-40(生産)'!$FB31</f>
        <v>0</v>
      </c>
      <c r="AA30" s="665">
        <f t="shared" si="0"/>
        <v>0</v>
      </c>
      <c r="AB30" s="1120">
        <f t="shared" si="1"/>
        <v>0</v>
      </c>
      <c r="AC30" s="666">
        <f t="shared" si="2"/>
        <v>0</v>
      </c>
      <c r="AD30" s="665">
        <f t="shared" si="3"/>
        <v>0</v>
      </c>
      <c r="AE30" s="666">
        <f t="shared" si="4"/>
        <v>0</v>
      </c>
      <c r="AF30" s="650"/>
    </row>
    <row r="31" spans="2:32">
      <c r="B31" s="650"/>
      <c r="C31" s="650" t="s">
        <v>1240</v>
      </c>
      <c r="D31" s="650"/>
      <c r="E31" s="650"/>
      <c r="F31" s="1117"/>
      <c r="G31" s="1117"/>
      <c r="H31" s="650"/>
      <c r="I31" s="650"/>
      <c r="J31" s="664">
        <v>25</v>
      </c>
      <c r="K31" s="664" t="s">
        <v>413</v>
      </c>
      <c r="L31" s="665">
        <f>'経済波及効果(建設)'!E32+'①b-40(設備)'!D32*100+'①b-40(生産)'!D32*100</f>
        <v>0</v>
      </c>
      <c r="M31" s="681">
        <f>'経済波及効果(建設)'!F32+'①b-40(設備)'!ED32*100+'①b-40(生産)'!ED32*100</f>
        <v>0</v>
      </c>
      <c r="N31" s="666">
        <f>'経済波及効果(建設)'!G32+'①b-40(設備)'!EG32*100+'①b-40(生産)'!EG32*100</f>
        <v>0</v>
      </c>
      <c r="O31" s="665">
        <f>'経済波及効果(建設)'!AF32+'①b-40(設備)'!$EV32+'①b-40(生産)'!$EV32</f>
        <v>0</v>
      </c>
      <c r="P31" s="666">
        <f>'経済波及効果(建設)'!AG32+'①b-40(設備)'!$EZ32+'①b-40(生産)'!$EZ32</f>
        <v>0</v>
      </c>
      <c r="Q31" s="665">
        <f>'経済波及効果(建設)'!N32+'①b-40(設備)'!EB32*100+'①b-40(生産)'!EB32*100</f>
        <v>0</v>
      </c>
      <c r="R31" s="1120">
        <f>'経済波及効果(建設)'!O32+'①b-40(設備)'!EE32*100+'①b-40(生産)'!EE32*100</f>
        <v>0</v>
      </c>
      <c r="S31" s="666">
        <f>'経済波及効果(建設)'!P32+'①b-40(設備)'!$EH32*100+'①b-40(生産)'!$EH32*100</f>
        <v>0</v>
      </c>
      <c r="T31" s="665">
        <f>'経済波及効果(建設)'!AH32+'①b-40(設備)'!$EW32+'①b-40(生産)'!$EW32</f>
        <v>0</v>
      </c>
      <c r="U31" s="666">
        <f>'経済波及効果(建設)'!AI32+'①b-40(設備)'!$FA32+'①b-40(生産)'!$FA32</f>
        <v>0</v>
      </c>
      <c r="V31" s="665">
        <f>'経済波及効果(建設)'!U32+'①b-40(設備)'!$EL32*100+'①b-40(生産)'!$EL32*100</f>
        <v>0</v>
      </c>
      <c r="W31" s="1120">
        <f>'経済波及効果(建設)'!V32+'①b-40(設備)'!$EM32*100+'①b-40(生産)'!$EM32*100</f>
        <v>0</v>
      </c>
      <c r="X31" s="666">
        <f>'経済波及効果(建設)'!W32+'①b-40(設備)'!$EN32*100+'①b-40(生産)'!$EN32*100</f>
        <v>0</v>
      </c>
      <c r="Y31" s="665">
        <f>'経済波及効果(建設)'!AJ32+'①b-40(設備)'!$EX32+'①b-40(生産)'!$EX32</f>
        <v>0</v>
      </c>
      <c r="Z31" s="666">
        <f>'経済波及効果(建設)'!AK32+'①b-40(設備)'!$FB32+'①b-40(生産)'!$FB32</f>
        <v>0</v>
      </c>
      <c r="AA31" s="665">
        <f t="shared" si="0"/>
        <v>0</v>
      </c>
      <c r="AB31" s="1120">
        <f t="shared" si="1"/>
        <v>0</v>
      </c>
      <c r="AC31" s="666">
        <f t="shared" si="2"/>
        <v>0</v>
      </c>
      <c r="AD31" s="665">
        <f t="shared" si="3"/>
        <v>0</v>
      </c>
      <c r="AE31" s="666">
        <f t="shared" si="4"/>
        <v>0</v>
      </c>
      <c r="AF31" s="650"/>
    </row>
    <row r="32" spans="2:32">
      <c r="B32" s="650"/>
      <c r="C32" s="1503" t="s">
        <v>957</v>
      </c>
      <c r="D32" s="1508"/>
      <c r="E32" s="1509"/>
      <c r="F32" s="1859">
        <f>SUM(F33:F34)</f>
        <v>0</v>
      </c>
      <c r="G32" s="1858"/>
      <c r="H32" s="650"/>
      <c r="I32" s="650"/>
      <c r="J32" s="664">
        <v>26</v>
      </c>
      <c r="K32" s="664" t="s">
        <v>337</v>
      </c>
      <c r="L32" s="665">
        <f>'経済波及効果(建設)'!E33+'①b-40(設備)'!D33*100+'①b-40(生産)'!D33*100</f>
        <v>0</v>
      </c>
      <c r="M32" s="681">
        <f>'経済波及効果(建設)'!F33+'①b-40(設備)'!ED33*100+'①b-40(生産)'!ED33*100</f>
        <v>0</v>
      </c>
      <c r="N32" s="666">
        <f>'経済波及効果(建設)'!G33+'①b-40(設備)'!EG33*100+'①b-40(生産)'!EG33*100</f>
        <v>0</v>
      </c>
      <c r="O32" s="665">
        <f>'経済波及効果(建設)'!AF33+'①b-40(設備)'!$EV33+'①b-40(生産)'!$EV33</f>
        <v>0</v>
      </c>
      <c r="P32" s="666">
        <f>'経済波及効果(建設)'!AG33+'①b-40(設備)'!$EZ33+'①b-40(生産)'!$EZ33</f>
        <v>0</v>
      </c>
      <c r="Q32" s="665">
        <f>'経済波及効果(建設)'!N33+'①b-40(設備)'!EB33*100+'①b-40(生産)'!EB33*100</f>
        <v>0</v>
      </c>
      <c r="R32" s="1120">
        <f>'経済波及効果(建設)'!O33+'①b-40(設備)'!EE33*100+'①b-40(生産)'!EE33*100</f>
        <v>0</v>
      </c>
      <c r="S32" s="666">
        <f>'経済波及効果(建設)'!P33+'①b-40(設備)'!$EH33*100+'①b-40(生産)'!$EH33*100</f>
        <v>0</v>
      </c>
      <c r="T32" s="665">
        <f>'経済波及効果(建設)'!AH33+'①b-40(設備)'!$EW33+'①b-40(生産)'!$EW33</f>
        <v>0</v>
      </c>
      <c r="U32" s="666">
        <f>'経済波及効果(建設)'!AI33+'①b-40(設備)'!$FA33+'①b-40(生産)'!$FA33</f>
        <v>0</v>
      </c>
      <c r="V32" s="665">
        <f>'経済波及効果(建設)'!U33+'①b-40(設備)'!$EL33*100+'①b-40(生産)'!$EL33*100</f>
        <v>0</v>
      </c>
      <c r="W32" s="1120">
        <f>'経済波及効果(建設)'!V33+'①b-40(設備)'!$EM33*100+'①b-40(生産)'!$EM33*100</f>
        <v>0</v>
      </c>
      <c r="X32" s="666">
        <f>'経済波及効果(建設)'!W33+'①b-40(設備)'!$EN33*100+'①b-40(生産)'!$EN33*100</f>
        <v>0</v>
      </c>
      <c r="Y32" s="665">
        <f>'経済波及効果(建設)'!AJ33+'①b-40(設備)'!$EX33+'①b-40(生産)'!$EX33</f>
        <v>0</v>
      </c>
      <c r="Z32" s="666">
        <f>'経済波及効果(建設)'!AK33+'①b-40(設備)'!$FB33+'①b-40(生産)'!$FB33</f>
        <v>0</v>
      </c>
      <c r="AA32" s="665">
        <f t="shared" si="0"/>
        <v>0</v>
      </c>
      <c r="AB32" s="1120">
        <f t="shared" si="1"/>
        <v>0</v>
      </c>
      <c r="AC32" s="666">
        <f t="shared" si="2"/>
        <v>0</v>
      </c>
      <c r="AD32" s="665">
        <f t="shared" si="3"/>
        <v>0</v>
      </c>
      <c r="AE32" s="666">
        <f t="shared" si="4"/>
        <v>0</v>
      </c>
      <c r="AF32" s="650"/>
    </row>
    <row r="33" spans="2:32">
      <c r="B33" s="650"/>
      <c r="C33" s="1504"/>
      <c r="D33" s="1867" t="s">
        <v>1238</v>
      </c>
      <c r="E33" s="1869"/>
      <c r="F33" s="1860"/>
      <c r="G33" s="1861"/>
      <c r="H33" s="650"/>
      <c r="I33" s="650"/>
      <c r="J33" s="664">
        <v>27</v>
      </c>
      <c r="K33" s="664" t="s">
        <v>338</v>
      </c>
      <c r="L33" s="665">
        <f>'経済波及効果(建設)'!E34+'①b-40(設備)'!D34*100+'①b-40(生産)'!D34*100</f>
        <v>0</v>
      </c>
      <c r="M33" s="681">
        <f>'経済波及効果(建設)'!F34+'①b-40(設備)'!ED34*100+'①b-40(生産)'!ED34*100</f>
        <v>0</v>
      </c>
      <c r="N33" s="666">
        <f>'経済波及効果(建設)'!G34+'①b-40(設備)'!EG34*100+'①b-40(生産)'!EG34*100</f>
        <v>0</v>
      </c>
      <c r="O33" s="665">
        <f>'経済波及効果(建設)'!AF34+'①b-40(設備)'!$EV34+'①b-40(生産)'!$EV34</f>
        <v>0</v>
      </c>
      <c r="P33" s="666">
        <f>'経済波及効果(建設)'!AG34+'①b-40(設備)'!$EZ34+'①b-40(生産)'!$EZ34</f>
        <v>0</v>
      </c>
      <c r="Q33" s="665">
        <f>'経済波及効果(建設)'!N34+'①b-40(設備)'!EB34*100+'①b-40(生産)'!EB34*100</f>
        <v>0</v>
      </c>
      <c r="R33" s="1120">
        <f>'経済波及効果(建設)'!O34+'①b-40(設備)'!EE34*100+'①b-40(生産)'!EE34*100</f>
        <v>0</v>
      </c>
      <c r="S33" s="666">
        <f>'経済波及効果(建設)'!P34+'①b-40(設備)'!$EH34*100+'①b-40(生産)'!$EH34*100</f>
        <v>0</v>
      </c>
      <c r="T33" s="665">
        <f>'経済波及効果(建設)'!AH34+'①b-40(設備)'!$EW34+'①b-40(生産)'!$EW34</f>
        <v>0</v>
      </c>
      <c r="U33" s="666">
        <f>'経済波及効果(建設)'!AI34+'①b-40(設備)'!$FA34+'①b-40(生産)'!$FA34</f>
        <v>0</v>
      </c>
      <c r="V33" s="665">
        <f>'経済波及効果(建設)'!U34+'①b-40(設備)'!$EL34*100+'①b-40(生産)'!$EL34*100</f>
        <v>0</v>
      </c>
      <c r="W33" s="1120">
        <f>'経済波及効果(建設)'!V34+'①b-40(設備)'!$EM34*100+'①b-40(生産)'!$EM34*100</f>
        <v>0</v>
      </c>
      <c r="X33" s="666">
        <f>'経済波及効果(建設)'!W34+'①b-40(設備)'!$EN34*100+'①b-40(生産)'!$EN34*100</f>
        <v>0</v>
      </c>
      <c r="Y33" s="665">
        <f>'経済波及効果(建設)'!AJ34+'①b-40(設備)'!$EX34+'①b-40(生産)'!$EX34</f>
        <v>0</v>
      </c>
      <c r="Z33" s="666">
        <f>'経済波及効果(建設)'!AK34+'①b-40(設備)'!$FB34+'①b-40(生産)'!$FB34</f>
        <v>0</v>
      </c>
      <c r="AA33" s="665">
        <f t="shared" si="0"/>
        <v>0</v>
      </c>
      <c r="AB33" s="1120">
        <f t="shared" si="1"/>
        <v>0</v>
      </c>
      <c r="AC33" s="666">
        <f t="shared" si="2"/>
        <v>0</v>
      </c>
      <c r="AD33" s="665">
        <f t="shared" si="3"/>
        <v>0</v>
      </c>
      <c r="AE33" s="666">
        <f t="shared" si="4"/>
        <v>0</v>
      </c>
      <c r="AF33" s="650"/>
    </row>
    <row r="34" spans="2:32">
      <c r="B34" s="650"/>
      <c r="C34" s="1505"/>
      <c r="D34" s="1870" t="s">
        <v>1239</v>
      </c>
      <c r="E34" s="1871"/>
      <c r="F34" s="1862"/>
      <c r="G34" s="1863"/>
      <c r="H34" s="650"/>
      <c r="I34" s="650"/>
      <c r="J34" s="664">
        <v>28</v>
      </c>
      <c r="K34" s="664" t="s">
        <v>4</v>
      </c>
      <c r="L34" s="665">
        <f>'経済波及効果(建設)'!E35+'①b-40(設備)'!D35*100+'①b-40(生産)'!D35*100</f>
        <v>0</v>
      </c>
      <c r="M34" s="681">
        <f>'経済波及効果(建設)'!F35+'①b-40(設備)'!ED35*100+'①b-40(生産)'!ED35*100</f>
        <v>0</v>
      </c>
      <c r="N34" s="666">
        <f>'経済波及効果(建設)'!G35+'①b-40(設備)'!EG35*100+'①b-40(生産)'!EG35*100</f>
        <v>0</v>
      </c>
      <c r="O34" s="665">
        <f>'経済波及効果(建設)'!AF35+'①b-40(設備)'!$EV35+'①b-40(生産)'!$EV35</f>
        <v>0</v>
      </c>
      <c r="P34" s="666">
        <f>'経済波及効果(建設)'!AG35+'①b-40(設備)'!$EZ35+'①b-40(生産)'!$EZ35</f>
        <v>0</v>
      </c>
      <c r="Q34" s="665">
        <f>'経済波及効果(建設)'!N35+'①b-40(設備)'!EB35*100+'①b-40(生産)'!EB35*100</f>
        <v>0</v>
      </c>
      <c r="R34" s="1120">
        <f>'経済波及効果(建設)'!O35+'①b-40(設備)'!EE35*100+'①b-40(生産)'!EE35*100</f>
        <v>0</v>
      </c>
      <c r="S34" s="666">
        <f>'経済波及効果(建設)'!P35+'①b-40(設備)'!$EH35*100+'①b-40(生産)'!$EH35*100</f>
        <v>0</v>
      </c>
      <c r="T34" s="665">
        <f>'経済波及効果(建設)'!AH35+'①b-40(設備)'!$EW35+'①b-40(生産)'!$EW35</f>
        <v>0</v>
      </c>
      <c r="U34" s="666">
        <f>'経済波及効果(建設)'!AI35+'①b-40(設備)'!$FA35+'①b-40(生産)'!$FA35</f>
        <v>0</v>
      </c>
      <c r="V34" s="665">
        <f>'経済波及効果(建設)'!U35+'①b-40(設備)'!$EL35*100+'①b-40(生産)'!$EL35*100</f>
        <v>0</v>
      </c>
      <c r="W34" s="1120">
        <f>'経済波及効果(建設)'!V35+'①b-40(設備)'!$EM35*100+'①b-40(生産)'!$EM35*100</f>
        <v>0</v>
      </c>
      <c r="X34" s="666">
        <f>'経済波及効果(建設)'!W35+'①b-40(設備)'!$EN35*100+'①b-40(生産)'!$EN35*100</f>
        <v>0</v>
      </c>
      <c r="Y34" s="665">
        <f>'経済波及効果(建設)'!AJ35+'①b-40(設備)'!$EX35+'①b-40(生産)'!$EX35</f>
        <v>0</v>
      </c>
      <c r="Z34" s="666">
        <f>'経済波及効果(建設)'!AK35+'①b-40(設備)'!$FB35+'①b-40(生産)'!$FB35</f>
        <v>0</v>
      </c>
      <c r="AA34" s="665">
        <f t="shared" si="0"/>
        <v>0</v>
      </c>
      <c r="AB34" s="1120">
        <f t="shared" si="1"/>
        <v>0</v>
      </c>
      <c r="AC34" s="666">
        <f t="shared" si="2"/>
        <v>0</v>
      </c>
      <c r="AD34" s="665">
        <f t="shared" si="3"/>
        <v>0</v>
      </c>
      <c r="AE34" s="666">
        <f t="shared" si="4"/>
        <v>0</v>
      </c>
      <c r="AF34" s="650"/>
    </row>
    <row r="35" spans="2:32">
      <c r="B35" s="650"/>
      <c r="C35" s="1504"/>
      <c r="D35" s="1872" t="s">
        <v>1249</v>
      </c>
      <c r="E35" s="1873"/>
      <c r="F35" s="1647"/>
      <c r="G35" s="1648"/>
      <c r="H35" s="650"/>
      <c r="I35" s="650"/>
      <c r="J35" s="664">
        <v>29</v>
      </c>
      <c r="K35" s="664" t="s">
        <v>21</v>
      </c>
      <c r="L35" s="665">
        <f>'経済波及効果(建設)'!E36+'①b-40(設備)'!D36*100+'①b-40(生産)'!D36*100</f>
        <v>0</v>
      </c>
      <c r="M35" s="681">
        <f>'経済波及効果(建設)'!F36+'①b-40(設備)'!ED36*100+'①b-40(生産)'!ED36*100</f>
        <v>0</v>
      </c>
      <c r="N35" s="666">
        <f>'経済波及効果(建設)'!G36+'①b-40(設備)'!EG36*100+'①b-40(生産)'!EG36*100</f>
        <v>0</v>
      </c>
      <c r="O35" s="665">
        <f>'経済波及効果(建設)'!AF36+'①b-40(設備)'!$EV36+'①b-40(生産)'!$EV36</f>
        <v>0</v>
      </c>
      <c r="P35" s="666">
        <f>'経済波及効果(建設)'!AG36+'①b-40(設備)'!$EZ36+'①b-40(生産)'!$EZ36</f>
        <v>0</v>
      </c>
      <c r="Q35" s="665">
        <f>'経済波及効果(建設)'!N36+'①b-40(設備)'!EB36*100+'①b-40(生産)'!EB36*100</f>
        <v>0</v>
      </c>
      <c r="R35" s="1120">
        <f>'経済波及効果(建設)'!O36+'①b-40(設備)'!EE36*100+'①b-40(生産)'!EE36*100</f>
        <v>0</v>
      </c>
      <c r="S35" s="666">
        <f>'経済波及効果(建設)'!P36+'①b-40(設備)'!$EH36*100+'①b-40(生産)'!$EH36*100</f>
        <v>0</v>
      </c>
      <c r="T35" s="665">
        <f>'経済波及効果(建設)'!AH36+'①b-40(設備)'!$EW36+'①b-40(生産)'!$EW36</f>
        <v>0</v>
      </c>
      <c r="U35" s="666">
        <f>'経済波及効果(建設)'!AI36+'①b-40(設備)'!$FA36+'①b-40(生産)'!$FA36</f>
        <v>0</v>
      </c>
      <c r="V35" s="665">
        <f>'経済波及効果(建設)'!U36+'①b-40(設備)'!$EL36*100+'①b-40(生産)'!$EL36*100</f>
        <v>0</v>
      </c>
      <c r="W35" s="1120">
        <f>'経済波及効果(建設)'!V36+'①b-40(設備)'!$EM36*100+'①b-40(生産)'!$EM36*100</f>
        <v>0</v>
      </c>
      <c r="X35" s="666">
        <f>'経済波及効果(建設)'!W36+'①b-40(設備)'!$EN36*100+'①b-40(生産)'!$EN36*100</f>
        <v>0</v>
      </c>
      <c r="Y35" s="665">
        <f>'経済波及効果(建設)'!AJ36+'①b-40(設備)'!$EX36+'①b-40(生産)'!$EX36</f>
        <v>0</v>
      </c>
      <c r="Z35" s="666">
        <f>'経済波及効果(建設)'!AK36+'①b-40(設備)'!$FB36+'①b-40(生産)'!$FB36</f>
        <v>0</v>
      </c>
      <c r="AA35" s="665">
        <f t="shared" si="0"/>
        <v>0</v>
      </c>
      <c r="AB35" s="1120">
        <f t="shared" si="1"/>
        <v>0</v>
      </c>
      <c r="AC35" s="666">
        <f t="shared" si="2"/>
        <v>0</v>
      </c>
      <c r="AD35" s="665">
        <f t="shared" si="3"/>
        <v>0</v>
      </c>
      <c r="AE35" s="666">
        <f t="shared" si="4"/>
        <v>0</v>
      </c>
      <c r="AF35" s="650"/>
    </row>
    <row r="36" spans="2:32">
      <c r="B36" s="650"/>
      <c r="C36" s="1506"/>
      <c r="D36" s="1867" t="s">
        <v>1241</v>
      </c>
      <c r="E36" s="1868"/>
      <c r="F36" s="1851">
        <f>IF(ISBLANK(F33),0,F33/(F35+G35/12))</f>
        <v>0</v>
      </c>
      <c r="G36" s="1852"/>
      <c r="H36" s="650"/>
      <c r="I36" s="650"/>
      <c r="J36" s="664">
        <v>30</v>
      </c>
      <c r="K36" s="664" t="s">
        <v>22</v>
      </c>
      <c r="L36" s="665">
        <f>'経済波及効果(建設)'!E37+'①b-40(設備)'!D37*100+'①b-40(生産)'!D37*100</f>
        <v>0</v>
      </c>
      <c r="M36" s="681">
        <f>'経済波及効果(建設)'!F37+'①b-40(設備)'!ED37*100+'①b-40(生産)'!ED37*100</f>
        <v>0</v>
      </c>
      <c r="N36" s="666">
        <f>'経済波及効果(建設)'!G37+'①b-40(設備)'!EG37*100+'①b-40(生産)'!EG37*100</f>
        <v>0</v>
      </c>
      <c r="O36" s="665">
        <f>'経済波及効果(建設)'!AF37+'①b-40(設備)'!$EV37+'①b-40(生産)'!$EV37</f>
        <v>0</v>
      </c>
      <c r="P36" s="666">
        <f>'経済波及効果(建設)'!AG37+'①b-40(設備)'!$EZ37+'①b-40(生産)'!$EZ37</f>
        <v>0</v>
      </c>
      <c r="Q36" s="665">
        <f>'経済波及効果(建設)'!N37+'①b-40(設備)'!EB37*100+'①b-40(生産)'!EB37*100</f>
        <v>0</v>
      </c>
      <c r="R36" s="1120">
        <f>'経済波及効果(建設)'!O37+'①b-40(設備)'!EE37*100+'①b-40(生産)'!EE37*100</f>
        <v>0</v>
      </c>
      <c r="S36" s="666">
        <f>'経済波及効果(建設)'!P37+'①b-40(設備)'!$EH37*100+'①b-40(生産)'!$EH37*100</f>
        <v>0</v>
      </c>
      <c r="T36" s="665">
        <f>'経済波及効果(建設)'!AH37+'①b-40(設備)'!$EW37+'①b-40(生産)'!$EW37</f>
        <v>0</v>
      </c>
      <c r="U36" s="666">
        <f>'経済波及効果(建設)'!AI37+'①b-40(設備)'!$FA37+'①b-40(生産)'!$FA37</f>
        <v>0</v>
      </c>
      <c r="V36" s="665">
        <f>'経済波及効果(建設)'!U37+'①b-40(設備)'!$EL37*100+'①b-40(生産)'!$EL37*100</f>
        <v>0</v>
      </c>
      <c r="W36" s="1120">
        <f>'経済波及効果(建設)'!V37+'①b-40(設備)'!$EM37*100+'①b-40(生産)'!$EM37*100</f>
        <v>0</v>
      </c>
      <c r="X36" s="666">
        <f>'経済波及効果(建設)'!W37+'①b-40(設備)'!$EN37*100+'①b-40(生産)'!$EN37*100</f>
        <v>0</v>
      </c>
      <c r="Y36" s="665">
        <f>'経済波及効果(建設)'!AJ37+'①b-40(設備)'!$EX37+'①b-40(生産)'!$EX37</f>
        <v>0</v>
      </c>
      <c r="Z36" s="666">
        <f>'経済波及効果(建設)'!AK37+'①b-40(設備)'!$FB37+'①b-40(生産)'!$FB37</f>
        <v>0</v>
      </c>
      <c r="AA36" s="665">
        <f t="shared" si="0"/>
        <v>0</v>
      </c>
      <c r="AB36" s="1120">
        <f t="shared" si="1"/>
        <v>0</v>
      </c>
      <c r="AC36" s="666">
        <f t="shared" si="2"/>
        <v>0</v>
      </c>
      <c r="AD36" s="665">
        <f t="shared" si="3"/>
        <v>0</v>
      </c>
      <c r="AE36" s="666">
        <f t="shared" si="4"/>
        <v>0</v>
      </c>
      <c r="AF36" s="650"/>
    </row>
    <row r="37" spans="2:32">
      <c r="B37" s="650"/>
      <c r="C37" s="1507"/>
      <c r="D37" s="1565" t="s">
        <v>1242</v>
      </c>
      <c r="E37" s="1566"/>
      <c r="F37" s="1853">
        <f>IF(ISBLANK(F34),0,F34/(F35+G35/12))</f>
        <v>0</v>
      </c>
      <c r="G37" s="1854"/>
      <c r="H37" s="650"/>
      <c r="I37" s="650"/>
      <c r="J37" s="664">
        <v>31</v>
      </c>
      <c r="K37" s="664" t="s">
        <v>414</v>
      </c>
      <c r="L37" s="665">
        <f>'経済波及効果(建設)'!E38+'①b-40(設備)'!D38*100+'①b-40(生産)'!D38*100</f>
        <v>0</v>
      </c>
      <c r="M37" s="681">
        <f>'経済波及効果(建設)'!F38+'①b-40(設備)'!ED38*100+'①b-40(生産)'!ED38*100</f>
        <v>0</v>
      </c>
      <c r="N37" s="666">
        <f>'経済波及効果(建設)'!G38+'①b-40(設備)'!EG38*100+'①b-40(生産)'!EG38*100</f>
        <v>0</v>
      </c>
      <c r="O37" s="665">
        <f>'経済波及効果(建設)'!AF38+'①b-40(設備)'!$EV38+'①b-40(生産)'!$EV38</f>
        <v>0</v>
      </c>
      <c r="P37" s="666">
        <f>'経済波及効果(建設)'!AG38+'①b-40(設備)'!$EZ38+'①b-40(生産)'!$EZ38</f>
        <v>0</v>
      </c>
      <c r="Q37" s="665">
        <f>'経済波及効果(建設)'!N38+'①b-40(設備)'!EB38*100+'①b-40(生産)'!EB38*100</f>
        <v>0</v>
      </c>
      <c r="R37" s="1120">
        <f>'経済波及効果(建設)'!O38+'①b-40(設備)'!EE38*100+'①b-40(生産)'!EE38*100</f>
        <v>0</v>
      </c>
      <c r="S37" s="666">
        <f>'経済波及効果(建設)'!P38+'①b-40(設備)'!$EH38*100+'①b-40(生産)'!$EH38*100</f>
        <v>0</v>
      </c>
      <c r="T37" s="665">
        <f>'経済波及効果(建設)'!AH38+'①b-40(設備)'!$EW38+'①b-40(生産)'!$EW38</f>
        <v>0</v>
      </c>
      <c r="U37" s="666">
        <f>'経済波及効果(建設)'!AI38+'①b-40(設備)'!$FA38+'①b-40(生産)'!$FA38</f>
        <v>0</v>
      </c>
      <c r="V37" s="665">
        <f>'経済波及効果(建設)'!U38+'①b-40(設備)'!$EL38*100+'①b-40(生産)'!$EL38*100</f>
        <v>0</v>
      </c>
      <c r="W37" s="1120">
        <f>'経済波及効果(建設)'!V38+'①b-40(設備)'!$EM38*100+'①b-40(生産)'!$EM38*100</f>
        <v>0</v>
      </c>
      <c r="X37" s="666">
        <f>'経済波及効果(建設)'!W38+'①b-40(設備)'!$EN38*100+'①b-40(生産)'!$EN38*100</f>
        <v>0</v>
      </c>
      <c r="Y37" s="665">
        <f>'経済波及効果(建設)'!AJ38+'①b-40(設備)'!$EX38+'①b-40(生産)'!$EX38</f>
        <v>0</v>
      </c>
      <c r="Z37" s="666">
        <f>'経済波及効果(建設)'!AK38+'①b-40(設備)'!$FB38+'①b-40(生産)'!$FB38</f>
        <v>0</v>
      </c>
      <c r="AA37" s="665">
        <f t="shared" si="0"/>
        <v>0</v>
      </c>
      <c r="AB37" s="1120">
        <f t="shared" si="1"/>
        <v>0</v>
      </c>
      <c r="AC37" s="666">
        <f t="shared" si="2"/>
        <v>0</v>
      </c>
      <c r="AD37" s="665">
        <f t="shared" si="3"/>
        <v>0</v>
      </c>
      <c r="AE37" s="666">
        <f t="shared" si="4"/>
        <v>0</v>
      </c>
      <c r="AF37" s="650"/>
    </row>
    <row r="38" spans="2:32">
      <c r="B38" s="650"/>
      <c r="D38" s="961"/>
      <c r="E38" s="961"/>
      <c r="F38" s="961"/>
      <c r="G38" s="961"/>
      <c r="H38" s="650"/>
      <c r="I38" s="650"/>
      <c r="J38" s="664">
        <v>32</v>
      </c>
      <c r="K38" s="664" t="s">
        <v>415</v>
      </c>
      <c r="L38" s="665">
        <f>'経済波及効果(建設)'!E39+'①b-40(設備)'!D39*100+'①b-40(生産)'!D39*100</f>
        <v>0</v>
      </c>
      <c r="M38" s="681">
        <f>'経済波及効果(建設)'!F39+'①b-40(設備)'!ED39*100+'①b-40(生産)'!ED39*100</f>
        <v>0</v>
      </c>
      <c r="N38" s="666">
        <f>'経済波及効果(建設)'!G39+'①b-40(設備)'!EG39*100+'①b-40(生産)'!EG39*100</f>
        <v>0</v>
      </c>
      <c r="O38" s="665">
        <f>'経済波及効果(建設)'!AF39+'①b-40(設備)'!$EV39+'①b-40(生産)'!$EV39</f>
        <v>0</v>
      </c>
      <c r="P38" s="666">
        <f>'経済波及効果(建設)'!AG39+'①b-40(設備)'!$EZ39+'①b-40(生産)'!$EZ39</f>
        <v>0</v>
      </c>
      <c r="Q38" s="665">
        <f>'経済波及効果(建設)'!N39+'①b-40(設備)'!EB39*100+'①b-40(生産)'!EB39*100</f>
        <v>0</v>
      </c>
      <c r="R38" s="1120">
        <f>'経済波及効果(建設)'!O39+'①b-40(設備)'!EE39*100+'①b-40(生産)'!EE39*100</f>
        <v>0</v>
      </c>
      <c r="S38" s="666">
        <f>'経済波及効果(建設)'!P39+'①b-40(設備)'!$EH39*100+'①b-40(生産)'!$EH39*100</f>
        <v>0</v>
      </c>
      <c r="T38" s="665">
        <f>'経済波及効果(建設)'!AH39+'①b-40(設備)'!$EW39+'①b-40(生産)'!$EW39</f>
        <v>0</v>
      </c>
      <c r="U38" s="666">
        <f>'経済波及効果(建設)'!AI39+'①b-40(設備)'!$FA39+'①b-40(生産)'!$FA39</f>
        <v>0</v>
      </c>
      <c r="V38" s="665">
        <f>'経済波及効果(建設)'!U39+'①b-40(設備)'!$EL39*100+'①b-40(生産)'!$EL39*100</f>
        <v>0</v>
      </c>
      <c r="W38" s="1120">
        <f>'経済波及効果(建設)'!V39+'①b-40(設備)'!$EM39*100+'①b-40(生産)'!$EM39*100</f>
        <v>0</v>
      </c>
      <c r="X38" s="666">
        <f>'経済波及効果(建設)'!W39+'①b-40(設備)'!$EN39*100+'①b-40(生産)'!$EN39*100</f>
        <v>0</v>
      </c>
      <c r="Y38" s="665">
        <f>'経済波及効果(建設)'!AJ39+'①b-40(設備)'!$EX39+'①b-40(生産)'!$EX39</f>
        <v>0</v>
      </c>
      <c r="Z38" s="666">
        <f>'経済波及効果(建設)'!AK39+'①b-40(設備)'!$FB39+'①b-40(生産)'!$FB39</f>
        <v>0</v>
      </c>
      <c r="AA38" s="665">
        <f t="shared" si="0"/>
        <v>0</v>
      </c>
      <c r="AB38" s="1120">
        <f t="shared" si="1"/>
        <v>0</v>
      </c>
      <c r="AC38" s="666">
        <f t="shared" si="2"/>
        <v>0</v>
      </c>
      <c r="AD38" s="665">
        <f t="shared" si="3"/>
        <v>0</v>
      </c>
      <c r="AE38" s="666">
        <f t="shared" si="4"/>
        <v>0</v>
      </c>
      <c r="AF38" s="650"/>
    </row>
    <row r="39" spans="2:32">
      <c r="B39" s="650"/>
      <c r="C39" s="650" t="s">
        <v>958</v>
      </c>
      <c r="D39" s="650"/>
      <c r="E39" s="650"/>
      <c r="F39" s="650"/>
      <c r="G39" s="650"/>
      <c r="I39" s="650"/>
      <c r="J39" s="664">
        <v>33</v>
      </c>
      <c r="K39" s="664" t="s">
        <v>5</v>
      </c>
      <c r="L39" s="665">
        <f>'経済波及効果(建設)'!E40+'①b-40(設備)'!D40*100+'①b-40(生産)'!D40*100</f>
        <v>0</v>
      </c>
      <c r="M39" s="681">
        <f>'経済波及効果(建設)'!F40+'①b-40(設備)'!ED40*100+'①b-40(生産)'!ED40*100</f>
        <v>0</v>
      </c>
      <c r="N39" s="666">
        <f>'経済波及効果(建設)'!G40+'①b-40(設備)'!EG40*100+'①b-40(生産)'!EG40*100</f>
        <v>0</v>
      </c>
      <c r="O39" s="665">
        <f>'経済波及効果(建設)'!AF40+'①b-40(設備)'!$EV40+'①b-40(生産)'!$EV40</f>
        <v>0</v>
      </c>
      <c r="P39" s="666">
        <f>'経済波及効果(建設)'!AG40+'①b-40(設備)'!$EZ40+'①b-40(生産)'!$EZ40</f>
        <v>0</v>
      </c>
      <c r="Q39" s="665">
        <f>'経済波及効果(建設)'!N40+'①b-40(設備)'!EB40*100+'①b-40(生産)'!EB40*100</f>
        <v>0</v>
      </c>
      <c r="R39" s="1120">
        <f>'経済波及効果(建設)'!O40+'①b-40(設備)'!EE40*100+'①b-40(生産)'!EE40*100</f>
        <v>0</v>
      </c>
      <c r="S39" s="666">
        <f>'経済波及効果(建設)'!P40+'①b-40(設備)'!$EH40*100+'①b-40(生産)'!$EH40*100</f>
        <v>0</v>
      </c>
      <c r="T39" s="665">
        <f>'経済波及効果(建設)'!AH40+'①b-40(設備)'!$EW40+'①b-40(生産)'!$EW40</f>
        <v>0</v>
      </c>
      <c r="U39" s="666">
        <f>'経済波及効果(建設)'!AI40+'①b-40(設備)'!$FA40+'①b-40(生産)'!$FA40</f>
        <v>0</v>
      </c>
      <c r="V39" s="665">
        <f>'経済波及効果(建設)'!U40+'①b-40(設備)'!$EL40*100+'①b-40(生産)'!$EL40*100</f>
        <v>0</v>
      </c>
      <c r="W39" s="1120">
        <f>'経済波及効果(建設)'!V40+'①b-40(設備)'!$EM40*100+'①b-40(生産)'!$EM40*100</f>
        <v>0</v>
      </c>
      <c r="X39" s="666">
        <f>'経済波及効果(建設)'!W40+'①b-40(設備)'!$EN40*100+'①b-40(生産)'!$EN40*100</f>
        <v>0</v>
      </c>
      <c r="Y39" s="665">
        <f>'経済波及効果(建設)'!AJ40+'①b-40(設備)'!$EX40+'①b-40(生産)'!$EX40</f>
        <v>0</v>
      </c>
      <c r="Z39" s="666">
        <f>'経済波及効果(建設)'!AK40+'①b-40(設備)'!$FB40+'①b-40(生産)'!$FB40</f>
        <v>0</v>
      </c>
      <c r="AA39" s="665">
        <f t="shared" si="0"/>
        <v>0</v>
      </c>
      <c r="AB39" s="1120">
        <f t="shared" si="1"/>
        <v>0</v>
      </c>
      <c r="AC39" s="666">
        <f t="shared" si="2"/>
        <v>0</v>
      </c>
      <c r="AD39" s="665">
        <f t="shared" si="3"/>
        <v>0</v>
      </c>
      <c r="AE39" s="666">
        <f t="shared" si="4"/>
        <v>0</v>
      </c>
      <c r="AF39" s="650"/>
    </row>
    <row r="40" spans="2:32">
      <c r="B40" s="650"/>
      <c r="C40" s="961" t="s">
        <v>1070</v>
      </c>
      <c r="D40" s="650"/>
      <c r="E40" s="650"/>
      <c r="F40" s="650"/>
      <c r="G40" s="650"/>
      <c r="I40" s="650"/>
      <c r="J40" s="664">
        <v>34</v>
      </c>
      <c r="K40" s="664" t="s">
        <v>23</v>
      </c>
      <c r="L40" s="665">
        <f>'経済波及効果(建設)'!E41+'①b-40(設備)'!D41*100+'①b-40(生産)'!D41*100</f>
        <v>0</v>
      </c>
      <c r="M40" s="681">
        <f>'経済波及効果(建設)'!F41+'①b-40(設備)'!ED41*100+'①b-40(生産)'!ED41*100</f>
        <v>0</v>
      </c>
      <c r="N40" s="666">
        <f>'経済波及効果(建設)'!G41+'①b-40(設備)'!EG41*100+'①b-40(生産)'!EG41*100</f>
        <v>0</v>
      </c>
      <c r="O40" s="665">
        <f>'経済波及効果(建設)'!AF41+'①b-40(設備)'!$EV41+'①b-40(生産)'!$EV41</f>
        <v>0</v>
      </c>
      <c r="P40" s="666">
        <f>'経済波及効果(建設)'!AG41+'①b-40(設備)'!$EZ41+'①b-40(生産)'!$EZ41</f>
        <v>0</v>
      </c>
      <c r="Q40" s="665">
        <f>'経済波及効果(建設)'!N41+'①b-40(設備)'!EB41*100+'①b-40(生産)'!EB41*100</f>
        <v>0</v>
      </c>
      <c r="R40" s="1120">
        <f>'経済波及効果(建設)'!O41+'①b-40(設備)'!EE41*100+'①b-40(生産)'!EE41*100</f>
        <v>0</v>
      </c>
      <c r="S40" s="666">
        <f>'経済波及効果(建設)'!P41+'①b-40(設備)'!$EH41*100+'①b-40(生産)'!$EH41*100</f>
        <v>0</v>
      </c>
      <c r="T40" s="665">
        <f>'経済波及効果(建設)'!AH41+'①b-40(設備)'!$EW41+'①b-40(生産)'!$EW41</f>
        <v>0</v>
      </c>
      <c r="U40" s="666">
        <f>'経済波及効果(建設)'!AI41+'①b-40(設備)'!$FA41+'①b-40(生産)'!$FA41</f>
        <v>0</v>
      </c>
      <c r="V40" s="665">
        <f>'経済波及効果(建設)'!U41+'①b-40(設備)'!$EL41*100+'①b-40(生産)'!$EL41*100</f>
        <v>0</v>
      </c>
      <c r="W40" s="1120">
        <f>'経済波及効果(建設)'!V41+'①b-40(設備)'!$EM41*100+'①b-40(生産)'!$EM41*100</f>
        <v>0</v>
      </c>
      <c r="X40" s="666">
        <f>'経済波及効果(建設)'!W41+'①b-40(設備)'!$EN41*100+'①b-40(生産)'!$EN41*100</f>
        <v>0</v>
      </c>
      <c r="Y40" s="665">
        <f>'経済波及効果(建設)'!AJ41+'①b-40(設備)'!$EX41+'①b-40(生産)'!$EX41</f>
        <v>0</v>
      </c>
      <c r="Z40" s="666">
        <f>'経済波及効果(建設)'!AK41+'①b-40(設備)'!$FB41+'①b-40(生産)'!$FB41</f>
        <v>0</v>
      </c>
      <c r="AA40" s="665">
        <f t="shared" si="0"/>
        <v>0</v>
      </c>
      <c r="AB40" s="1120">
        <f t="shared" si="1"/>
        <v>0</v>
      </c>
      <c r="AC40" s="666">
        <f t="shared" si="2"/>
        <v>0</v>
      </c>
      <c r="AD40" s="665">
        <f t="shared" si="3"/>
        <v>0</v>
      </c>
      <c r="AE40" s="666">
        <f t="shared" si="4"/>
        <v>0</v>
      </c>
      <c r="AF40" s="650"/>
    </row>
    <row r="41" spans="2:32">
      <c r="B41" s="650"/>
      <c r="C41" s="647" t="s">
        <v>1297</v>
      </c>
      <c r="I41" s="650"/>
      <c r="J41" s="664">
        <v>35</v>
      </c>
      <c r="K41" s="664" t="s">
        <v>416</v>
      </c>
      <c r="L41" s="665">
        <f>'経済波及効果(建設)'!E42+'①b-40(設備)'!D42*100+'①b-40(生産)'!D42*100</f>
        <v>0</v>
      </c>
      <c r="M41" s="681">
        <f>'経済波及効果(建設)'!F42+'①b-40(設備)'!ED42*100+'①b-40(生産)'!ED42*100</f>
        <v>0</v>
      </c>
      <c r="N41" s="666">
        <f>'経済波及効果(建設)'!G42+'①b-40(設備)'!EG42*100+'①b-40(生産)'!EG42*100</f>
        <v>0</v>
      </c>
      <c r="O41" s="665">
        <f>'経済波及効果(建設)'!AF42+'①b-40(設備)'!$EV42+'①b-40(生産)'!$EV42</f>
        <v>0</v>
      </c>
      <c r="P41" s="666">
        <f>'経済波及効果(建設)'!AG42+'①b-40(設備)'!$EZ42+'①b-40(生産)'!$EZ42</f>
        <v>0</v>
      </c>
      <c r="Q41" s="665">
        <f>'経済波及効果(建設)'!N42+'①b-40(設備)'!EB42*100+'①b-40(生産)'!EB42*100</f>
        <v>0</v>
      </c>
      <c r="R41" s="1120">
        <f>'経済波及効果(建設)'!O42+'①b-40(設備)'!EE42*100+'①b-40(生産)'!EE42*100</f>
        <v>0</v>
      </c>
      <c r="S41" s="666">
        <f>'経済波及効果(建設)'!P42+'①b-40(設備)'!$EH42*100+'①b-40(生産)'!$EH42*100</f>
        <v>0</v>
      </c>
      <c r="T41" s="665">
        <f>'経済波及効果(建設)'!AH42+'①b-40(設備)'!$EW42+'①b-40(生産)'!$EW42</f>
        <v>0</v>
      </c>
      <c r="U41" s="666">
        <f>'経済波及効果(建設)'!AI42+'①b-40(設備)'!$FA42+'①b-40(生産)'!$FA42</f>
        <v>0</v>
      </c>
      <c r="V41" s="665">
        <f>'経済波及効果(建設)'!U42+'①b-40(設備)'!$EL42*100+'①b-40(生産)'!$EL42*100</f>
        <v>0</v>
      </c>
      <c r="W41" s="1120">
        <f>'経済波及効果(建設)'!V42+'①b-40(設備)'!$EM42*100+'①b-40(生産)'!$EM42*100</f>
        <v>0</v>
      </c>
      <c r="X41" s="666">
        <f>'経済波及効果(建設)'!W42+'①b-40(設備)'!$EN42*100+'①b-40(生産)'!$EN42*100</f>
        <v>0</v>
      </c>
      <c r="Y41" s="665">
        <f>'経済波及効果(建設)'!AJ42+'①b-40(設備)'!$EX42+'①b-40(生産)'!$EX42</f>
        <v>0</v>
      </c>
      <c r="Z41" s="666">
        <f>'経済波及効果(建設)'!AK42+'①b-40(設備)'!$FB42+'①b-40(生産)'!$FB42</f>
        <v>0</v>
      </c>
      <c r="AA41" s="665">
        <f t="shared" si="0"/>
        <v>0</v>
      </c>
      <c r="AB41" s="1120">
        <f t="shared" si="1"/>
        <v>0</v>
      </c>
      <c r="AC41" s="666">
        <f t="shared" si="2"/>
        <v>0</v>
      </c>
      <c r="AD41" s="665">
        <f t="shared" si="3"/>
        <v>0</v>
      </c>
      <c r="AE41" s="666">
        <f t="shared" si="4"/>
        <v>0</v>
      </c>
      <c r="AF41" s="650"/>
    </row>
    <row r="42" spans="2:32">
      <c r="B42" s="650"/>
      <c r="D42" s="647" t="s">
        <v>1296</v>
      </c>
      <c r="I42" s="650"/>
      <c r="J42" s="664">
        <v>36</v>
      </c>
      <c r="K42" s="664" t="s">
        <v>881</v>
      </c>
      <c r="L42" s="665">
        <f>'経済波及効果(建設)'!E43+'①b-40(設備)'!D43*100+'①b-40(生産)'!D43*100</f>
        <v>0</v>
      </c>
      <c r="M42" s="681">
        <f>'経済波及効果(建設)'!F43+'①b-40(設備)'!ED43*100+'①b-40(生産)'!ED43*100</f>
        <v>0</v>
      </c>
      <c r="N42" s="666">
        <f>'経済波及効果(建設)'!G43+'①b-40(設備)'!EG43*100+'①b-40(生産)'!EG43*100</f>
        <v>0</v>
      </c>
      <c r="O42" s="665">
        <f>'経済波及効果(建設)'!AF43+'①b-40(設備)'!$EV43+'①b-40(生産)'!$EV43</f>
        <v>0</v>
      </c>
      <c r="P42" s="666">
        <f>'経済波及効果(建設)'!AG43+'①b-40(設備)'!$EZ43+'①b-40(生産)'!$EZ43</f>
        <v>0</v>
      </c>
      <c r="Q42" s="665">
        <f>'経済波及効果(建設)'!N43+'①b-40(設備)'!EB43*100+'①b-40(生産)'!EB43*100</f>
        <v>0</v>
      </c>
      <c r="R42" s="1120">
        <f>'経済波及効果(建設)'!O43+'①b-40(設備)'!EE43*100+'①b-40(生産)'!EE43*100</f>
        <v>0</v>
      </c>
      <c r="S42" s="666">
        <f>'経済波及効果(建設)'!P43+'①b-40(設備)'!$EH43*100+'①b-40(生産)'!$EH43*100</f>
        <v>0</v>
      </c>
      <c r="T42" s="665">
        <f>'経済波及効果(建設)'!AH43+'①b-40(設備)'!$EW43+'①b-40(生産)'!$EW43</f>
        <v>0</v>
      </c>
      <c r="U42" s="666">
        <f>'経済波及効果(建設)'!AI43+'①b-40(設備)'!$FA43+'①b-40(生産)'!$FA43</f>
        <v>0</v>
      </c>
      <c r="V42" s="665">
        <f>'経済波及効果(建設)'!U43+'①b-40(設備)'!$EL43*100+'①b-40(生産)'!$EL43*100</f>
        <v>0</v>
      </c>
      <c r="W42" s="1120">
        <f>'経済波及効果(建設)'!V43+'①b-40(設備)'!$EM43*100+'①b-40(生産)'!$EM43*100</f>
        <v>0</v>
      </c>
      <c r="X42" s="666">
        <f>'経済波及効果(建設)'!W43+'①b-40(設備)'!$EN43*100+'①b-40(生産)'!$EN43*100</f>
        <v>0</v>
      </c>
      <c r="Y42" s="665">
        <f>'経済波及効果(建設)'!AJ43+'①b-40(設備)'!$EX43+'①b-40(生産)'!$EX43</f>
        <v>0</v>
      </c>
      <c r="Z42" s="666">
        <f>'経済波及効果(建設)'!AK43+'①b-40(設備)'!$FB43+'①b-40(生産)'!$FB43</f>
        <v>0</v>
      </c>
      <c r="AA42" s="665">
        <f t="shared" si="0"/>
        <v>0</v>
      </c>
      <c r="AB42" s="1120">
        <f t="shared" si="1"/>
        <v>0</v>
      </c>
      <c r="AC42" s="666">
        <f t="shared" si="2"/>
        <v>0</v>
      </c>
      <c r="AD42" s="665">
        <f t="shared" si="3"/>
        <v>0</v>
      </c>
      <c r="AE42" s="666">
        <f t="shared" si="4"/>
        <v>0</v>
      </c>
      <c r="AF42" s="650"/>
    </row>
    <row r="43" spans="2:32">
      <c r="B43" s="650"/>
      <c r="I43" s="650"/>
      <c r="J43" s="664">
        <v>37</v>
      </c>
      <c r="K43" s="664" t="s">
        <v>24</v>
      </c>
      <c r="L43" s="665">
        <f>'経済波及効果(建設)'!E44+'①b-40(設備)'!D44*100+'①b-40(生産)'!D44*100</f>
        <v>0</v>
      </c>
      <c r="M43" s="681">
        <f>'経済波及効果(建設)'!F44+'①b-40(設備)'!ED44*100+'①b-40(生産)'!ED44*100</f>
        <v>0</v>
      </c>
      <c r="N43" s="666">
        <f>'経済波及効果(建設)'!G44+'①b-40(設備)'!EG44*100+'①b-40(生産)'!EG44*100</f>
        <v>0</v>
      </c>
      <c r="O43" s="665">
        <f>'経済波及効果(建設)'!AF44+'①b-40(設備)'!$EV44+'①b-40(生産)'!$EV44</f>
        <v>0</v>
      </c>
      <c r="P43" s="666">
        <f>'経済波及効果(建設)'!AG44+'①b-40(設備)'!$EZ44+'①b-40(生産)'!$EZ44</f>
        <v>0</v>
      </c>
      <c r="Q43" s="665">
        <f>'経済波及効果(建設)'!N44+'①b-40(設備)'!EB44*100+'①b-40(生産)'!EB44*100</f>
        <v>0</v>
      </c>
      <c r="R43" s="1120">
        <f>'経済波及効果(建設)'!O44+'①b-40(設備)'!EE44*100+'①b-40(生産)'!EE44*100</f>
        <v>0</v>
      </c>
      <c r="S43" s="666">
        <f>'経済波及効果(建設)'!P44+'①b-40(設備)'!$EH44*100+'①b-40(生産)'!$EH44*100</f>
        <v>0</v>
      </c>
      <c r="T43" s="665">
        <f>'経済波及効果(建設)'!AH44+'①b-40(設備)'!$EW44+'①b-40(生産)'!$EW44</f>
        <v>0</v>
      </c>
      <c r="U43" s="666">
        <f>'経済波及効果(建設)'!AI44+'①b-40(設備)'!$FA44+'①b-40(生産)'!$FA44</f>
        <v>0</v>
      </c>
      <c r="V43" s="665">
        <f>'経済波及効果(建設)'!U44+'①b-40(設備)'!$EL44*100+'①b-40(生産)'!$EL44*100</f>
        <v>0</v>
      </c>
      <c r="W43" s="1120">
        <f>'経済波及効果(建設)'!V44+'①b-40(設備)'!$EM44*100+'①b-40(生産)'!$EM44*100</f>
        <v>0</v>
      </c>
      <c r="X43" s="666">
        <f>'経済波及効果(建設)'!W44+'①b-40(設備)'!$EN44*100+'①b-40(生産)'!$EN44*100</f>
        <v>0</v>
      </c>
      <c r="Y43" s="665">
        <f>'経済波及効果(建設)'!AJ44+'①b-40(設備)'!$EX44+'①b-40(生産)'!$EX44</f>
        <v>0</v>
      </c>
      <c r="Z43" s="666">
        <f>'経済波及効果(建設)'!AK44+'①b-40(設備)'!$FB44+'①b-40(生産)'!$FB44</f>
        <v>0</v>
      </c>
      <c r="AA43" s="665">
        <f t="shared" si="0"/>
        <v>0</v>
      </c>
      <c r="AB43" s="1120">
        <f t="shared" si="1"/>
        <v>0</v>
      </c>
      <c r="AC43" s="666">
        <f t="shared" si="2"/>
        <v>0</v>
      </c>
      <c r="AD43" s="665">
        <f t="shared" si="3"/>
        <v>0</v>
      </c>
      <c r="AE43" s="666">
        <f t="shared" si="4"/>
        <v>0</v>
      </c>
      <c r="AF43" s="650"/>
    </row>
    <row r="44" spans="2:32">
      <c r="B44" s="650"/>
      <c r="D44" s="650"/>
      <c r="E44" s="650"/>
      <c r="F44" s="650"/>
      <c r="G44" s="650"/>
      <c r="H44" s="650"/>
      <c r="I44" s="650"/>
      <c r="J44" s="664">
        <v>38</v>
      </c>
      <c r="K44" s="664" t="s">
        <v>418</v>
      </c>
      <c r="L44" s="665">
        <f>'経済波及効果(建設)'!E45+'①b-40(設備)'!D45*100+'①b-40(生産)'!D45*100</f>
        <v>0</v>
      </c>
      <c r="M44" s="681">
        <f>'経済波及効果(建設)'!F45+'①b-40(設備)'!ED45*100+'①b-40(生産)'!ED45*100</f>
        <v>0</v>
      </c>
      <c r="N44" s="666">
        <f>'経済波及効果(建設)'!G45+'①b-40(設備)'!EG45*100+'①b-40(生産)'!EG45*100</f>
        <v>0</v>
      </c>
      <c r="O44" s="665">
        <f>'経済波及効果(建設)'!AF45+'①b-40(設備)'!$EV45+'①b-40(生産)'!$EV45</f>
        <v>0</v>
      </c>
      <c r="P44" s="666">
        <f>'経済波及効果(建設)'!AG45+'①b-40(設備)'!$EZ45+'①b-40(生産)'!$EZ45</f>
        <v>0</v>
      </c>
      <c r="Q44" s="665">
        <f>'経済波及効果(建設)'!N45+'①b-40(設備)'!EB45*100+'①b-40(生産)'!EB45*100</f>
        <v>0</v>
      </c>
      <c r="R44" s="1120">
        <f>'経済波及効果(建設)'!O45+'①b-40(設備)'!EE45*100+'①b-40(生産)'!EE45*100</f>
        <v>0</v>
      </c>
      <c r="S44" s="666">
        <f>'経済波及効果(建設)'!P45+'①b-40(設備)'!$EH45*100+'①b-40(生産)'!$EH45*100</f>
        <v>0</v>
      </c>
      <c r="T44" s="665">
        <f>'経済波及効果(建設)'!AH45+'①b-40(設備)'!$EW45+'①b-40(生産)'!$EW45</f>
        <v>0</v>
      </c>
      <c r="U44" s="666">
        <f>'経済波及効果(建設)'!AI45+'①b-40(設備)'!$FA45+'①b-40(生産)'!$FA45</f>
        <v>0</v>
      </c>
      <c r="V44" s="665">
        <f>'経済波及効果(建設)'!U45+'①b-40(設備)'!$EL45*100+'①b-40(生産)'!$EL45*100</f>
        <v>0</v>
      </c>
      <c r="W44" s="1120">
        <f>'経済波及効果(建設)'!V45+'①b-40(設備)'!$EM45*100+'①b-40(生産)'!$EM45*100</f>
        <v>0</v>
      </c>
      <c r="X44" s="666">
        <f>'経済波及効果(建設)'!W45+'①b-40(設備)'!$EN45*100+'①b-40(生産)'!$EN45*100</f>
        <v>0</v>
      </c>
      <c r="Y44" s="665">
        <f>'経済波及効果(建設)'!AJ45+'①b-40(設備)'!$EX45+'①b-40(生産)'!$EX45</f>
        <v>0</v>
      </c>
      <c r="Z44" s="666">
        <f>'経済波及効果(建設)'!AK45+'①b-40(設備)'!$FB45+'①b-40(生産)'!$FB45</f>
        <v>0</v>
      </c>
      <c r="AA44" s="665">
        <f t="shared" si="0"/>
        <v>0</v>
      </c>
      <c r="AB44" s="1120">
        <f t="shared" si="1"/>
        <v>0</v>
      </c>
      <c r="AC44" s="666">
        <f t="shared" si="2"/>
        <v>0</v>
      </c>
      <c r="AD44" s="665">
        <f t="shared" si="3"/>
        <v>0</v>
      </c>
      <c r="AE44" s="666">
        <f t="shared" si="4"/>
        <v>0</v>
      </c>
      <c r="AF44" s="650"/>
    </row>
    <row r="45" spans="2:32">
      <c r="J45" s="664">
        <v>39</v>
      </c>
      <c r="K45" s="664" t="s">
        <v>419</v>
      </c>
      <c r="L45" s="665">
        <f>'経済波及効果(建設)'!E46+'①b-40(設備)'!D46*100+'①b-40(生産)'!D46*100</f>
        <v>0</v>
      </c>
      <c r="M45" s="681">
        <f>'経済波及効果(建設)'!F46+'①b-40(設備)'!ED46*100+'①b-40(生産)'!ED46*100</f>
        <v>0</v>
      </c>
      <c r="N45" s="666">
        <f>'経済波及効果(建設)'!G46+'①b-40(設備)'!EG46*100+'①b-40(生産)'!EG46*100</f>
        <v>0</v>
      </c>
      <c r="O45" s="665">
        <f>'経済波及効果(建設)'!AF46+'①b-40(設備)'!$EV46+'①b-40(生産)'!$EV46</f>
        <v>0</v>
      </c>
      <c r="P45" s="666">
        <f>'経済波及効果(建設)'!AG46+'①b-40(設備)'!$EZ46+'①b-40(生産)'!$EZ46</f>
        <v>0</v>
      </c>
      <c r="Q45" s="665">
        <f>'経済波及効果(建設)'!N46+'①b-40(設備)'!EB46*100+'①b-40(生産)'!EB46*100</f>
        <v>0</v>
      </c>
      <c r="R45" s="1120">
        <f>'経済波及効果(建設)'!O46+'①b-40(設備)'!EE46*100+'①b-40(生産)'!EE46*100</f>
        <v>0</v>
      </c>
      <c r="S45" s="666">
        <f>'経済波及効果(建設)'!P46+'①b-40(設備)'!$EH46*100+'①b-40(生産)'!$EH46*100</f>
        <v>0</v>
      </c>
      <c r="T45" s="665">
        <f>'経済波及効果(建設)'!AH46+'①b-40(設備)'!$EW46+'①b-40(生産)'!$EW46</f>
        <v>0</v>
      </c>
      <c r="U45" s="666">
        <f>'経済波及効果(建設)'!AI46+'①b-40(設備)'!$FA46+'①b-40(生産)'!$FA46</f>
        <v>0</v>
      </c>
      <c r="V45" s="665">
        <f>'経済波及効果(建設)'!U46+'①b-40(設備)'!$EL46*100+'①b-40(生産)'!$EL46*100</f>
        <v>0</v>
      </c>
      <c r="W45" s="1120">
        <f>'経済波及効果(建設)'!V46+'①b-40(設備)'!$EM46*100+'①b-40(生産)'!$EM46*100</f>
        <v>0</v>
      </c>
      <c r="X45" s="666">
        <f>'経済波及効果(建設)'!W46+'①b-40(設備)'!$EN46*100+'①b-40(生産)'!$EN46*100</f>
        <v>0</v>
      </c>
      <c r="Y45" s="665">
        <f>'経済波及効果(建設)'!AJ46+'①b-40(設備)'!$EX46+'①b-40(生産)'!$EX46</f>
        <v>0</v>
      </c>
      <c r="Z45" s="666">
        <f>'経済波及効果(建設)'!AK46+'①b-40(設備)'!$FB46+'①b-40(生産)'!$FB46</f>
        <v>0</v>
      </c>
      <c r="AA45" s="665">
        <f t="shared" si="0"/>
        <v>0</v>
      </c>
      <c r="AB45" s="1120">
        <f t="shared" si="1"/>
        <v>0</v>
      </c>
      <c r="AC45" s="666">
        <f t="shared" si="2"/>
        <v>0</v>
      </c>
      <c r="AD45" s="665">
        <f t="shared" si="3"/>
        <v>0</v>
      </c>
      <c r="AE45" s="666">
        <f t="shared" si="4"/>
        <v>0</v>
      </c>
    </row>
    <row r="46" spans="2:32" ht="12.75" thickBot="1">
      <c r="J46" s="1673">
        <v>40</v>
      </c>
      <c r="K46" s="1673" t="s">
        <v>420</v>
      </c>
      <c r="L46" s="1674">
        <f>'経済波及効果(建設)'!E47+'①b-40(設備)'!D47*100+'①b-40(生産)'!D47*100</f>
        <v>0</v>
      </c>
      <c r="M46" s="1675">
        <f>'経済波及効果(建設)'!F47+'①b-40(設備)'!ED47*100+'①b-40(生産)'!ED47*100</f>
        <v>0</v>
      </c>
      <c r="N46" s="1676">
        <f>'経済波及効果(建設)'!G47+'①b-40(設備)'!EG47*100+'①b-40(生産)'!EG47*100</f>
        <v>0</v>
      </c>
      <c r="O46" s="1674">
        <f>'経済波及効果(建設)'!AF47+'①b-40(設備)'!$EV47+'①b-40(生産)'!$EV47</f>
        <v>0</v>
      </c>
      <c r="P46" s="1676">
        <f>'経済波及効果(建設)'!AG47+'①b-40(設備)'!$EZ47+'①b-40(生産)'!$EZ47</f>
        <v>0</v>
      </c>
      <c r="Q46" s="1674">
        <f>'経済波及効果(建設)'!N47+'①b-40(設備)'!EB47*100+'①b-40(生産)'!EB47*100</f>
        <v>0</v>
      </c>
      <c r="R46" s="1702">
        <f>'経済波及効果(建設)'!O47+'①b-40(設備)'!EE47*100+'①b-40(生産)'!EE47*100</f>
        <v>0</v>
      </c>
      <c r="S46" s="1676">
        <f>'経済波及効果(建設)'!P47+'①b-40(設備)'!$EH47*100+'①b-40(生産)'!$EH47*100</f>
        <v>0</v>
      </c>
      <c r="T46" s="1674">
        <f>'経済波及効果(建設)'!AH47+'①b-40(設備)'!$EW47+'①b-40(生産)'!$EW47</f>
        <v>0</v>
      </c>
      <c r="U46" s="1676">
        <f>'経済波及効果(建設)'!AI47+'①b-40(設備)'!$FA47+'①b-40(生産)'!$FA47</f>
        <v>0</v>
      </c>
      <c r="V46" s="1674">
        <f>'経済波及効果(建設)'!U47+'①b-40(設備)'!$EL47*100+'①b-40(生産)'!$EL47*100</f>
        <v>0</v>
      </c>
      <c r="W46" s="1702">
        <f>'経済波及効果(建設)'!V47+'①b-40(設備)'!$EM47*100+'①b-40(生産)'!$EM47*100</f>
        <v>0</v>
      </c>
      <c r="X46" s="1676">
        <f>'経済波及効果(建設)'!W47+'①b-40(設備)'!$EN47*100+'①b-40(生産)'!$EN47*100</f>
        <v>0</v>
      </c>
      <c r="Y46" s="1674">
        <f>'経済波及効果(建設)'!AJ47+'①b-40(設備)'!$EX47+'①b-40(生産)'!$EX47</f>
        <v>0</v>
      </c>
      <c r="Z46" s="1676">
        <f>'経済波及効果(建設)'!AK47+'①b-40(設備)'!$FB47+'①b-40(生産)'!$FB47</f>
        <v>0</v>
      </c>
      <c r="AA46" s="1674">
        <f t="shared" si="0"/>
        <v>0</v>
      </c>
      <c r="AB46" s="1702">
        <f t="shared" si="1"/>
        <v>0</v>
      </c>
      <c r="AC46" s="1676">
        <f t="shared" si="2"/>
        <v>0</v>
      </c>
      <c r="AD46" s="1674">
        <f t="shared" si="3"/>
        <v>0</v>
      </c>
      <c r="AE46" s="1676">
        <f t="shared" si="4"/>
        <v>0</v>
      </c>
    </row>
    <row r="47" spans="2:32" ht="24" customHeight="1" thickTop="1">
      <c r="J47" s="1668" t="s">
        <v>959</v>
      </c>
      <c r="K47" s="1668"/>
      <c r="L47" s="1669">
        <f>SUM(L7:L46)</f>
        <v>0</v>
      </c>
      <c r="M47" s="1670">
        <f t="shared" ref="M47:AE47" si="5">SUM(M7:M46)</f>
        <v>0</v>
      </c>
      <c r="N47" s="1671">
        <f t="shared" si="5"/>
        <v>0</v>
      </c>
      <c r="O47" s="1669">
        <f t="shared" si="5"/>
        <v>0</v>
      </c>
      <c r="P47" s="1671">
        <f t="shared" si="5"/>
        <v>0</v>
      </c>
      <c r="Q47" s="1669">
        <f>SUM(Q7:Q46)</f>
        <v>0</v>
      </c>
      <c r="R47" s="1672">
        <f t="shared" si="5"/>
        <v>0</v>
      </c>
      <c r="S47" s="1671">
        <f t="shared" si="5"/>
        <v>0</v>
      </c>
      <c r="T47" s="1669">
        <f t="shared" si="5"/>
        <v>0</v>
      </c>
      <c r="U47" s="1671">
        <f t="shared" si="5"/>
        <v>0</v>
      </c>
      <c r="V47" s="1669">
        <f>SUM(V7:V46)</f>
        <v>0</v>
      </c>
      <c r="W47" s="1672">
        <f t="shared" si="5"/>
        <v>0</v>
      </c>
      <c r="X47" s="1671">
        <f t="shared" si="5"/>
        <v>0</v>
      </c>
      <c r="Y47" s="1669">
        <f t="shared" si="5"/>
        <v>0</v>
      </c>
      <c r="Z47" s="1671">
        <f t="shared" si="5"/>
        <v>0</v>
      </c>
      <c r="AA47" s="1669">
        <f t="shared" si="5"/>
        <v>0</v>
      </c>
      <c r="AB47" s="1672">
        <f t="shared" si="5"/>
        <v>0</v>
      </c>
      <c r="AC47" s="1671">
        <f t="shared" si="5"/>
        <v>0</v>
      </c>
      <c r="AD47" s="1669">
        <f t="shared" si="5"/>
        <v>0</v>
      </c>
      <c r="AE47" s="1671">
        <f t="shared" si="5"/>
        <v>0</v>
      </c>
    </row>
    <row r="50" spans="11:28">
      <c r="O50" s="962" t="s">
        <v>931</v>
      </c>
      <c r="R50" s="962" t="s">
        <v>960</v>
      </c>
      <c r="Y50" s="962" t="s">
        <v>931</v>
      </c>
      <c r="AB50" s="962" t="s">
        <v>960</v>
      </c>
    </row>
    <row r="51" spans="11:28">
      <c r="K51" s="963"/>
      <c r="L51" s="1104" t="s">
        <v>1085</v>
      </c>
      <c r="M51" s="1105"/>
      <c r="N51" s="1106"/>
      <c r="O51" s="1107"/>
      <c r="P51" s="1108" t="s">
        <v>1072</v>
      </c>
      <c r="Q51" s="1105"/>
      <c r="R51" s="1109"/>
      <c r="T51" s="1510"/>
      <c r="U51" s="1511"/>
      <c r="V51" s="1512" t="s">
        <v>1085</v>
      </c>
      <c r="W51" s="1513"/>
      <c r="X51" s="1514"/>
      <c r="Y51" s="1515"/>
      <c r="Z51" s="1516" t="s">
        <v>1072</v>
      </c>
      <c r="AA51" s="1513"/>
      <c r="AB51" s="1517"/>
    </row>
    <row r="52" spans="11:28" ht="24">
      <c r="K52" s="964" t="s">
        <v>1078</v>
      </c>
      <c r="L52" s="1110" t="s">
        <v>1071</v>
      </c>
      <c r="M52" s="1111" t="s">
        <v>1076</v>
      </c>
      <c r="N52" s="1112" t="s">
        <v>1077</v>
      </c>
      <c r="O52" s="1113" t="s">
        <v>1075</v>
      </c>
      <c r="P52" s="1114" t="s">
        <v>1073</v>
      </c>
      <c r="Q52" s="1115" t="s">
        <v>1074</v>
      </c>
      <c r="R52" s="1116" t="s">
        <v>1075</v>
      </c>
      <c r="T52" s="1518" t="s">
        <v>1246</v>
      </c>
      <c r="U52" s="1519"/>
      <c r="V52" s="1520" t="s">
        <v>1071</v>
      </c>
      <c r="W52" s="1521" t="s">
        <v>1076</v>
      </c>
      <c r="X52" s="1522" t="s">
        <v>1077</v>
      </c>
      <c r="Y52" s="1523" t="s">
        <v>1075</v>
      </c>
      <c r="Z52" s="1524" t="s">
        <v>1073</v>
      </c>
      <c r="AA52" s="1525" t="s">
        <v>1074</v>
      </c>
      <c r="AB52" s="1526" t="s">
        <v>1075</v>
      </c>
    </row>
    <row r="53" spans="11:28">
      <c r="K53" s="671" t="s">
        <v>54</v>
      </c>
      <c r="L53" s="659">
        <f>$L$47</f>
        <v>0</v>
      </c>
      <c r="M53" s="1118">
        <f>M47</f>
        <v>0</v>
      </c>
      <c r="N53" s="660">
        <f>N47</f>
        <v>0</v>
      </c>
      <c r="O53" s="1677">
        <f>SUM(L53:N53)</f>
        <v>0</v>
      </c>
      <c r="P53" s="1119">
        <f>O47</f>
        <v>0</v>
      </c>
      <c r="Q53" s="660">
        <f>P47</f>
        <v>0</v>
      </c>
      <c r="R53" s="1677">
        <f>SUM(P53:Q53)</f>
        <v>0</v>
      </c>
      <c r="T53" s="671" t="s">
        <v>54</v>
      </c>
      <c r="U53" s="957"/>
      <c r="V53" s="659">
        <f>'経済波及効果(建設)'!E48</f>
        <v>0</v>
      </c>
      <c r="W53" s="1118">
        <f>'経済波及効果(建設)'!F48</f>
        <v>0</v>
      </c>
      <c r="X53" s="660">
        <f>'経済波及効果(建設)'!G48</f>
        <v>0</v>
      </c>
      <c r="Y53" s="1677">
        <f>SUM(V53:X53)</f>
        <v>0</v>
      </c>
      <c r="Z53" s="1119">
        <f>'経済波及効果(建設)'!AF48</f>
        <v>0</v>
      </c>
      <c r="AA53" s="660">
        <f>'経済波及効果(建設)'!AG48</f>
        <v>0</v>
      </c>
      <c r="AB53" s="1677">
        <f>SUM(Z53:AA53)</f>
        <v>0</v>
      </c>
    </row>
    <row r="54" spans="11:28">
      <c r="K54" s="672" t="s">
        <v>403</v>
      </c>
      <c r="L54" s="665">
        <f>Q47</f>
        <v>0</v>
      </c>
      <c r="M54" s="1120">
        <f>R47</f>
        <v>0</v>
      </c>
      <c r="N54" s="666">
        <f t="shared" ref="N54" si="6">S47</f>
        <v>0</v>
      </c>
      <c r="O54" s="1678">
        <f>SUM(L54:N54)</f>
        <v>0</v>
      </c>
      <c r="P54" s="1121">
        <f>T47</f>
        <v>0</v>
      </c>
      <c r="Q54" s="666">
        <f>U47</f>
        <v>0</v>
      </c>
      <c r="R54" s="1678">
        <f t="shared" ref="R54:R55" si="7">SUM(P54:Q54)</f>
        <v>0</v>
      </c>
      <c r="T54" s="672" t="s">
        <v>403</v>
      </c>
      <c r="U54" s="958"/>
      <c r="V54" s="665">
        <f>'経済波及効果(建設)'!N48</f>
        <v>0</v>
      </c>
      <c r="W54" s="1120">
        <f>'経済波及効果(建設)'!O48</f>
        <v>0</v>
      </c>
      <c r="X54" s="666">
        <f>'経済波及効果(建設)'!P48</f>
        <v>0</v>
      </c>
      <c r="Y54" s="1678">
        <f>SUM(V54:X54)</f>
        <v>0</v>
      </c>
      <c r="Z54" s="1121">
        <f>'経済波及効果(建設)'!AH48</f>
        <v>0</v>
      </c>
      <c r="AA54" s="666">
        <f>'経済波及効果(建設)'!AI48</f>
        <v>0</v>
      </c>
      <c r="AB54" s="1678">
        <f>SUM(Z54:AA54)</f>
        <v>0</v>
      </c>
    </row>
    <row r="55" spans="11:28">
      <c r="K55" s="674" t="s">
        <v>404</v>
      </c>
      <c r="L55" s="675">
        <f>V47</f>
        <v>0</v>
      </c>
      <c r="M55" s="1122">
        <f t="shared" ref="M55:N55" si="8">W47</f>
        <v>0</v>
      </c>
      <c r="N55" s="676">
        <f t="shared" si="8"/>
        <v>0</v>
      </c>
      <c r="O55" s="1679">
        <f t="shared" ref="O55" si="9">SUM(L55:N55)</f>
        <v>0</v>
      </c>
      <c r="P55" s="1123">
        <f>Y47</f>
        <v>0</v>
      </c>
      <c r="Q55" s="676">
        <f>Z47</f>
        <v>0</v>
      </c>
      <c r="R55" s="1679">
        <f t="shared" si="7"/>
        <v>0</v>
      </c>
      <c r="T55" s="674" t="s">
        <v>404</v>
      </c>
      <c r="U55" s="959"/>
      <c r="V55" s="675">
        <f>'経済波及効果(建設)'!U48</f>
        <v>0</v>
      </c>
      <c r="W55" s="1122">
        <f>'経済波及効果(建設)'!V48</f>
        <v>0</v>
      </c>
      <c r="X55" s="676">
        <f>'経済波及効果(建設)'!W48</f>
        <v>0</v>
      </c>
      <c r="Y55" s="1679">
        <f>SUM(V55:X55)</f>
        <v>0</v>
      </c>
      <c r="Z55" s="1123">
        <f>'経済波及効果(建設)'!AJ48</f>
        <v>0</v>
      </c>
      <c r="AA55" s="676">
        <f>'経済波及効果(建設)'!AK48</f>
        <v>0</v>
      </c>
      <c r="AB55" s="1679">
        <f>SUM(Z55:AA55)</f>
        <v>0</v>
      </c>
    </row>
    <row r="56" spans="11:28">
      <c r="K56" s="965" t="s">
        <v>1078</v>
      </c>
      <c r="L56" s="1680">
        <f>SUM(L53:L55)</f>
        <v>0</v>
      </c>
      <c r="M56" s="1681">
        <f t="shared" ref="M56:R56" si="10">SUM(M53:M55)</f>
        <v>0</v>
      </c>
      <c r="N56" s="1682">
        <f t="shared" si="10"/>
        <v>0</v>
      </c>
      <c r="O56" s="1124">
        <f>SUM(O53:O55)</f>
        <v>0</v>
      </c>
      <c r="P56" s="1683">
        <f t="shared" si="10"/>
        <v>0</v>
      </c>
      <c r="Q56" s="1682">
        <f t="shared" si="10"/>
        <v>0</v>
      </c>
      <c r="R56" s="1124">
        <f t="shared" si="10"/>
        <v>0</v>
      </c>
      <c r="T56" s="1527" t="s">
        <v>1078</v>
      </c>
      <c r="U56" s="1528"/>
      <c r="V56" s="1684">
        <f t="shared" ref="V56:AB56" si="11">SUM(V53:V55)</f>
        <v>0</v>
      </c>
      <c r="W56" s="1685">
        <f t="shared" si="11"/>
        <v>0</v>
      </c>
      <c r="X56" s="1686">
        <f t="shared" si="11"/>
        <v>0</v>
      </c>
      <c r="Y56" s="1529">
        <f t="shared" si="11"/>
        <v>0</v>
      </c>
      <c r="Z56" s="1687">
        <f t="shared" si="11"/>
        <v>0</v>
      </c>
      <c r="AA56" s="1686">
        <f t="shared" si="11"/>
        <v>0</v>
      </c>
      <c r="AB56" s="1529">
        <f t="shared" si="11"/>
        <v>0</v>
      </c>
    </row>
    <row r="59" spans="11:28">
      <c r="O59" s="962" t="s">
        <v>931</v>
      </c>
      <c r="R59" s="962" t="s">
        <v>960</v>
      </c>
      <c r="Y59" s="962" t="s">
        <v>931</v>
      </c>
      <c r="AB59" s="962" t="s">
        <v>960</v>
      </c>
    </row>
    <row r="60" spans="11:28">
      <c r="K60" s="1478"/>
      <c r="L60" s="1479" t="s">
        <v>1085</v>
      </c>
      <c r="M60" s="1480"/>
      <c r="N60" s="1481"/>
      <c r="O60" s="1482"/>
      <c r="P60" s="1483" t="s">
        <v>1072</v>
      </c>
      <c r="Q60" s="1480"/>
      <c r="R60" s="1484"/>
      <c r="T60" s="1530"/>
      <c r="U60" s="1531"/>
      <c r="V60" s="1532" t="s">
        <v>1085</v>
      </c>
      <c r="W60" s="1533"/>
      <c r="X60" s="1534"/>
      <c r="Y60" s="1535"/>
      <c r="Z60" s="1536" t="s">
        <v>1072</v>
      </c>
      <c r="AA60" s="1533"/>
      <c r="AB60" s="1537"/>
    </row>
    <row r="61" spans="11:28" ht="24">
      <c r="K61" s="1485" t="s">
        <v>1244</v>
      </c>
      <c r="L61" s="1486" t="s">
        <v>1071</v>
      </c>
      <c r="M61" s="1487" t="s">
        <v>1076</v>
      </c>
      <c r="N61" s="1488" t="s">
        <v>1077</v>
      </c>
      <c r="O61" s="1489" t="s">
        <v>1075</v>
      </c>
      <c r="P61" s="1490" t="s">
        <v>1073</v>
      </c>
      <c r="Q61" s="1491" t="s">
        <v>1074</v>
      </c>
      <c r="R61" s="1492" t="s">
        <v>1075</v>
      </c>
      <c r="T61" s="1538" t="s">
        <v>1245</v>
      </c>
      <c r="U61" s="1539"/>
      <c r="V61" s="1540" t="s">
        <v>1071</v>
      </c>
      <c r="W61" s="1541" t="s">
        <v>1076</v>
      </c>
      <c r="X61" s="1542" t="s">
        <v>1077</v>
      </c>
      <c r="Y61" s="1543" t="s">
        <v>1075</v>
      </c>
      <c r="Z61" s="1544" t="s">
        <v>1073</v>
      </c>
      <c r="AA61" s="1545" t="s">
        <v>1074</v>
      </c>
      <c r="AB61" s="1546" t="s">
        <v>1075</v>
      </c>
    </row>
    <row r="62" spans="11:28">
      <c r="K62" s="671" t="s">
        <v>54</v>
      </c>
      <c r="L62" s="659">
        <f>'①b-40(設備)'!D48*100</f>
        <v>0</v>
      </c>
      <c r="M62" s="1118">
        <f>'①b-40(設備)'!ED48*100</f>
        <v>0</v>
      </c>
      <c r="N62" s="660">
        <f>'①b-40(設備)'!EG48*100</f>
        <v>0</v>
      </c>
      <c r="O62" s="1677">
        <f>SUM(L62:N62)</f>
        <v>0</v>
      </c>
      <c r="P62" s="1119">
        <f>'①b-40(設備)'!EV48</f>
        <v>0</v>
      </c>
      <c r="Q62" s="660">
        <f>'①b-40(設備)'!EZ48</f>
        <v>0</v>
      </c>
      <c r="R62" s="1677">
        <f>SUM(P62:Q62)</f>
        <v>0</v>
      </c>
      <c r="T62" s="671" t="s">
        <v>54</v>
      </c>
      <c r="U62" s="957"/>
      <c r="V62" s="659">
        <f>'①b-40(生産)'!D48*100</f>
        <v>0</v>
      </c>
      <c r="W62" s="1118">
        <f>'①b-40(生産)'!ED48*100</f>
        <v>0</v>
      </c>
      <c r="X62" s="660">
        <f>'①b-40(生産)'!EG48*100</f>
        <v>0</v>
      </c>
      <c r="Y62" s="1677">
        <f>SUM(V62:X62)</f>
        <v>0</v>
      </c>
      <c r="Z62" s="1119">
        <f>'①b-40(生産)'!EV48</f>
        <v>0</v>
      </c>
      <c r="AA62" s="660">
        <f>'①b-40(生産)'!EZ48</f>
        <v>0</v>
      </c>
      <c r="AB62" s="1677">
        <f>SUM(Z62:AA62)</f>
        <v>0</v>
      </c>
    </row>
    <row r="63" spans="11:28">
      <c r="K63" s="672" t="s">
        <v>403</v>
      </c>
      <c r="L63" s="665">
        <f>'①b-40(設備)'!EB48*100</f>
        <v>0</v>
      </c>
      <c r="M63" s="1120">
        <f>'①b-40(設備)'!EE48*100</f>
        <v>0</v>
      </c>
      <c r="N63" s="666">
        <f>'①b-40(設備)'!EH48*100</f>
        <v>0</v>
      </c>
      <c r="O63" s="1678">
        <f>SUM(L63:N63)</f>
        <v>0</v>
      </c>
      <c r="P63" s="1121">
        <f>'①b-40(設備)'!EW48</f>
        <v>0</v>
      </c>
      <c r="Q63" s="666">
        <f>'①b-40(設備)'!FA48</f>
        <v>0</v>
      </c>
      <c r="R63" s="1678">
        <f>SUM(P63:Q63)</f>
        <v>0</v>
      </c>
      <c r="T63" s="672" t="s">
        <v>403</v>
      </c>
      <c r="U63" s="958"/>
      <c r="V63" s="665">
        <f>'①b-40(生産)'!EB48*100</f>
        <v>0</v>
      </c>
      <c r="W63" s="1120">
        <f>'①b-40(生産)'!EE48*100</f>
        <v>0</v>
      </c>
      <c r="X63" s="666">
        <f>'①b-40(生産)'!EH48*100</f>
        <v>0</v>
      </c>
      <c r="Y63" s="1678">
        <f>SUM(V63:X63)</f>
        <v>0</v>
      </c>
      <c r="Z63" s="1121">
        <f>'①b-40(生産)'!EW48</f>
        <v>0</v>
      </c>
      <c r="AA63" s="666">
        <f>'①b-40(生産)'!FA48</f>
        <v>0</v>
      </c>
      <c r="AB63" s="1678">
        <f>SUM(Z63:AA63)</f>
        <v>0</v>
      </c>
    </row>
    <row r="64" spans="11:28">
      <c r="K64" s="674" t="s">
        <v>404</v>
      </c>
      <c r="L64" s="675">
        <f>'①b-40(設備)'!EL48*100</f>
        <v>0</v>
      </c>
      <c r="M64" s="1122">
        <f>'①b-40(設備)'!EM48*100</f>
        <v>0</v>
      </c>
      <c r="N64" s="676">
        <f>'①b-40(設備)'!EN48*100</f>
        <v>0</v>
      </c>
      <c r="O64" s="1679">
        <f>SUM(L64:N64)</f>
        <v>0</v>
      </c>
      <c r="P64" s="1123">
        <f>'①b-40(設備)'!EX48</f>
        <v>0</v>
      </c>
      <c r="Q64" s="676">
        <f>'①b-40(設備)'!FB48</f>
        <v>0</v>
      </c>
      <c r="R64" s="1679">
        <f>SUM(P64:Q64)</f>
        <v>0</v>
      </c>
      <c r="T64" s="674" t="s">
        <v>404</v>
      </c>
      <c r="U64" s="959"/>
      <c r="V64" s="675">
        <f>'①b-40(生産)'!EL48*100</f>
        <v>0</v>
      </c>
      <c r="W64" s="1122">
        <f>'①b-40(生産)'!EM48*100</f>
        <v>0</v>
      </c>
      <c r="X64" s="676">
        <f>'①b-40(生産)'!EN48*100</f>
        <v>0</v>
      </c>
      <c r="Y64" s="1679">
        <f>SUM(V64:X64)</f>
        <v>0</v>
      </c>
      <c r="Z64" s="1123">
        <f>'①b-40(生産)'!EX48</f>
        <v>0</v>
      </c>
      <c r="AA64" s="676">
        <f>'①b-40(生産)'!EB48</f>
        <v>0</v>
      </c>
      <c r="AB64" s="1679">
        <f>SUM(Z64:AA64)</f>
        <v>0</v>
      </c>
    </row>
    <row r="65" spans="11:28">
      <c r="K65" s="1493" t="s">
        <v>1078</v>
      </c>
      <c r="L65" s="1688">
        <f t="shared" ref="L65:R65" si="12">SUM(L62:L64)</f>
        <v>0</v>
      </c>
      <c r="M65" s="1689">
        <f t="shared" si="12"/>
        <v>0</v>
      </c>
      <c r="N65" s="1690">
        <f t="shared" si="12"/>
        <v>0</v>
      </c>
      <c r="O65" s="1494">
        <f t="shared" si="12"/>
        <v>0</v>
      </c>
      <c r="P65" s="1691">
        <f t="shared" si="12"/>
        <v>0</v>
      </c>
      <c r="Q65" s="1690">
        <f t="shared" si="12"/>
        <v>0</v>
      </c>
      <c r="R65" s="1494">
        <f t="shared" si="12"/>
        <v>0</v>
      </c>
      <c r="T65" s="1547" t="s">
        <v>1078</v>
      </c>
      <c r="U65" s="1548"/>
      <c r="V65" s="1692">
        <f t="shared" ref="V65:AB65" si="13">SUM(V62:V64)</f>
        <v>0</v>
      </c>
      <c r="W65" s="1693">
        <f t="shared" si="13"/>
        <v>0</v>
      </c>
      <c r="X65" s="1694">
        <f t="shared" si="13"/>
        <v>0</v>
      </c>
      <c r="Y65" s="1549">
        <f t="shared" si="13"/>
        <v>0</v>
      </c>
      <c r="Z65" s="1695">
        <f t="shared" si="13"/>
        <v>0</v>
      </c>
      <c r="AA65" s="1694">
        <f t="shared" si="13"/>
        <v>0</v>
      </c>
      <c r="AB65" s="1549">
        <f t="shared" si="13"/>
        <v>0</v>
      </c>
    </row>
  </sheetData>
  <sheetProtection algorithmName="SHA-512" hashValue="J0fLj38G0D4s3p7aD4xbA7ZyQuiIkdQc95cZWNhpHi998CihN3xcNJXqW8bBVYzH/PAVQ39V7JNMt1fqumS3mA==" saltValue="Jgsbls3baB/QDbUjtQ/kmw==" spinCount="100000" sheet="1" objects="1" scenarios="1"/>
  <mergeCells count="33">
    <mergeCell ref="D36:E36"/>
    <mergeCell ref="D33:E33"/>
    <mergeCell ref="D34:E34"/>
    <mergeCell ref="D35:E35"/>
    <mergeCell ref="F6:G6"/>
    <mergeCell ref="F7:G7"/>
    <mergeCell ref="F8:G8"/>
    <mergeCell ref="F9:G9"/>
    <mergeCell ref="F10:G10"/>
    <mergeCell ref="F11:G11"/>
    <mergeCell ref="F12:G12"/>
    <mergeCell ref="F13:G13"/>
    <mergeCell ref="F14:G14"/>
    <mergeCell ref="F15:G15"/>
    <mergeCell ref="F16:G16"/>
    <mergeCell ref="F17:G17"/>
    <mergeCell ref="F18:G18"/>
    <mergeCell ref="F19:G19"/>
    <mergeCell ref="F20:G20"/>
    <mergeCell ref="F21:G21"/>
    <mergeCell ref="F22:G22"/>
    <mergeCell ref="F23:G23"/>
    <mergeCell ref="F24:G24"/>
    <mergeCell ref="F25:G25"/>
    <mergeCell ref="F26:G26"/>
    <mergeCell ref="F27:G27"/>
    <mergeCell ref="F36:G36"/>
    <mergeCell ref="F37:G37"/>
    <mergeCell ref="F28:G28"/>
    <mergeCell ref="F29:G29"/>
    <mergeCell ref="F32:G32"/>
    <mergeCell ref="F33:G33"/>
    <mergeCell ref="F34:G34"/>
  </mergeCells>
  <phoneticPr fontId="13"/>
  <conditionalFormatting sqref="F9:F16 F18:F20 F22:F28 F33:F35">
    <cfRule type="containsBlanks" dxfId="3" priority="8" stopIfTrue="1">
      <formula>LEN(TRIM(F9))=0</formula>
    </cfRule>
  </conditionalFormatting>
  <conditionalFormatting sqref="F36:F37">
    <cfRule type="cellIs" dxfId="2" priority="2" operator="equal">
      <formula>0</formula>
    </cfRule>
  </conditionalFormatting>
  <conditionalFormatting sqref="G35">
    <cfRule type="containsBlanks" dxfId="1" priority="1" stopIfTrue="1">
      <formula>LEN(TRIM(G35))=0</formula>
    </cfRule>
  </conditionalFormatting>
  <pageMargins left="0.23622047244094488" right="0.23622047244094488" top="0.47244094488188976" bottom="0.47244094488188976" header="0.27559055118110237" footer="0.27559055118110237"/>
  <pageSetup paperSize="8" scale="84" orientation="landscape" r:id="rId1"/>
  <rowBreaks count="1" manualBreakCount="1">
    <brk id="1" max="31" man="1"/>
  </rowBreaks>
  <colBreaks count="1" manualBreakCount="1">
    <brk id="2" max="6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5E8DF-6811-4833-A4CA-6544BB5B280B}">
  <sheetPr>
    <tabColor rgb="FFFF0000"/>
  </sheetPr>
  <dimension ref="A1:D11"/>
  <sheetViews>
    <sheetView view="pageBreakPreview" zoomScaleNormal="100" zoomScaleSheetLayoutView="100" workbookViewId="0">
      <selection activeCell="A41" sqref="A41"/>
    </sheetView>
  </sheetViews>
  <sheetFormatPr defaultRowHeight="11.25"/>
  <cols>
    <col min="1" max="1" width="2.6640625" customWidth="1"/>
    <col min="2" max="2" width="7.6640625" customWidth="1"/>
    <col min="4" max="4" width="80.6640625" customWidth="1"/>
    <col min="5" max="5" width="2.6640625" customWidth="1"/>
  </cols>
  <sheetData>
    <row r="1" spans="1:4" ht="12">
      <c r="A1" s="644"/>
      <c r="B1" s="644"/>
      <c r="C1" s="644"/>
      <c r="D1" s="644"/>
    </row>
    <row r="2" spans="1:4" ht="19.5">
      <c r="A2" s="644"/>
      <c r="B2" s="645" t="s">
        <v>967</v>
      </c>
      <c r="C2" s="644"/>
      <c r="D2" s="644"/>
    </row>
    <row r="3" spans="1:4" ht="12">
      <c r="A3" s="644"/>
      <c r="B3" s="644"/>
      <c r="C3" s="644"/>
      <c r="D3" s="644"/>
    </row>
    <row r="4" spans="1:4" ht="12">
      <c r="A4" s="644"/>
      <c r="B4" s="644"/>
      <c r="C4" s="644"/>
      <c r="D4" s="644"/>
    </row>
    <row r="5" spans="1:4" ht="12">
      <c r="A5" s="644"/>
      <c r="B5" s="644" t="s">
        <v>1086</v>
      </c>
      <c r="C5" s="644" t="s">
        <v>1172</v>
      </c>
      <c r="D5" s="644"/>
    </row>
    <row r="6" spans="1:4" ht="36">
      <c r="A6" s="644"/>
      <c r="B6" s="644"/>
      <c r="D6" s="1256" t="s">
        <v>1173</v>
      </c>
    </row>
    <row r="7" spans="1:4" ht="12">
      <c r="A7" s="644"/>
      <c r="B7" s="644"/>
      <c r="D7" s="1256"/>
    </row>
    <row r="8" spans="1:4" ht="12">
      <c r="A8" s="644"/>
      <c r="B8" s="644"/>
      <c r="C8" s="644" t="s">
        <v>1175</v>
      </c>
      <c r="D8" s="644"/>
    </row>
    <row r="9" spans="1:4" ht="12">
      <c r="A9" s="644"/>
      <c r="B9" s="644"/>
      <c r="C9" s="644"/>
      <c r="D9" s="644" t="s">
        <v>1174</v>
      </c>
    </row>
    <row r="10" spans="1:4" ht="12">
      <c r="A10" s="644"/>
      <c r="B10" s="644"/>
      <c r="C10" s="644"/>
      <c r="D10" s="644"/>
    </row>
    <row r="11" spans="1:4" ht="12">
      <c r="A11" s="644"/>
      <c r="B11" s="644"/>
      <c r="C11" s="644"/>
      <c r="D11" s="644"/>
    </row>
  </sheetData>
  <sheetProtection algorithmName="SHA-512" hashValue="M9m3WycFiDO6dAx/YMOs6AZLaruhQAMhCZdWN+oTN+ap5PA8/VvGqPq3l7cMmF52zqCUmynNhT/0fMUaTBlrqQ==" saltValue="w+f+NsXdvR4P3obEiBSNfg==" spinCount="100000" sheet="1" objects="1" scenarios="1"/>
  <phoneticPr fontId="13"/>
  <pageMargins left="0.23622047244094488" right="0.23622047244094488" top="0.47244094488188976" bottom="0.47244094488188976" header="0.27559055118110237" footer="0.27559055118110237"/>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DD79A-E134-41B5-A105-5119D5894F29}">
  <sheetPr>
    <pageSetUpPr fitToPage="1"/>
  </sheetPr>
  <dimension ref="B3:L76"/>
  <sheetViews>
    <sheetView view="pageBreakPreview" zoomScaleNormal="100" zoomScaleSheetLayoutView="100" workbookViewId="0">
      <selection activeCell="A77" sqref="A77"/>
    </sheetView>
  </sheetViews>
  <sheetFormatPr defaultRowHeight="12"/>
  <cols>
    <col min="1" max="1" width="1.83203125" style="644" customWidth="1"/>
    <col min="2" max="9" width="3.1640625" style="644" customWidth="1"/>
    <col min="10" max="10" width="20.6640625" style="644" customWidth="1"/>
    <col min="11" max="11" width="15.83203125" style="644" customWidth="1"/>
    <col min="12" max="12" width="80.6640625" style="1256" customWidth="1"/>
    <col min="13" max="13" width="1.6640625" style="644" customWidth="1"/>
    <col min="14" max="16384" width="9.33203125" style="644"/>
  </cols>
  <sheetData>
    <row r="3" spans="2:12">
      <c r="B3" s="1170"/>
      <c r="C3" s="1170"/>
      <c r="D3" s="1170"/>
      <c r="E3" s="1170"/>
      <c r="F3" s="1170"/>
      <c r="G3" s="1170"/>
      <c r="H3" s="1170"/>
      <c r="I3" s="1170"/>
      <c r="J3" s="1170"/>
      <c r="K3" s="1171" t="s">
        <v>1087</v>
      </c>
      <c r="L3" s="1254"/>
    </row>
    <row r="4" spans="2:12">
      <c r="B4" s="1172" t="s">
        <v>1088</v>
      </c>
      <c r="C4" s="1173"/>
      <c r="D4" s="1173"/>
      <c r="E4" s="1173"/>
      <c r="F4" s="1173"/>
      <c r="G4" s="1173"/>
      <c r="H4" s="1173"/>
      <c r="I4" s="1173"/>
      <c r="J4" s="1173"/>
      <c r="K4" s="1257" t="s">
        <v>1089</v>
      </c>
      <c r="L4" s="1174" t="s">
        <v>1090</v>
      </c>
    </row>
    <row r="5" spans="2:12">
      <c r="B5" s="1183">
        <v>1</v>
      </c>
      <c r="C5" s="1184" t="s">
        <v>3</v>
      </c>
      <c r="D5" s="1184"/>
      <c r="E5" s="1184"/>
      <c r="F5" s="1184"/>
      <c r="G5" s="1184"/>
      <c r="H5" s="1184"/>
      <c r="I5" s="1185"/>
      <c r="J5" s="1185"/>
      <c r="K5" s="1450">
        <f>SUM(K6,K33)</f>
        <v>0</v>
      </c>
      <c r="L5" s="1186"/>
    </row>
    <row r="6" spans="2:12">
      <c r="B6" s="1183"/>
      <c r="C6" s="1189">
        <v>2</v>
      </c>
      <c r="D6" s="1190" t="s">
        <v>331</v>
      </c>
      <c r="E6" s="1190"/>
      <c r="F6" s="1190"/>
      <c r="G6" s="1190"/>
      <c r="H6" s="1190"/>
      <c r="I6" s="1190"/>
      <c r="J6" s="1190"/>
      <c r="K6" s="1451">
        <f>SUM(K7,K20)</f>
        <v>0</v>
      </c>
      <c r="L6" s="1191"/>
    </row>
    <row r="7" spans="2:12">
      <c r="B7" s="1187"/>
      <c r="C7" s="1192"/>
      <c r="D7" s="1194">
        <v>3</v>
      </c>
      <c r="E7" s="1195" t="s">
        <v>986</v>
      </c>
      <c r="F7" s="1195"/>
      <c r="G7" s="1195"/>
      <c r="H7" s="1195"/>
      <c r="I7" s="1195"/>
      <c r="J7" s="1195"/>
      <c r="K7" s="1452">
        <f>SUM(K8,K11)</f>
        <v>0</v>
      </c>
      <c r="L7" s="1196"/>
    </row>
    <row r="8" spans="2:12" ht="24">
      <c r="B8" s="1187"/>
      <c r="C8" s="1192"/>
      <c r="D8" s="1197"/>
      <c r="E8" s="1199">
        <v>4</v>
      </c>
      <c r="F8" s="1202" t="s">
        <v>1091</v>
      </c>
      <c r="G8" s="1202"/>
      <c r="H8" s="1202"/>
      <c r="I8" s="1202"/>
      <c r="J8" s="1202"/>
      <c r="K8" s="1453">
        <f>SUM(K9:K10)</f>
        <v>0</v>
      </c>
      <c r="L8" s="1203" t="s">
        <v>1092</v>
      </c>
    </row>
    <row r="9" spans="2:12">
      <c r="B9" s="1183"/>
      <c r="C9" s="1192"/>
      <c r="D9" s="1197"/>
      <c r="E9" s="1200"/>
      <c r="F9" s="1176">
        <v>5</v>
      </c>
      <c r="G9" s="1177" t="s">
        <v>1093</v>
      </c>
      <c r="H9" s="1177"/>
      <c r="I9" s="1177"/>
      <c r="J9" s="1177"/>
      <c r="K9" s="1454"/>
      <c r="L9" s="1175" t="s">
        <v>1094</v>
      </c>
    </row>
    <row r="10" spans="2:12">
      <c r="B10" s="1183"/>
      <c r="C10" s="1192"/>
      <c r="D10" s="1197"/>
      <c r="E10" s="1201"/>
      <c r="F10" s="1176">
        <v>6</v>
      </c>
      <c r="G10" s="1177" t="s">
        <v>1095</v>
      </c>
      <c r="H10" s="1177"/>
      <c r="I10" s="1177"/>
      <c r="J10" s="1177"/>
      <c r="K10" s="1454"/>
      <c r="L10" s="1175" t="s">
        <v>1096</v>
      </c>
    </row>
    <row r="11" spans="2:12">
      <c r="B11" s="1183"/>
      <c r="C11" s="1192"/>
      <c r="D11" s="1197"/>
      <c r="E11" s="1199">
        <v>7</v>
      </c>
      <c r="F11" s="1202" t="s">
        <v>1097</v>
      </c>
      <c r="G11" s="1202"/>
      <c r="H11" s="1202"/>
      <c r="I11" s="1202"/>
      <c r="J11" s="1202"/>
      <c r="K11" s="1453">
        <f>SUM(K12:K13,K16,K19)</f>
        <v>0</v>
      </c>
      <c r="L11" s="1203" t="s">
        <v>1098</v>
      </c>
    </row>
    <row r="12" spans="2:12">
      <c r="B12" s="1183"/>
      <c r="C12" s="1192"/>
      <c r="D12" s="1197"/>
      <c r="E12" s="1200"/>
      <c r="F12" s="1247">
        <v>8</v>
      </c>
      <c r="G12" s="1248" t="s">
        <v>991</v>
      </c>
      <c r="H12" s="1248"/>
      <c r="I12" s="1248"/>
      <c r="J12" s="1248"/>
      <c r="K12" s="1455"/>
      <c r="L12" s="1249" t="s">
        <v>1099</v>
      </c>
    </row>
    <row r="13" spans="2:12">
      <c r="B13" s="1183"/>
      <c r="C13" s="1192"/>
      <c r="D13" s="1197"/>
      <c r="E13" s="1200"/>
      <c r="F13" s="1250">
        <v>9</v>
      </c>
      <c r="G13" s="1253" t="s">
        <v>1020</v>
      </c>
      <c r="H13" s="1253"/>
      <c r="I13" s="1253"/>
      <c r="J13" s="1253"/>
      <c r="K13" s="1455">
        <f>SUM(K14:K15)</f>
        <v>0</v>
      </c>
      <c r="L13" s="1249" t="s">
        <v>1100</v>
      </c>
    </row>
    <row r="14" spans="2:12">
      <c r="B14" s="1183"/>
      <c r="C14" s="1192"/>
      <c r="D14" s="1197"/>
      <c r="E14" s="1200"/>
      <c r="F14" s="1251"/>
      <c r="G14" s="1176">
        <v>10</v>
      </c>
      <c r="H14" s="1177" t="s">
        <v>1101</v>
      </c>
      <c r="I14" s="1177"/>
      <c r="J14" s="1177"/>
      <c r="K14" s="1454"/>
      <c r="L14" s="1175" t="s">
        <v>1102</v>
      </c>
    </row>
    <row r="15" spans="2:12">
      <c r="B15" s="1183"/>
      <c r="C15" s="1192"/>
      <c r="D15" s="1197"/>
      <c r="E15" s="1200"/>
      <c r="F15" s="1252"/>
      <c r="G15" s="1176">
        <v>11</v>
      </c>
      <c r="H15" s="1177" t="s">
        <v>1103</v>
      </c>
      <c r="I15" s="1177"/>
      <c r="J15" s="1177"/>
      <c r="K15" s="1454"/>
      <c r="L15" s="1175" t="s">
        <v>1104</v>
      </c>
    </row>
    <row r="16" spans="2:12">
      <c r="B16" s="1183"/>
      <c r="C16" s="1192"/>
      <c r="D16" s="1197"/>
      <c r="E16" s="1200"/>
      <c r="F16" s="1250">
        <v>12</v>
      </c>
      <c r="G16" s="1253" t="s">
        <v>1023</v>
      </c>
      <c r="H16" s="1253"/>
      <c r="I16" s="1253"/>
      <c r="J16" s="1253"/>
      <c r="K16" s="1455">
        <f>SUM(K17:K18)</f>
        <v>0</v>
      </c>
      <c r="L16" s="1249" t="s">
        <v>1105</v>
      </c>
    </row>
    <row r="17" spans="2:12">
      <c r="B17" s="1183"/>
      <c r="C17" s="1192"/>
      <c r="D17" s="1197"/>
      <c r="E17" s="1200"/>
      <c r="F17" s="1251"/>
      <c r="G17" s="1176">
        <v>13</v>
      </c>
      <c r="H17" s="1177" t="s">
        <v>992</v>
      </c>
      <c r="I17" s="1177"/>
      <c r="J17" s="1177"/>
      <c r="K17" s="1454"/>
      <c r="L17" s="1175" t="s">
        <v>1106</v>
      </c>
    </row>
    <row r="18" spans="2:12">
      <c r="B18" s="1183"/>
      <c r="C18" s="1192"/>
      <c r="D18" s="1197"/>
      <c r="E18" s="1200"/>
      <c r="F18" s="1252"/>
      <c r="G18" s="1176">
        <v>14</v>
      </c>
      <c r="H18" s="1177" t="s">
        <v>993</v>
      </c>
      <c r="I18" s="1177"/>
      <c r="J18" s="1177"/>
      <c r="K18" s="1454"/>
      <c r="L18" s="1175" t="s">
        <v>1104</v>
      </c>
    </row>
    <row r="19" spans="2:12">
      <c r="B19" s="1183"/>
      <c r="C19" s="1192"/>
      <c r="D19" s="1198"/>
      <c r="E19" s="1201"/>
      <c r="F19" s="1247">
        <v>15</v>
      </c>
      <c r="G19" s="1248" t="s">
        <v>1024</v>
      </c>
      <c r="H19" s="1248"/>
      <c r="I19" s="1248"/>
      <c r="J19" s="1248"/>
      <c r="K19" s="1455"/>
      <c r="L19" s="1249" t="s">
        <v>1107</v>
      </c>
    </row>
    <row r="20" spans="2:12">
      <c r="B20" s="1183"/>
      <c r="C20" s="1192"/>
      <c r="D20" s="1194">
        <v>16</v>
      </c>
      <c r="E20" s="1195" t="s">
        <v>994</v>
      </c>
      <c r="F20" s="1195"/>
      <c r="G20" s="1195"/>
      <c r="H20" s="1195"/>
      <c r="I20" s="1195"/>
      <c r="J20" s="1195"/>
      <c r="K20" s="1452">
        <f>SUM(K21,K24)</f>
        <v>0</v>
      </c>
      <c r="L20" s="1196"/>
    </row>
    <row r="21" spans="2:12">
      <c r="B21" s="1183"/>
      <c r="C21" s="1192"/>
      <c r="D21" s="1197"/>
      <c r="E21" s="1199">
        <v>17</v>
      </c>
      <c r="F21" s="1202" t="s">
        <v>1108</v>
      </c>
      <c r="G21" s="1202"/>
      <c r="H21" s="1202"/>
      <c r="I21" s="1202"/>
      <c r="J21" s="1202"/>
      <c r="K21" s="1453">
        <f>SUM(K22:K23)</f>
        <v>0</v>
      </c>
      <c r="L21" s="1203" t="s">
        <v>1109</v>
      </c>
    </row>
    <row r="22" spans="2:12">
      <c r="B22" s="1183"/>
      <c r="C22" s="1192"/>
      <c r="D22" s="1197"/>
      <c r="E22" s="1200"/>
      <c r="F22" s="1176">
        <v>18</v>
      </c>
      <c r="G22" s="1177" t="s">
        <v>1026</v>
      </c>
      <c r="H22" s="1177"/>
      <c r="I22" s="1177"/>
      <c r="J22" s="1177"/>
      <c r="K22" s="1454">
        <f>'(入力用)総括表'!F16</f>
        <v>0</v>
      </c>
      <c r="L22" s="1175" t="s">
        <v>1110</v>
      </c>
    </row>
    <row r="23" spans="2:12">
      <c r="B23" s="1183"/>
      <c r="C23" s="1192"/>
      <c r="D23" s="1197"/>
      <c r="E23" s="1201"/>
      <c r="F23" s="1176">
        <v>19</v>
      </c>
      <c r="G23" s="1177" t="s">
        <v>995</v>
      </c>
      <c r="H23" s="1177"/>
      <c r="I23" s="1177"/>
      <c r="J23" s="1177"/>
      <c r="K23" s="1454"/>
      <c r="L23" s="1175" t="s">
        <v>1111</v>
      </c>
    </row>
    <row r="24" spans="2:12">
      <c r="B24" s="1183"/>
      <c r="C24" s="1192"/>
      <c r="D24" s="1197"/>
      <c r="E24" s="1199">
        <v>20</v>
      </c>
      <c r="F24" s="1202" t="s">
        <v>1112</v>
      </c>
      <c r="G24" s="1202"/>
      <c r="H24" s="1202"/>
      <c r="I24" s="1202"/>
      <c r="J24" s="1202"/>
      <c r="K24" s="1453">
        <f>SUM(K25:K32)</f>
        <v>0</v>
      </c>
      <c r="L24" s="1203" t="s">
        <v>1113</v>
      </c>
    </row>
    <row r="25" spans="2:12">
      <c r="B25" s="1183"/>
      <c r="C25" s="1192"/>
      <c r="D25" s="1197"/>
      <c r="E25" s="1200"/>
      <c r="F25" s="1176">
        <v>21</v>
      </c>
      <c r="G25" s="1177" t="s">
        <v>936</v>
      </c>
      <c r="H25" s="1177"/>
      <c r="I25" s="1177"/>
      <c r="J25" s="1177"/>
      <c r="K25" s="1456">
        <f>'(入力用)総括表'!F9</f>
        <v>0</v>
      </c>
      <c r="L25" s="1175" t="s">
        <v>1114</v>
      </c>
    </row>
    <row r="26" spans="2:12">
      <c r="B26" s="1183"/>
      <c r="C26" s="1192"/>
      <c r="D26" s="1197"/>
      <c r="E26" s="1200"/>
      <c r="F26" s="1176">
        <v>22</v>
      </c>
      <c r="G26" s="1177" t="s">
        <v>937</v>
      </c>
      <c r="H26" s="1177"/>
      <c r="I26" s="1177"/>
      <c r="J26" s="1177"/>
      <c r="K26" s="1456">
        <f>'(入力用)総括表'!F10</f>
        <v>0</v>
      </c>
      <c r="L26" s="1175" t="s">
        <v>1115</v>
      </c>
    </row>
    <row r="27" spans="2:12">
      <c r="B27" s="1183"/>
      <c r="C27" s="1192"/>
      <c r="D27" s="1197"/>
      <c r="E27" s="1200"/>
      <c r="F27" s="1176">
        <v>23</v>
      </c>
      <c r="G27" s="1177" t="s">
        <v>938</v>
      </c>
      <c r="H27" s="1177"/>
      <c r="I27" s="1177"/>
      <c r="J27" s="1177"/>
      <c r="K27" s="1456">
        <f>'(入力用)総括表'!F11</f>
        <v>0</v>
      </c>
      <c r="L27" s="1175" t="s">
        <v>1116</v>
      </c>
    </row>
    <row r="28" spans="2:12">
      <c r="B28" s="1183"/>
      <c r="C28" s="1192"/>
      <c r="D28" s="1197"/>
      <c r="E28" s="1200"/>
      <c r="F28" s="1176">
        <v>24</v>
      </c>
      <c r="G28" s="1177" t="s">
        <v>1028</v>
      </c>
      <c r="H28" s="1177"/>
      <c r="I28" s="1177"/>
      <c r="J28" s="1177"/>
      <c r="K28" s="1456"/>
      <c r="L28" s="1175" t="s">
        <v>1117</v>
      </c>
    </row>
    <row r="29" spans="2:12">
      <c r="B29" s="1183"/>
      <c r="C29" s="1192"/>
      <c r="D29" s="1197"/>
      <c r="E29" s="1200"/>
      <c r="F29" s="1176">
        <v>25</v>
      </c>
      <c r="G29" s="1177" t="s">
        <v>939</v>
      </c>
      <c r="H29" s="1177"/>
      <c r="I29" s="1177"/>
      <c r="J29" s="1177"/>
      <c r="K29" s="1456">
        <f>'(入力用)総括表'!F12</f>
        <v>0</v>
      </c>
      <c r="L29" s="1175" t="s">
        <v>1118</v>
      </c>
    </row>
    <row r="30" spans="2:12">
      <c r="B30" s="1183"/>
      <c r="C30" s="1192"/>
      <c r="D30" s="1197"/>
      <c r="E30" s="1200"/>
      <c r="F30" s="1176">
        <v>26</v>
      </c>
      <c r="G30" s="1177" t="s">
        <v>1029</v>
      </c>
      <c r="H30" s="1177"/>
      <c r="I30" s="1177"/>
      <c r="J30" s="1177"/>
      <c r="K30" s="1456">
        <f>'(入力用)総括表'!F13</f>
        <v>0</v>
      </c>
      <c r="L30" s="1175" t="s">
        <v>1119</v>
      </c>
    </row>
    <row r="31" spans="2:12" ht="24">
      <c r="B31" s="1183"/>
      <c r="C31" s="1192"/>
      <c r="D31" s="1197"/>
      <c r="E31" s="1200"/>
      <c r="F31" s="1176">
        <v>27</v>
      </c>
      <c r="G31" s="1177" t="s">
        <v>1030</v>
      </c>
      <c r="H31" s="1177"/>
      <c r="I31" s="1177"/>
      <c r="J31" s="1177"/>
      <c r="K31" s="1456">
        <f>'(入力用)総括表'!F14</f>
        <v>0</v>
      </c>
      <c r="L31" s="1175" t="s">
        <v>1120</v>
      </c>
    </row>
    <row r="32" spans="2:12">
      <c r="B32" s="1183"/>
      <c r="C32" s="1193"/>
      <c r="D32" s="1198"/>
      <c r="E32" s="1201"/>
      <c r="F32" s="1176">
        <v>28</v>
      </c>
      <c r="G32" s="1177" t="s">
        <v>942</v>
      </c>
      <c r="H32" s="1177"/>
      <c r="I32" s="1177"/>
      <c r="J32" s="1177"/>
      <c r="K32" s="1456">
        <f>'(入力用)総括表'!F15</f>
        <v>0</v>
      </c>
      <c r="L32" s="1175" t="s">
        <v>1121</v>
      </c>
    </row>
    <row r="33" spans="2:12">
      <c r="B33" s="1183"/>
      <c r="C33" s="1204">
        <v>29</v>
      </c>
      <c r="D33" s="1207" t="s">
        <v>1031</v>
      </c>
      <c r="E33" s="1207"/>
      <c r="F33" s="1207"/>
      <c r="G33" s="1207"/>
      <c r="H33" s="1207"/>
      <c r="I33" s="1207"/>
      <c r="J33" s="1207"/>
      <c r="K33" s="1457">
        <f>SUM(K34,K67,K68)</f>
        <v>0</v>
      </c>
      <c r="L33" s="1208"/>
    </row>
    <row r="34" spans="2:12">
      <c r="B34" s="1183"/>
      <c r="C34" s="1205"/>
      <c r="D34" s="1209">
        <v>30</v>
      </c>
      <c r="E34" s="1210" t="s">
        <v>333</v>
      </c>
      <c r="F34" s="1210"/>
      <c r="G34" s="1210"/>
      <c r="H34" s="1210"/>
      <c r="I34" s="1210"/>
      <c r="J34" s="1210"/>
      <c r="K34" s="1458">
        <f>SUM(K35,K55)</f>
        <v>0</v>
      </c>
      <c r="L34" s="1211" t="s">
        <v>1122</v>
      </c>
    </row>
    <row r="35" spans="2:12">
      <c r="B35" s="1183"/>
      <c r="C35" s="1205"/>
      <c r="D35" s="1212"/>
      <c r="E35" s="1218">
        <v>31</v>
      </c>
      <c r="F35" s="1222" t="s">
        <v>1123</v>
      </c>
      <c r="G35" s="1222"/>
      <c r="H35" s="1222"/>
      <c r="I35" s="1222"/>
      <c r="J35" s="1222"/>
      <c r="K35" s="1459">
        <f>SUM(K36,K54)</f>
        <v>0</v>
      </c>
      <c r="L35" s="1221"/>
    </row>
    <row r="36" spans="2:12">
      <c r="B36" s="1183"/>
      <c r="C36" s="1205"/>
      <c r="D36" s="1212"/>
      <c r="E36" s="1219"/>
      <c r="F36" s="1223">
        <v>32</v>
      </c>
      <c r="G36" s="1224" t="s">
        <v>1033</v>
      </c>
      <c r="H36" s="1224"/>
      <c r="I36" s="1224"/>
      <c r="J36" s="1224"/>
      <c r="K36" s="1460">
        <f>SUM(K37,K45)</f>
        <v>0</v>
      </c>
      <c r="L36" s="1225"/>
    </row>
    <row r="37" spans="2:12">
      <c r="B37" s="1183"/>
      <c r="C37" s="1205"/>
      <c r="D37" s="1212"/>
      <c r="E37" s="1219"/>
      <c r="F37" s="1226"/>
      <c r="G37" s="1242">
        <v>33</v>
      </c>
      <c r="H37" s="1243" t="s">
        <v>1034</v>
      </c>
      <c r="I37" s="1243"/>
      <c r="J37" s="1243"/>
      <c r="K37" s="1461">
        <f>SUM(K38:K44)</f>
        <v>0</v>
      </c>
      <c r="L37" s="1244"/>
    </row>
    <row r="38" spans="2:12">
      <c r="B38" s="1183"/>
      <c r="C38" s="1205"/>
      <c r="D38" s="1212"/>
      <c r="E38" s="1219"/>
      <c r="F38" s="1226"/>
      <c r="G38" s="1245"/>
      <c r="H38" s="1176">
        <v>34</v>
      </c>
      <c r="I38" s="1177" t="s">
        <v>1035</v>
      </c>
      <c r="J38" s="1177"/>
      <c r="K38" s="1454"/>
      <c r="L38" s="1175" t="s">
        <v>1124</v>
      </c>
    </row>
    <row r="39" spans="2:12">
      <c r="B39" s="1183"/>
      <c r="C39" s="1205"/>
      <c r="D39" s="1212"/>
      <c r="E39" s="1219"/>
      <c r="F39" s="1226"/>
      <c r="G39" s="1245"/>
      <c r="H39" s="1176">
        <v>35</v>
      </c>
      <c r="I39" s="1177" t="s">
        <v>1036</v>
      </c>
      <c r="J39" s="1177"/>
      <c r="K39" s="1454"/>
      <c r="L39" s="1175" t="s">
        <v>1125</v>
      </c>
    </row>
    <row r="40" spans="2:12">
      <c r="B40" s="1183"/>
      <c r="C40" s="1205"/>
      <c r="D40" s="1212"/>
      <c r="E40" s="1219"/>
      <c r="F40" s="1226"/>
      <c r="G40" s="1245"/>
      <c r="H40" s="1176">
        <v>36</v>
      </c>
      <c r="I40" s="1177" t="s">
        <v>1037</v>
      </c>
      <c r="J40" s="1177"/>
      <c r="K40" s="1454"/>
      <c r="L40" s="1175" t="s">
        <v>1126</v>
      </c>
    </row>
    <row r="41" spans="2:12">
      <c r="B41" s="1183"/>
      <c r="C41" s="1205"/>
      <c r="D41" s="1212"/>
      <c r="E41" s="1219"/>
      <c r="F41" s="1226"/>
      <c r="G41" s="1245"/>
      <c r="H41" s="1176">
        <v>37</v>
      </c>
      <c r="I41" s="1177" t="s">
        <v>1038</v>
      </c>
      <c r="J41" s="1177"/>
      <c r="K41" s="1454"/>
      <c r="L41" s="1175" t="s">
        <v>1127</v>
      </c>
    </row>
    <row r="42" spans="2:12">
      <c r="B42" s="1183"/>
      <c r="C42" s="1205"/>
      <c r="D42" s="1212"/>
      <c r="E42" s="1219"/>
      <c r="F42" s="1226"/>
      <c r="G42" s="1245"/>
      <c r="H42" s="1176">
        <v>38</v>
      </c>
      <c r="I42" s="1177" t="s">
        <v>1039</v>
      </c>
      <c r="J42" s="1177"/>
      <c r="K42" s="1454"/>
      <c r="L42" s="1175" t="s">
        <v>1128</v>
      </c>
    </row>
    <row r="43" spans="2:12">
      <c r="B43" s="1183"/>
      <c r="C43" s="1205"/>
      <c r="D43" s="1212"/>
      <c r="E43" s="1219"/>
      <c r="F43" s="1226"/>
      <c r="G43" s="1245"/>
      <c r="H43" s="1176">
        <v>39</v>
      </c>
      <c r="I43" s="1177" t="s">
        <v>1040</v>
      </c>
      <c r="J43" s="1177"/>
      <c r="K43" s="1454"/>
      <c r="L43" s="1175" t="s">
        <v>1129</v>
      </c>
    </row>
    <row r="44" spans="2:12">
      <c r="B44" s="1183"/>
      <c r="C44" s="1205"/>
      <c r="D44" s="1212"/>
      <c r="E44" s="1219"/>
      <c r="F44" s="1226"/>
      <c r="G44" s="1246"/>
      <c r="H44" s="1176">
        <v>40</v>
      </c>
      <c r="I44" s="1177" t="s">
        <v>1041</v>
      </c>
      <c r="J44" s="1177"/>
      <c r="K44" s="1454"/>
      <c r="L44" s="1175" t="s">
        <v>1130</v>
      </c>
    </row>
    <row r="45" spans="2:12">
      <c r="B45" s="1183"/>
      <c r="C45" s="1205"/>
      <c r="D45" s="1212"/>
      <c r="E45" s="1219"/>
      <c r="F45" s="1226"/>
      <c r="G45" s="1242">
        <v>41</v>
      </c>
      <c r="H45" s="1243" t="s">
        <v>1042</v>
      </c>
      <c r="I45" s="1243"/>
      <c r="J45" s="1243"/>
      <c r="K45" s="1461">
        <f>SUM(K46,K51)</f>
        <v>0</v>
      </c>
      <c r="L45" s="1244"/>
    </row>
    <row r="46" spans="2:12">
      <c r="B46" s="1183"/>
      <c r="C46" s="1205"/>
      <c r="D46" s="1212"/>
      <c r="E46" s="1219"/>
      <c r="F46" s="1226"/>
      <c r="G46" s="1245"/>
      <c r="H46" s="1236">
        <v>42</v>
      </c>
      <c r="I46" s="1237" t="s">
        <v>1131</v>
      </c>
      <c r="J46" s="1237"/>
      <c r="K46" s="1462">
        <f>SUM(K47:K50)</f>
        <v>0</v>
      </c>
      <c r="L46" s="1238" t="s">
        <v>1132</v>
      </c>
    </row>
    <row r="47" spans="2:12">
      <c r="B47" s="1183"/>
      <c r="C47" s="1205"/>
      <c r="D47" s="1212"/>
      <c r="E47" s="1219"/>
      <c r="F47" s="1226"/>
      <c r="G47" s="1245"/>
      <c r="H47" s="1239"/>
      <c r="I47" s="1176">
        <v>43</v>
      </c>
      <c r="J47" s="1179" t="s">
        <v>1133</v>
      </c>
      <c r="K47" s="1454"/>
      <c r="L47" s="1168" t="s">
        <v>1134</v>
      </c>
    </row>
    <row r="48" spans="2:12">
      <c r="B48" s="1183"/>
      <c r="C48" s="1205"/>
      <c r="D48" s="1212"/>
      <c r="E48" s="1219"/>
      <c r="F48" s="1226"/>
      <c r="G48" s="1245"/>
      <c r="H48" s="1239"/>
      <c r="I48" s="1176">
        <v>44</v>
      </c>
      <c r="J48" s="1177" t="s">
        <v>1135</v>
      </c>
      <c r="K48" s="1454"/>
      <c r="L48" s="1168" t="s">
        <v>1136</v>
      </c>
    </row>
    <row r="49" spans="2:12">
      <c r="B49" s="1183"/>
      <c r="C49" s="1205"/>
      <c r="D49" s="1212"/>
      <c r="E49" s="1219"/>
      <c r="F49" s="1226"/>
      <c r="G49" s="1245"/>
      <c r="H49" s="1239"/>
      <c r="I49" s="1176">
        <v>45</v>
      </c>
      <c r="J49" s="1177" t="s">
        <v>1137</v>
      </c>
      <c r="K49" s="1454"/>
      <c r="L49" s="1168" t="s">
        <v>1138</v>
      </c>
    </row>
    <row r="50" spans="2:12">
      <c r="B50" s="1183"/>
      <c r="C50" s="1205"/>
      <c r="D50" s="1212"/>
      <c r="E50" s="1219"/>
      <c r="F50" s="1226"/>
      <c r="G50" s="1245"/>
      <c r="H50" s="1240"/>
      <c r="I50" s="1176">
        <v>46</v>
      </c>
      <c r="J50" s="1179" t="s">
        <v>1139</v>
      </c>
      <c r="K50" s="1454"/>
      <c r="L50" s="1168" t="s">
        <v>1140</v>
      </c>
    </row>
    <row r="51" spans="2:12">
      <c r="B51" s="1183"/>
      <c r="C51" s="1205"/>
      <c r="D51" s="1212"/>
      <c r="E51" s="1219"/>
      <c r="F51" s="1226"/>
      <c r="G51" s="1245"/>
      <c r="H51" s="1236">
        <v>47</v>
      </c>
      <c r="I51" s="1237" t="s">
        <v>1141</v>
      </c>
      <c r="J51" s="1237"/>
      <c r="K51" s="1462">
        <f>SUM(K52:K53)</f>
        <v>0</v>
      </c>
      <c r="L51" s="1241" t="s">
        <v>1142</v>
      </c>
    </row>
    <row r="52" spans="2:12">
      <c r="B52" s="1183"/>
      <c r="C52" s="1205"/>
      <c r="D52" s="1212"/>
      <c r="E52" s="1219"/>
      <c r="F52" s="1226"/>
      <c r="G52" s="1245"/>
      <c r="H52" s="1239"/>
      <c r="I52" s="1176">
        <v>48</v>
      </c>
      <c r="J52" s="1179" t="s">
        <v>1133</v>
      </c>
      <c r="K52" s="1454"/>
      <c r="L52" s="1168" t="s">
        <v>1134</v>
      </c>
    </row>
    <row r="53" spans="2:12">
      <c r="B53" s="1183"/>
      <c r="C53" s="1205"/>
      <c r="D53" s="1212"/>
      <c r="E53" s="1219"/>
      <c r="F53" s="1227"/>
      <c r="G53" s="1246"/>
      <c r="H53" s="1240"/>
      <c r="I53" s="1176">
        <v>49</v>
      </c>
      <c r="J53" s="1177" t="s">
        <v>1143</v>
      </c>
      <c r="K53" s="1454"/>
      <c r="L53" s="1175" t="s">
        <v>1144</v>
      </c>
    </row>
    <row r="54" spans="2:12">
      <c r="B54" s="1183"/>
      <c r="C54" s="1205"/>
      <c r="D54" s="1212"/>
      <c r="E54" s="1220"/>
      <c r="F54" s="1228">
        <v>50</v>
      </c>
      <c r="G54" s="1229" t="s">
        <v>1046</v>
      </c>
      <c r="H54" s="1229"/>
      <c r="I54" s="1229"/>
      <c r="J54" s="1229"/>
      <c r="K54" s="1460">
        <v>0</v>
      </c>
      <c r="L54" s="1230" t="s">
        <v>1145</v>
      </c>
    </row>
    <row r="55" spans="2:12">
      <c r="B55" s="1183"/>
      <c r="C55" s="1205"/>
      <c r="D55" s="1212"/>
      <c r="E55" s="1218">
        <v>51</v>
      </c>
      <c r="F55" s="1878" t="s">
        <v>1068</v>
      </c>
      <c r="G55" s="1878"/>
      <c r="H55" s="1878"/>
      <c r="I55" s="1878"/>
      <c r="J55" s="1878"/>
      <c r="K55" s="1459">
        <f>SUM(K56,K61:K66)</f>
        <v>0</v>
      </c>
      <c r="L55" s="1221"/>
    </row>
    <row r="56" spans="2:12">
      <c r="B56" s="1183"/>
      <c r="C56" s="1205"/>
      <c r="D56" s="1212"/>
      <c r="E56" s="1219"/>
      <c r="F56" s="1231">
        <v>52</v>
      </c>
      <c r="G56" s="1234" t="s">
        <v>1047</v>
      </c>
      <c r="H56" s="1234"/>
      <c r="I56" s="1234"/>
      <c r="J56" s="1234"/>
      <c r="K56" s="1463">
        <f>SUM(K57:K60)</f>
        <v>0</v>
      </c>
      <c r="L56" s="1235"/>
    </row>
    <row r="57" spans="2:12">
      <c r="B57" s="1183"/>
      <c r="C57" s="1205"/>
      <c r="D57" s="1212"/>
      <c r="E57" s="1219"/>
      <c r="F57" s="1232"/>
      <c r="G57" s="1176">
        <v>53</v>
      </c>
      <c r="H57" s="1177" t="s">
        <v>1048</v>
      </c>
      <c r="I57" s="1177"/>
      <c r="J57" s="1177"/>
      <c r="K57" s="1454"/>
      <c r="L57" s="1175" t="s">
        <v>1146</v>
      </c>
    </row>
    <row r="58" spans="2:12">
      <c r="B58" s="1183"/>
      <c r="C58" s="1205"/>
      <c r="D58" s="1212"/>
      <c r="E58" s="1219"/>
      <c r="F58" s="1232"/>
      <c r="G58" s="1176">
        <v>54</v>
      </c>
      <c r="H58" s="1177" t="s">
        <v>1147</v>
      </c>
      <c r="I58" s="1177"/>
      <c r="J58" s="1177"/>
      <c r="K58" s="1454"/>
      <c r="L58" s="1175" t="s">
        <v>1148</v>
      </c>
    </row>
    <row r="59" spans="2:12">
      <c r="B59" s="1183"/>
      <c r="C59" s="1205"/>
      <c r="D59" s="1212"/>
      <c r="E59" s="1219"/>
      <c r="F59" s="1232"/>
      <c r="G59" s="1176">
        <v>55</v>
      </c>
      <c r="H59" s="1177" t="s">
        <v>1050</v>
      </c>
      <c r="I59" s="1177"/>
      <c r="J59" s="1177"/>
      <c r="K59" s="1454"/>
      <c r="L59" s="1175" t="s">
        <v>1149</v>
      </c>
    </row>
    <row r="60" spans="2:12">
      <c r="B60" s="1183"/>
      <c r="C60" s="1205"/>
      <c r="D60" s="1212"/>
      <c r="E60" s="1219"/>
      <c r="F60" s="1233"/>
      <c r="G60" s="1176">
        <v>56</v>
      </c>
      <c r="H60" s="1177" t="s">
        <v>1051</v>
      </c>
      <c r="I60" s="1177"/>
      <c r="J60" s="1177"/>
      <c r="K60" s="1454"/>
      <c r="L60" s="1175" t="s">
        <v>1150</v>
      </c>
    </row>
    <row r="61" spans="2:12">
      <c r="B61" s="1183"/>
      <c r="C61" s="1205"/>
      <c r="D61" s="1212"/>
      <c r="E61" s="1219"/>
      <c r="F61" s="1176">
        <v>57</v>
      </c>
      <c r="G61" s="1177" t="s">
        <v>1052</v>
      </c>
      <c r="H61" s="1177"/>
      <c r="I61" s="1177"/>
      <c r="J61" s="1177"/>
      <c r="K61" s="1454"/>
      <c r="L61" s="1175" t="s">
        <v>1151</v>
      </c>
    </row>
    <row r="62" spans="2:12">
      <c r="B62" s="1183"/>
      <c r="C62" s="1205"/>
      <c r="D62" s="1212"/>
      <c r="E62" s="1219"/>
      <c r="F62" s="1176">
        <v>58</v>
      </c>
      <c r="G62" s="1177" t="s">
        <v>997</v>
      </c>
      <c r="H62" s="1177"/>
      <c r="I62" s="1177"/>
      <c r="J62" s="1177"/>
      <c r="K62" s="1454"/>
      <c r="L62" s="1175" t="s">
        <v>1152</v>
      </c>
    </row>
    <row r="63" spans="2:12" ht="24">
      <c r="B63" s="1183"/>
      <c r="C63" s="1205"/>
      <c r="D63" s="1212"/>
      <c r="E63" s="1219"/>
      <c r="F63" s="1176">
        <v>59</v>
      </c>
      <c r="G63" s="1177" t="s">
        <v>1053</v>
      </c>
      <c r="H63" s="1177"/>
      <c r="I63" s="1177"/>
      <c r="J63" s="1177"/>
      <c r="K63" s="1454"/>
      <c r="L63" s="1175" t="s">
        <v>1153</v>
      </c>
    </row>
    <row r="64" spans="2:12">
      <c r="B64" s="1183"/>
      <c r="C64" s="1205"/>
      <c r="D64" s="1212"/>
      <c r="E64" s="1219"/>
      <c r="F64" s="1176">
        <v>60</v>
      </c>
      <c r="G64" s="1177" t="s">
        <v>1066</v>
      </c>
      <c r="H64" s="1177"/>
      <c r="I64" s="1177"/>
      <c r="J64" s="1177"/>
      <c r="K64" s="1454"/>
      <c r="L64" s="1175" t="s">
        <v>1154</v>
      </c>
    </row>
    <row r="65" spans="2:12">
      <c r="B65" s="1183"/>
      <c r="C65" s="1205"/>
      <c r="D65" s="1212"/>
      <c r="E65" s="1219"/>
      <c r="F65" s="1176">
        <v>61</v>
      </c>
      <c r="G65" s="1177" t="s">
        <v>1054</v>
      </c>
      <c r="H65" s="1177"/>
      <c r="I65" s="1177"/>
      <c r="J65" s="1177"/>
      <c r="K65" s="1454"/>
      <c r="L65" s="1175" t="s">
        <v>1155</v>
      </c>
    </row>
    <row r="66" spans="2:12">
      <c r="B66" s="1183"/>
      <c r="C66" s="1205"/>
      <c r="D66" s="1213"/>
      <c r="E66" s="1220"/>
      <c r="F66" s="1176">
        <v>62</v>
      </c>
      <c r="G66" s="1177" t="s">
        <v>1055</v>
      </c>
      <c r="H66" s="1177"/>
      <c r="I66" s="1177"/>
      <c r="J66" s="1177"/>
      <c r="K66" s="1454"/>
      <c r="L66" s="1175" t="s">
        <v>1156</v>
      </c>
    </row>
    <row r="67" spans="2:12">
      <c r="B67" s="1183"/>
      <c r="C67" s="1205"/>
      <c r="D67" s="1214">
        <v>63</v>
      </c>
      <c r="E67" s="1215" t="s">
        <v>1157</v>
      </c>
      <c r="F67" s="1215"/>
      <c r="G67" s="1215"/>
      <c r="H67" s="1215"/>
      <c r="I67" s="1215"/>
      <c r="J67" s="1215"/>
      <c r="K67" s="1458">
        <v>0</v>
      </c>
      <c r="L67" s="1211" t="s">
        <v>1158</v>
      </c>
    </row>
    <row r="68" spans="2:12">
      <c r="B68" s="1183"/>
      <c r="C68" s="1205"/>
      <c r="D68" s="1209">
        <v>64</v>
      </c>
      <c r="E68" s="1210" t="s">
        <v>334</v>
      </c>
      <c r="F68" s="1210"/>
      <c r="G68" s="1210"/>
      <c r="H68" s="1210"/>
      <c r="I68" s="1210"/>
      <c r="J68" s="1215"/>
      <c r="K68" s="1458">
        <f>SUM(K69:K74)</f>
        <v>0</v>
      </c>
      <c r="L68" s="1216"/>
    </row>
    <row r="69" spans="2:12" ht="24">
      <c r="B69" s="1183"/>
      <c r="C69" s="1205"/>
      <c r="D69" s="1212"/>
      <c r="E69" s="1176">
        <v>65</v>
      </c>
      <c r="F69" s="1177" t="s">
        <v>1159</v>
      </c>
      <c r="G69" s="1177"/>
      <c r="H69" s="1177"/>
      <c r="I69" s="1177"/>
      <c r="J69" s="1177"/>
      <c r="K69" s="1454"/>
      <c r="L69" s="1175" t="s">
        <v>1160</v>
      </c>
    </row>
    <row r="70" spans="2:12" ht="24">
      <c r="B70" s="1183"/>
      <c r="C70" s="1205"/>
      <c r="D70" s="1212"/>
      <c r="E70" s="1176">
        <v>66</v>
      </c>
      <c r="F70" s="1177" t="s">
        <v>1161</v>
      </c>
      <c r="G70" s="1177"/>
      <c r="H70" s="1177"/>
      <c r="I70" s="1177"/>
      <c r="J70" s="1177"/>
      <c r="K70" s="1454">
        <f>'(入力用)総括表'!F18</f>
        <v>0</v>
      </c>
      <c r="L70" s="1175" t="s">
        <v>1162</v>
      </c>
    </row>
    <row r="71" spans="2:12" ht="24">
      <c r="B71" s="1183"/>
      <c r="C71" s="1205"/>
      <c r="D71" s="1212"/>
      <c r="E71" s="1176">
        <v>67</v>
      </c>
      <c r="F71" s="1177" t="s">
        <v>1163</v>
      </c>
      <c r="G71" s="1177"/>
      <c r="H71" s="1177"/>
      <c r="I71" s="1177"/>
      <c r="J71" s="1177"/>
      <c r="K71" s="1454">
        <f>'(入力用)総括表'!F19</f>
        <v>0</v>
      </c>
      <c r="L71" s="1175" t="s">
        <v>1164</v>
      </c>
    </row>
    <row r="72" spans="2:12">
      <c r="B72" s="1183"/>
      <c r="C72" s="1205"/>
      <c r="D72" s="1212"/>
      <c r="E72" s="1176">
        <v>68</v>
      </c>
      <c r="F72" s="1177" t="s">
        <v>1064</v>
      </c>
      <c r="G72" s="1177"/>
      <c r="H72" s="1177"/>
      <c r="I72" s="1177"/>
      <c r="J72" s="1177"/>
      <c r="K72" s="1454"/>
      <c r="L72" s="1175" t="s">
        <v>1165</v>
      </c>
    </row>
    <row r="73" spans="2:12" ht="24">
      <c r="B73" s="1183"/>
      <c r="C73" s="1205"/>
      <c r="D73" s="1212"/>
      <c r="E73" s="1176">
        <v>69</v>
      </c>
      <c r="F73" s="1177" t="s">
        <v>1061</v>
      </c>
      <c r="G73" s="1177"/>
      <c r="H73" s="1177"/>
      <c r="I73" s="1177"/>
      <c r="J73" s="1177"/>
      <c r="K73" s="1454"/>
      <c r="L73" s="1175" t="s">
        <v>1166</v>
      </c>
    </row>
    <row r="74" spans="2:12" ht="36.75" thickBot="1">
      <c r="B74" s="1188"/>
      <c r="C74" s="1206"/>
      <c r="D74" s="1217"/>
      <c r="E74" s="1180">
        <v>70</v>
      </c>
      <c r="F74" s="1181" t="s">
        <v>1062</v>
      </c>
      <c r="G74" s="1181"/>
      <c r="H74" s="1181"/>
      <c r="I74" s="1181"/>
      <c r="J74" s="1181"/>
      <c r="K74" s="1464">
        <f>'(入力用)総括表'!F20</f>
        <v>0</v>
      </c>
      <c r="L74" s="1169" t="s">
        <v>1167</v>
      </c>
    </row>
    <row r="75" spans="2:12" ht="12.75" thickTop="1">
      <c r="B75" s="1178"/>
      <c r="C75" s="1182" t="s">
        <v>1168</v>
      </c>
      <c r="D75" s="1182"/>
      <c r="E75" s="1182"/>
      <c r="F75" s="1182"/>
      <c r="G75" s="1182"/>
      <c r="H75" s="1182"/>
      <c r="I75" s="1182"/>
      <c r="J75" s="1182"/>
      <c r="K75" s="1465">
        <f>SUM(K5)</f>
        <v>0</v>
      </c>
      <c r="L75" s="1255"/>
    </row>
    <row r="76" spans="2:12" ht="4.9000000000000004" customHeight="1"/>
  </sheetData>
  <sheetProtection algorithmName="SHA-512" hashValue="9iF+QvW4QwbFFS3kvWG9aamrLll7xljHjeNmKDSuaONNsjeVhLJHmJS6wNcZpe9GintyjuXRlMfpU9K66BF3UQ==" saltValue="KPLoa1sIR0ProEJUBLl1hA==" spinCount="100000" sheet="1" objects="1" scenarios="1"/>
  <mergeCells count="1">
    <mergeCell ref="F55:J55"/>
  </mergeCells>
  <phoneticPr fontId="13"/>
  <conditionalFormatting sqref="K22 K25:K27 K29:K32 K70:K71 K74">
    <cfRule type="cellIs" dxfId="0" priority="1" operator="equal">
      <formula>0</formula>
    </cfRule>
  </conditionalFormatting>
  <printOptions horizontalCentered="1"/>
  <pageMargins left="0.23622047244094491" right="0.23622047244094491" top="0.47244094488188981" bottom="0.47244094488188981" header="0.27559055118110237" footer="0.27559055118110237"/>
  <pageSetup paperSize="9" scale="84" orientation="portrait" r:id="rId1"/>
  <ignoredErrors>
    <ignoredError sqref="K25:K27 K29:K32" unlockedFormula="1"/>
    <ignoredError sqref="K51:K55"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F9C70-1951-4BF2-94AD-5EFC99B86715}">
  <dimension ref="B2:CB132"/>
  <sheetViews>
    <sheetView zoomScaleNormal="100" zoomScaleSheetLayoutView="50" workbookViewId="0">
      <pane xSplit="10" ySplit="8" topLeftCell="BN106" activePane="bottomRight" state="frozen"/>
      <selection activeCell="CG44" sqref="CG44"/>
      <selection pane="topRight" activeCell="CG44" sqref="CG44"/>
      <selection pane="bottomLeft" activeCell="CG44" sqref="CG44"/>
      <selection pane="bottomRight" activeCell="CG44" sqref="CG44"/>
    </sheetView>
  </sheetViews>
  <sheetFormatPr defaultRowHeight="12"/>
  <cols>
    <col min="1" max="1" width="1.83203125" style="903" customWidth="1"/>
    <col min="2" max="2" width="1.33203125" style="950" customWidth="1"/>
    <col min="3" max="3" width="5" style="950" customWidth="1"/>
    <col min="4" max="5" width="1.5" style="950" customWidth="1"/>
    <col min="6" max="6" width="30.83203125" style="953" customWidth="1"/>
    <col min="7" max="7" width="1.5" style="951" customWidth="1"/>
    <col min="8" max="9" width="12.83203125" style="951" customWidth="1"/>
    <col min="10" max="80" width="12.83203125" style="903" customWidth="1"/>
    <col min="81" max="16384" width="9.33203125" style="903"/>
  </cols>
  <sheetData>
    <row r="2" spans="2:80" s="949" customFormat="1" ht="15.75">
      <c r="B2" s="947"/>
      <c r="C2" s="946" t="s">
        <v>980</v>
      </c>
      <c r="D2" s="947"/>
      <c r="E2" s="947"/>
      <c r="F2" s="954"/>
      <c r="G2" s="948"/>
      <c r="H2" s="949" t="s">
        <v>1306</v>
      </c>
      <c r="I2" s="948"/>
      <c r="N2" s="1264"/>
      <c r="T2" s="949" t="s">
        <v>1306</v>
      </c>
      <c r="AD2" s="949" t="s">
        <v>1306</v>
      </c>
      <c r="AO2" s="949" t="s">
        <v>1306</v>
      </c>
      <c r="AY2" s="949" t="s">
        <v>1306</v>
      </c>
      <c r="BI2" s="949" t="s">
        <v>1306</v>
      </c>
      <c r="BS2" s="949" t="s">
        <v>1306</v>
      </c>
    </row>
    <row r="3" spans="2:80" ht="15" customHeight="1" thickBot="1">
      <c r="S3" s="950" t="s">
        <v>1305</v>
      </c>
      <c r="AC3" s="950" t="s">
        <v>1305</v>
      </c>
      <c r="AN3" s="950" t="s">
        <v>1305</v>
      </c>
      <c r="AX3" s="950" t="s">
        <v>1305</v>
      </c>
      <c r="BH3" s="950" t="s">
        <v>1305</v>
      </c>
      <c r="BR3" s="950" t="s">
        <v>1305</v>
      </c>
      <c r="CB3" s="950" t="s">
        <v>1305</v>
      </c>
    </row>
    <row r="4" spans="2:80" s="906" customFormat="1" ht="18.75" customHeight="1">
      <c r="B4" s="1273"/>
      <c r="C4" s="1274"/>
      <c r="D4" s="1274"/>
      <c r="E4" s="1274"/>
      <c r="F4" s="1275"/>
      <c r="G4" s="1276"/>
      <c r="H4" s="1882" t="s">
        <v>982</v>
      </c>
      <c r="I4" s="1883"/>
      <c r="J4" s="1884" t="s">
        <v>983</v>
      </c>
      <c r="K4" s="1880"/>
      <c r="L4" s="1880"/>
      <c r="M4" s="1880"/>
      <c r="N4" s="1880"/>
      <c r="O4" s="1880"/>
      <c r="P4" s="1880"/>
      <c r="Q4" s="1880"/>
      <c r="R4" s="1880"/>
      <c r="S4" s="1881"/>
      <c r="T4" s="1879" t="s">
        <v>983</v>
      </c>
      <c r="U4" s="1880"/>
      <c r="V4" s="1880"/>
      <c r="W4" s="1880"/>
      <c r="X4" s="1880"/>
      <c r="Y4" s="1880"/>
      <c r="Z4" s="1880"/>
      <c r="AA4" s="1880"/>
      <c r="AB4" s="1880"/>
      <c r="AC4" s="1881"/>
      <c r="AD4" s="1879" t="s">
        <v>984</v>
      </c>
      <c r="AE4" s="1880"/>
      <c r="AF4" s="1880"/>
      <c r="AG4" s="1880"/>
      <c r="AH4" s="1880"/>
      <c r="AI4" s="1880"/>
      <c r="AJ4" s="1880"/>
      <c r="AK4" s="1880"/>
      <c r="AL4" s="1880"/>
      <c r="AM4" s="1880"/>
      <c r="AN4" s="1881"/>
      <c r="AO4" s="1879" t="s">
        <v>984</v>
      </c>
      <c r="AP4" s="1880"/>
      <c r="AQ4" s="1880"/>
      <c r="AR4" s="1880"/>
      <c r="AS4" s="1880"/>
      <c r="AT4" s="1880"/>
      <c r="AU4" s="1880"/>
      <c r="AV4" s="1880"/>
      <c r="AW4" s="1880"/>
      <c r="AX4" s="1881"/>
      <c r="AY4" s="1879" t="s">
        <v>984</v>
      </c>
      <c r="AZ4" s="1880"/>
      <c r="BA4" s="1880"/>
      <c r="BB4" s="1880"/>
      <c r="BC4" s="1880"/>
      <c r="BD4" s="1880"/>
      <c r="BE4" s="1880"/>
      <c r="BF4" s="1880"/>
      <c r="BG4" s="1880"/>
      <c r="BH4" s="1881"/>
      <c r="BI4" s="1879" t="s">
        <v>984</v>
      </c>
      <c r="BJ4" s="1880"/>
      <c r="BK4" s="1880"/>
      <c r="BL4" s="1880"/>
      <c r="BM4" s="1880"/>
      <c r="BN4" s="1880"/>
      <c r="BO4" s="1880"/>
      <c r="BP4" s="1880"/>
      <c r="BQ4" s="1880"/>
      <c r="BR4" s="1881"/>
      <c r="BS4" s="1880" t="s">
        <v>984</v>
      </c>
      <c r="BT4" s="1880"/>
      <c r="BU4" s="1880"/>
      <c r="BV4" s="1880"/>
      <c r="BW4" s="1880"/>
      <c r="BX4" s="1880"/>
      <c r="BY4" s="1880"/>
      <c r="BZ4" s="1880"/>
      <c r="CA4" s="1880"/>
      <c r="CB4" s="1881"/>
    </row>
    <row r="5" spans="2:80" s="906" customFormat="1" ht="18.75" customHeight="1">
      <c r="B5" s="1277"/>
      <c r="C5" s="1278"/>
      <c r="D5" s="1278"/>
      <c r="E5" s="1278"/>
      <c r="F5" s="1279"/>
      <c r="G5" s="1280"/>
      <c r="H5" s="1446">
        <v>72</v>
      </c>
      <c r="I5" s="1447">
        <v>73</v>
      </c>
      <c r="J5" s="1281">
        <v>1</v>
      </c>
      <c r="K5" s="1281">
        <v>2</v>
      </c>
      <c r="L5" s="1281">
        <v>3</v>
      </c>
      <c r="M5" s="1281">
        <v>4</v>
      </c>
      <c r="N5" s="1281">
        <v>5</v>
      </c>
      <c r="O5" s="1281">
        <v>6</v>
      </c>
      <c r="P5" s="1281">
        <v>7</v>
      </c>
      <c r="Q5" s="1281">
        <v>8</v>
      </c>
      <c r="R5" s="1281">
        <v>9</v>
      </c>
      <c r="S5" s="1282">
        <v>10</v>
      </c>
      <c r="T5" s="1281">
        <v>11</v>
      </c>
      <c r="U5" s="1281">
        <v>12</v>
      </c>
      <c r="V5" s="1281">
        <v>13</v>
      </c>
      <c r="W5" s="1281">
        <v>14</v>
      </c>
      <c r="X5" s="1281">
        <v>15</v>
      </c>
      <c r="Y5" s="1281">
        <v>16</v>
      </c>
      <c r="Z5" s="1281">
        <v>17</v>
      </c>
      <c r="AA5" s="1281">
        <v>18</v>
      </c>
      <c r="AB5" s="1281">
        <v>19</v>
      </c>
      <c r="AC5" s="1282">
        <v>20</v>
      </c>
      <c r="AD5" s="1281">
        <v>21</v>
      </c>
      <c r="AE5" s="1281">
        <v>22</v>
      </c>
      <c r="AF5" s="1281">
        <v>23</v>
      </c>
      <c r="AG5" s="1281">
        <v>24</v>
      </c>
      <c r="AH5" s="1281">
        <v>25</v>
      </c>
      <c r="AI5" s="1281">
        <v>26</v>
      </c>
      <c r="AJ5" s="1281">
        <v>27</v>
      </c>
      <c r="AK5" s="1281">
        <v>28</v>
      </c>
      <c r="AL5" s="1443" t="s">
        <v>985</v>
      </c>
      <c r="AM5" s="1281">
        <v>29</v>
      </c>
      <c r="AN5" s="1282">
        <v>30</v>
      </c>
      <c r="AO5" s="1281">
        <v>31</v>
      </c>
      <c r="AP5" s="1281">
        <v>32</v>
      </c>
      <c r="AQ5" s="1281">
        <v>33</v>
      </c>
      <c r="AR5" s="1281">
        <v>34</v>
      </c>
      <c r="AS5" s="1281">
        <v>35</v>
      </c>
      <c r="AT5" s="1281">
        <v>36</v>
      </c>
      <c r="AU5" s="1281">
        <v>37</v>
      </c>
      <c r="AV5" s="1281">
        <v>38</v>
      </c>
      <c r="AW5" s="1281">
        <v>39</v>
      </c>
      <c r="AX5" s="1282">
        <v>40</v>
      </c>
      <c r="AY5" s="1281">
        <v>41</v>
      </c>
      <c r="AZ5" s="1281">
        <v>42</v>
      </c>
      <c r="BA5" s="1281">
        <v>43</v>
      </c>
      <c r="BB5" s="1281">
        <v>44</v>
      </c>
      <c r="BC5" s="1281">
        <v>45</v>
      </c>
      <c r="BD5" s="1281">
        <v>46</v>
      </c>
      <c r="BE5" s="1281">
        <v>47</v>
      </c>
      <c r="BF5" s="1281">
        <v>48</v>
      </c>
      <c r="BG5" s="1281">
        <v>49</v>
      </c>
      <c r="BH5" s="1282">
        <v>50</v>
      </c>
      <c r="BI5" s="1281">
        <v>51</v>
      </c>
      <c r="BJ5" s="1281">
        <v>52</v>
      </c>
      <c r="BK5" s="1281">
        <v>53</v>
      </c>
      <c r="BL5" s="1281">
        <v>54</v>
      </c>
      <c r="BM5" s="1281">
        <v>55</v>
      </c>
      <c r="BN5" s="1281">
        <v>56</v>
      </c>
      <c r="BO5" s="1281">
        <v>57</v>
      </c>
      <c r="BP5" s="1281">
        <v>58</v>
      </c>
      <c r="BQ5" s="1281">
        <v>59</v>
      </c>
      <c r="BR5" s="1282">
        <v>60</v>
      </c>
      <c r="BS5" s="1281">
        <v>61</v>
      </c>
      <c r="BT5" s="1281">
        <v>62</v>
      </c>
      <c r="BU5" s="1281">
        <v>63</v>
      </c>
      <c r="BV5" s="1281">
        <v>64</v>
      </c>
      <c r="BW5" s="1281">
        <v>65</v>
      </c>
      <c r="BX5" s="1281">
        <v>66</v>
      </c>
      <c r="BY5" s="1281">
        <v>67</v>
      </c>
      <c r="BZ5" s="1281">
        <v>68</v>
      </c>
      <c r="CA5" s="1281">
        <v>69</v>
      </c>
      <c r="CB5" s="1282">
        <v>70</v>
      </c>
    </row>
    <row r="6" spans="2:80" s="952" customFormat="1" ht="72">
      <c r="B6" s="1283"/>
      <c r="C6" s="1284"/>
      <c r="D6" s="1284"/>
      <c r="E6" s="1284"/>
      <c r="F6" s="1285"/>
      <c r="G6" s="1286"/>
      <c r="H6" s="1444" t="s">
        <v>1018</v>
      </c>
      <c r="I6" s="1448" t="s">
        <v>1019</v>
      </c>
      <c r="J6" s="1287" t="s">
        <v>3</v>
      </c>
      <c r="K6" s="1287" t="s">
        <v>331</v>
      </c>
      <c r="L6" s="1287" t="s">
        <v>986</v>
      </c>
      <c r="M6" s="1287" t="s">
        <v>987</v>
      </c>
      <c r="N6" s="1287" t="s">
        <v>988</v>
      </c>
      <c r="O6" s="1287" t="s">
        <v>989</v>
      </c>
      <c r="P6" s="1287" t="s">
        <v>990</v>
      </c>
      <c r="Q6" s="1287" t="s">
        <v>991</v>
      </c>
      <c r="R6" s="1287" t="s">
        <v>1020</v>
      </c>
      <c r="S6" s="1288" t="s">
        <v>1021</v>
      </c>
      <c r="T6" s="1287" t="s">
        <v>1022</v>
      </c>
      <c r="U6" s="1287" t="s">
        <v>1023</v>
      </c>
      <c r="V6" s="1287" t="s">
        <v>992</v>
      </c>
      <c r="W6" s="1287" t="s">
        <v>993</v>
      </c>
      <c r="X6" s="1287" t="s">
        <v>1024</v>
      </c>
      <c r="Y6" s="1287" t="s">
        <v>994</v>
      </c>
      <c r="Z6" s="1287" t="s">
        <v>1025</v>
      </c>
      <c r="AA6" s="1287" t="s">
        <v>1026</v>
      </c>
      <c r="AB6" s="1287" t="s">
        <v>995</v>
      </c>
      <c r="AC6" s="1288" t="s">
        <v>996</v>
      </c>
      <c r="AD6" s="1287" t="s">
        <v>936</v>
      </c>
      <c r="AE6" s="1287" t="s">
        <v>1027</v>
      </c>
      <c r="AF6" s="1287" t="s">
        <v>938</v>
      </c>
      <c r="AG6" s="1287" t="s">
        <v>1028</v>
      </c>
      <c r="AH6" s="1287" t="s">
        <v>939</v>
      </c>
      <c r="AI6" s="1287" t="s">
        <v>1029</v>
      </c>
      <c r="AJ6" s="1287" t="s">
        <v>1030</v>
      </c>
      <c r="AK6" s="1287" t="s">
        <v>942</v>
      </c>
      <c r="AL6" s="1444" t="s">
        <v>1018</v>
      </c>
      <c r="AM6" s="1287" t="s">
        <v>1031</v>
      </c>
      <c r="AN6" s="1288" t="s">
        <v>333</v>
      </c>
      <c r="AO6" s="1287" t="s">
        <v>1032</v>
      </c>
      <c r="AP6" s="1287" t="s">
        <v>1033</v>
      </c>
      <c r="AQ6" s="1287" t="s">
        <v>1034</v>
      </c>
      <c r="AR6" s="1287" t="s">
        <v>1035</v>
      </c>
      <c r="AS6" s="1287" t="s">
        <v>1036</v>
      </c>
      <c r="AT6" s="1287" t="s">
        <v>1037</v>
      </c>
      <c r="AU6" s="1287" t="s">
        <v>1038</v>
      </c>
      <c r="AV6" s="1287" t="s">
        <v>1039</v>
      </c>
      <c r="AW6" s="1287" t="s">
        <v>1040</v>
      </c>
      <c r="AX6" s="1288" t="s">
        <v>1041</v>
      </c>
      <c r="AY6" s="1287" t="s">
        <v>1042</v>
      </c>
      <c r="AZ6" s="1287" t="s">
        <v>1043</v>
      </c>
      <c r="BA6" s="1287" t="s">
        <v>1080</v>
      </c>
      <c r="BB6" s="1287" t="s">
        <v>1082</v>
      </c>
      <c r="BC6" s="1287" t="s">
        <v>1083</v>
      </c>
      <c r="BD6" s="1287" t="s">
        <v>1084</v>
      </c>
      <c r="BE6" s="1287" t="s">
        <v>1044</v>
      </c>
      <c r="BF6" s="1287" t="s">
        <v>1080</v>
      </c>
      <c r="BG6" s="1287" t="s">
        <v>1045</v>
      </c>
      <c r="BH6" s="1288" t="s">
        <v>1046</v>
      </c>
      <c r="BI6" s="1287" t="s">
        <v>1069</v>
      </c>
      <c r="BJ6" s="1287" t="s">
        <v>1047</v>
      </c>
      <c r="BK6" s="1287" t="s">
        <v>1048</v>
      </c>
      <c r="BL6" s="1287" t="s">
        <v>1049</v>
      </c>
      <c r="BM6" s="1287" t="s">
        <v>1050</v>
      </c>
      <c r="BN6" s="1287" t="s">
        <v>1051</v>
      </c>
      <c r="BO6" s="1287" t="s">
        <v>1052</v>
      </c>
      <c r="BP6" s="1287" t="s">
        <v>997</v>
      </c>
      <c r="BQ6" s="1287" t="s">
        <v>1053</v>
      </c>
      <c r="BR6" s="1288" t="s">
        <v>1067</v>
      </c>
      <c r="BS6" s="1287" t="s">
        <v>1054</v>
      </c>
      <c r="BT6" s="1287" t="s">
        <v>1055</v>
      </c>
      <c r="BU6" s="1287" t="s">
        <v>1056</v>
      </c>
      <c r="BV6" s="1287" t="s">
        <v>1057</v>
      </c>
      <c r="BW6" s="1287" t="s">
        <v>1058</v>
      </c>
      <c r="BX6" s="1287" t="s">
        <v>1059</v>
      </c>
      <c r="BY6" s="1287" t="s">
        <v>1060</v>
      </c>
      <c r="BZ6" s="1287" t="s">
        <v>1065</v>
      </c>
      <c r="CA6" s="1287" t="s">
        <v>1061</v>
      </c>
      <c r="CB6" s="1288" t="s">
        <v>1063</v>
      </c>
    </row>
    <row r="7" spans="2:80" s="952" customFormat="1">
      <c r="B7" s="1289"/>
      <c r="C7" s="1290"/>
      <c r="D7" s="1290"/>
      <c r="E7" s="1290"/>
      <c r="F7" s="1291"/>
      <c r="G7" s="1292"/>
      <c r="H7" s="1445"/>
      <c r="I7" s="1449"/>
      <c r="J7" s="1293"/>
      <c r="K7" s="1293"/>
      <c r="L7" s="1293"/>
      <c r="M7" s="1293"/>
      <c r="N7" s="1293"/>
      <c r="O7" s="1293"/>
      <c r="P7" s="1293"/>
      <c r="Q7" s="1293"/>
      <c r="R7" s="1293"/>
      <c r="S7" s="1294"/>
      <c r="T7" s="1293"/>
      <c r="U7" s="1293"/>
      <c r="V7" s="1293"/>
      <c r="W7" s="1293"/>
      <c r="X7" s="1293"/>
      <c r="Y7" s="1293"/>
      <c r="Z7" s="1293"/>
      <c r="AA7" s="1293"/>
      <c r="AB7" s="1293"/>
      <c r="AC7" s="1294"/>
      <c r="AD7" s="1293"/>
      <c r="AE7" s="1293"/>
      <c r="AF7" s="1293"/>
      <c r="AG7" s="1293"/>
      <c r="AH7" s="1293"/>
      <c r="AI7" s="1293"/>
      <c r="AJ7" s="1293"/>
      <c r="AK7" s="1293"/>
      <c r="AL7" s="1445"/>
      <c r="AM7" s="1293"/>
      <c r="AN7" s="1294"/>
      <c r="AO7" s="1293"/>
      <c r="AP7" s="1293"/>
      <c r="AQ7" s="1293"/>
      <c r="AR7" s="1293"/>
      <c r="AS7" s="1293"/>
      <c r="AT7" s="1293"/>
      <c r="AU7" s="1293"/>
      <c r="AV7" s="1293"/>
      <c r="AW7" s="1293"/>
      <c r="AX7" s="1294"/>
      <c r="AY7" s="1293"/>
      <c r="AZ7" s="1293"/>
      <c r="BA7" s="1293"/>
      <c r="BB7" s="1293"/>
      <c r="BC7" s="1293"/>
      <c r="BD7" s="1293"/>
      <c r="BE7" s="1293"/>
      <c r="BF7" s="1293"/>
      <c r="BG7" s="1293"/>
      <c r="BH7" s="1294"/>
      <c r="BI7" s="1293"/>
      <c r="BJ7" s="1293"/>
      <c r="BK7" s="1293"/>
      <c r="BL7" s="1293"/>
      <c r="BM7" s="1293"/>
      <c r="BN7" s="1293"/>
      <c r="BO7" s="1293"/>
      <c r="BP7" s="1293"/>
      <c r="BQ7" s="1293"/>
      <c r="BR7" s="1294"/>
      <c r="BS7" s="1293"/>
      <c r="BT7" s="1293"/>
      <c r="BU7" s="1293"/>
      <c r="BV7" s="1293"/>
      <c r="BW7" s="1293"/>
      <c r="BX7" s="1293"/>
      <c r="BY7" s="1293"/>
      <c r="BZ7" s="1293"/>
      <c r="CA7" s="1293"/>
      <c r="CB7" s="1294"/>
    </row>
    <row r="8" spans="2:80">
      <c r="B8" s="1265"/>
      <c r="C8" s="1266" t="s">
        <v>371</v>
      </c>
      <c r="D8" s="1267"/>
      <c r="E8" s="1268"/>
      <c r="F8" s="1269" t="s">
        <v>287</v>
      </c>
      <c r="G8" s="1270"/>
      <c r="H8" s="1271">
        <v>16</v>
      </c>
      <c r="I8" s="1258">
        <v>14</v>
      </c>
      <c r="J8" s="1271">
        <v>61038</v>
      </c>
      <c r="K8" s="1271">
        <v>20642</v>
      </c>
      <c r="L8" s="1271">
        <v>9109</v>
      </c>
      <c r="M8" s="1271">
        <v>1901</v>
      </c>
      <c r="N8" s="1271">
        <v>1833</v>
      </c>
      <c r="O8" s="1271">
        <v>68</v>
      </c>
      <c r="P8" s="1271">
        <v>7208</v>
      </c>
      <c r="Q8" s="1271">
        <v>116</v>
      </c>
      <c r="R8" s="1271">
        <v>4669</v>
      </c>
      <c r="S8" s="1272">
        <v>4619</v>
      </c>
      <c r="T8" s="1271">
        <v>50</v>
      </c>
      <c r="U8" s="1271">
        <v>2396</v>
      </c>
      <c r="V8" s="1271">
        <v>952</v>
      </c>
      <c r="W8" s="1271">
        <v>1444</v>
      </c>
      <c r="X8" s="1271">
        <v>27</v>
      </c>
      <c r="Y8" s="1271">
        <v>11533</v>
      </c>
      <c r="Z8" s="1271">
        <v>430</v>
      </c>
      <c r="AA8" s="1271">
        <v>15</v>
      </c>
      <c r="AB8" s="1271">
        <v>415</v>
      </c>
      <c r="AC8" s="1272">
        <v>11103</v>
      </c>
      <c r="AD8" s="1271">
        <v>102</v>
      </c>
      <c r="AE8" s="1271">
        <v>178</v>
      </c>
      <c r="AF8" s="1271">
        <v>640</v>
      </c>
      <c r="AG8" s="1271">
        <v>1037</v>
      </c>
      <c r="AH8" s="1271">
        <v>3142</v>
      </c>
      <c r="AI8" s="1271">
        <v>1714</v>
      </c>
      <c r="AJ8" s="1271">
        <v>4146</v>
      </c>
      <c r="AK8" s="1271">
        <v>144</v>
      </c>
      <c r="AL8" s="1271">
        <v>59</v>
      </c>
      <c r="AM8" s="1271">
        <v>40337</v>
      </c>
      <c r="AN8" s="1272">
        <v>28293</v>
      </c>
      <c r="AO8" s="1271">
        <v>19086</v>
      </c>
      <c r="AP8" s="1271">
        <v>18130</v>
      </c>
      <c r="AQ8" s="1271">
        <v>17797</v>
      </c>
      <c r="AR8" s="1271">
        <v>14396</v>
      </c>
      <c r="AS8" s="1271">
        <v>42</v>
      </c>
      <c r="AT8" s="1271">
        <v>12</v>
      </c>
      <c r="AU8" s="1271">
        <v>1491</v>
      </c>
      <c r="AV8" s="1271">
        <v>1855</v>
      </c>
      <c r="AW8" s="1271">
        <v>1</v>
      </c>
      <c r="AX8" s="1272">
        <v>0</v>
      </c>
      <c r="AY8" s="1271">
        <v>333</v>
      </c>
      <c r="AZ8" s="1271">
        <v>129</v>
      </c>
      <c r="BA8" s="1271">
        <v>30</v>
      </c>
      <c r="BB8" s="1271">
        <v>75</v>
      </c>
      <c r="BC8" s="1271">
        <v>2</v>
      </c>
      <c r="BD8" s="1271">
        <v>22</v>
      </c>
      <c r="BE8" s="1271">
        <v>204</v>
      </c>
      <c r="BF8" s="1271">
        <v>165</v>
      </c>
      <c r="BG8" s="1271">
        <v>39</v>
      </c>
      <c r="BH8" s="1272">
        <v>956</v>
      </c>
      <c r="BI8" s="1271">
        <v>8546</v>
      </c>
      <c r="BJ8" s="1271">
        <v>4623</v>
      </c>
      <c r="BK8" s="1271">
        <v>2794</v>
      </c>
      <c r="BL8" s="1271">
        <v>560</v>
      </c>
      <c r="BM8" s="1271">
        <v>31</v>
      </c>
      <c r="BN8" s="1271">
        <v>1238</v>
      </c>
      <c r="BO8" s="1271">
        <v>36</v>
      </c>
      <c r="BP8" s="1271">
        <v>76</v>
      </c>
      <c r="BQ8" s="1271">
        <v>70</v>
      </c>
      <c r="BR8" s="1272">
        <v>179</v>
      </c>
      <c r="BS8" s="1271">
        <v>2011</v>
      </c>
      <c r="BT8" s="1271">
        <v>1551</v>
      </c>
      <c r="BU8" s="1271">
        <v>661</v>
      </c>
      <c r="BV8" s="1271">
        <v>12044</v>
      </c>
      <c r="BW8" s="1271">
        <v>507</v>
      </c>
      <c r="BX8" s="1271">
        <v>227</v>
      </c>
      <c r="BY8" s="1271">
        <v>7</v>
      </c>
      <c r="BZ8" s="1271">
        <v>90</v>
      </c>
      <c r="CA8" s="1271">
        <v>2186</v>
      </c>
      <c r="CB8" s="1272">
        <v>9027</v>
      </c>
    </row>
    <row r="9" spans="2:80">
      <c r="B9" s="1078"/>
      <c r="C9" s="1079" t="s">
        <v>372</v>
      </c>
      <c r="D9" s="1080"/>
      <c r="E9" s="1081"/>
      <c r="F9" s="1084" t="s">
        <v>243</v>
      </c>
      <c r="G9" s="1085"/>
      <c r="H9" s="1082">
        <v>0</v>
      </c>
      <c r="I9" s="1086">
        <v>0</v>
      </c>
      <c r="J9" s="1082">
        <v>0</v>
      </c>
      <c r="K9" s="1082">
        <v>0</v>
      </c>
      <c r="L9" s="1082">
        <v>0</v>
      </c>
      <c r="M9" s="1082">
        <v>0</v>
      </c>
      <c r="N9" s="1082">
        <v>0</v>
      </c>
      <c r="O9" s="1082">
        <v>0</v>
      </c>
      <c r="P9" s="1082">
        <v>0</v>
      </c>
      <c r="Q9" s="1082">
        <v>0</v>
      </c>
      <c r="R9" s="1082">
        <v>0</v>
      </c>
      <c r="S9" s="1083">
        <v>0</v>
      </c>
      <c r="T9" s="1082">
        <v>0</v>
      </c>
      <c r="U9" s="1082">
        <v>0</v>
      </c>
      <c r="V9" s="1082">
        <v>0</v>
      </c>
      <c r="W9" s="1082">
        <v>0</v>
      </c>
      <c r="X9" s="1082">
        <v>0</v>
      </c>
      <c r="Y9" s="1082">
        <v>0</v>
      </c>
      <c r="Z9" s="1082">
        <v>0</v>
      </c>
      <c r="AA9" s="1082">
        <v>0</v>
      </c>
      <c r="AB9" s="1082">
        <v>0</v>
      </c>
      <c r="AC9" s="1083">
        <v>0</v>
      </c>
      <c r="AD9" s="1082">
        <v>0</v>
      </c>
      <c r="AE9" s="1082">
        <v>0</v>
      </c>
      <c r="AF9" s="1082">
        <v>0</v>
      </c>
      <c r="AG9" s="1082">
        <v>0</v>
      </c>
      <c r="AH9" s="1082">
        <v>0</v>
      </c>
      <c r="AI9" s="1082">
        <v>0</v>
      </c>
      <c r="AJ9" s="1082">
        <v>0</v>
      </c>
      <c r="AK9" s="1082">
        <v>0</v>
      </c>
      <c r="AL9" s="1082">
        <v>0</v>
      </c>
      <c r="AM9" s="1082">
        <v>0</v>
      </c>
      <c r="AN9" s="1083">
        <v>0</v>
      </c>
      <c r="AO9" s="1082">
        <v>0</v>
      </c>
      <c r="AP9" s="1082">
        <v>0</v>
      </c>
      <c r="AQ9" s="1082">
        <v>0</v>
      </c>
      <c r="AR9" s="1082">
        <v>0</v>
      </c>
      <c r="AS9" s="1082">
        <v>0</v>
      </c>
      <c r="AT9" s="1082">
        <v>0</v>
      </c>
      <c r="AU9" s="1082">
        <v>0</v>
      </c>
      <c r="AV9" s="1082">
        <v>0</v>
      </c>
      <c r="AW9" s="1082">
        <v>0</v>
      </c>
      <c r="AX9" s="1083">
        <v>0</v>
      </c>
      <c r="AY9" s="1082">
        <v>0</v>
      </c>
      <c r="AZ9" s="1082">
        <v>0</v>
      </c>
      <c r="BA9" s="1082">
        <v>0</v>
      </c>
      <c r="BB9" s="1082">
        <v>0</v>
      </c>
      <c r="BC9" s="1082">
        <v>0</v>
      </c>
      <c r="BD9" s="1082">
        <v>0</v>
      </c>
      <c r="BE9" s="1082">
        <v>0</v>
      </c>
      <c r="BF9" s="1082">
        <v>0</v>
      </c>
      <c r="BG9" s="1082">
        <v>0</v>
      </c>
      <c r="BH9" s="1083">
        <v>0</v>
      </c>
      <c r="BI9" s="1082">
        <v>0</v>
      </c>
      <c r="BJ9" s="1082">
        <v>0</v>
      </c>
      <c r="BK9" s="1082">
        <v>0</v>
      </c>
      <c r="BL9" s="1082">
        <v>0</v>
      </c>
      <c r="BM9" s="1082">
        <v>0</v>
      </c>
      <c r="BN9" s="1082">
        <v>0</v>
      </c>
      <c r="BO9" s="1082">
        <v>0</v>
      </c>
      <c r="BP9" s="1082">
        <v>0</v>
      </c>
      <c r="BQ9" s="1082">
        <v>0</v>
      </c>
      <c r="BR9" s="1083">
        <v>0</v>
      </c>
      <c r="BS9" s="1082">
        <v>0</v>
      </c>
      <c r="BT9" s="1082">
        <v>0</v>
      </c>
      <c r="BU9" s="1082">
        <v>0</v>
      </c>
      <c r="BV9" s="1082">
        <v>0</v>
      </c>
      <c r="BW9" s="1082">
        <v>0</v>
      </c>
      <c r="BX9" s="1082">
        <v>0</v>
      </c>
      <c r="BY9" s="1082">
        <v>0</v>
      </c>
      <c r="BZ9" s="1082">
        <v>0</v>
      </c>
      <c r="CA9" s="1082">
        <v>0</v>
      </c>
      <c r="CB9" s="1083">
        <v>0</v>
      </c>
    </row>
    <row r="10" spans="2:80">
      <c r="B10" s="1078"/>
      <c r="C10" s="1079" t="s">
        <v>373</v>
      </c>
      <c r="D10" s="1080"/>
      <c r="E10" s="1081"/>
      <c r="F10" s="1084" t="s">
        <v>288</v>
      </c>
      <c r="G10" s="1085"/>
      <c r="H10" s="1082">
        <v>0</v>
      </c>
      <c r="I10" s="1086">
        <v>0</v>
      </c>
      <c r="J10" s="1082">
        <v>0</v>
      </c>
      <c r="K10" s="1082">
        <v>0</v>
      </c>
      <c r="L10" s="1082">
        <v>0</v>
      </c>
      <c r="M10" s="1082">
        <v>0</v>
      </c>
      <c r="N10" s="1082">
        <v>0</v>
      </c>
      <c r="O10" s="1082">
        <v>0</v>
      </c>
      <c r="P10" s="1082">
        <v>0</v>
      </c>
      <c r="Q10" s="1082">
        <v>0</v>
      </c>
      <c r="R10" s="1082">
        <v>0</v>
      </c>
      <c r="S10" s="1083">
        <v>0</v>
      </c>
      <c r="T10" s="1082">
        <v>0</v>
      </c>
      <c r="U10" s="1082">
        <v>0</v>
      </c>
      <c r="V10" s="1082">
        <v>0</v>
      </c>
      <c r="W10" s="1082">
        <v>0</v>
      </c>
      <c r="X10" s="1082">
        <v>0</v>
      </c>
      <c r="Y10" s="1082">
        <v>0</v>
      </c>
      <c r="Z10" s="1082">
        <v>0</v>
      </c>
      <c r="AA10" s="1082">
        <v>0</v>
      </c>
      <c r="AB10" s="1082">
        <v>0</v>
      </c>
      <c r="AC10" s="1083">
        <v>0</v>
      </c>
      <c r="AD10" s="1082">
        <v>0</v>
      </c>
      <c r="AE10" s="1082">
        <v>0</v>
      </c>
      <c r="AF10" s="1082">
        <v>0</v>
      </c>
      <c r="AG10" s="1082">
        <v>0</v>
      </c>
      <c r="AH10" s="1082">
        <v>0</v>
      </c>
      <c r="AI10" s="1082">
        <v>0</v>
      </c>
      <c r="AJ10" s="1082">
        <v>0</v>
      </c>
      <c r="AK10" s="1082">
        <v>0</v>
      </c>
      <c r="AL10" s="1082">
        <v>0</v>
      </c>
      <c r="AM10" s="1082">
        <v>0</v>
      </c>
      <c r="AN10" s="1083">
        <v>0</v>
      </c>
      <c r="AO10" s="1082">
        <v>0</v>
      </c>
      <c r="AP10" s="1082">
        <v>0</v>
      </c>
      <c r="AQ10" s="1082">
        <v>0</v>
      </c>
      <c r="AR10" s="1082">
        <v>0</v>
      </c>
      <c r="AS10" s="1082">
        <v>0</v>
      </c>
      <c r="AT10" s="1082">
        <v>0</v>
      </c>
      <c r="AU10" s="1082">
        <v>0</v>
      </c>
      <c r="AV10" s="1082">
        <v>0</v>
      </c>
      <c r="AW10" s="1082">
        <v>0</v>
      </c>
      <c r="AX10" s="1083">
        <v>0</v>
      </c>
      <c r="AY10" s="1082">
        <v>0</v>
      </c>
      <c r="AZ10" s="1082">
        <v>0</v>
      </c>
      <c r="BA10" s="1082">
        <v>0</v>
      </c>
      <c r="BB10" s="1082">
        <v>0</v>
      </c>
      <c r="BC10" s="1082">
        <v>0</v>
      </c>
      <c r="BD10" s="1082">
        <v>0</v>
      </c>
      <c r="BE10" s="1082">
        <v>0</v>
      </c>
      <c r="BF10" s="1082">
        <v>0</v>
      </c>
      <c r="BG10" s="1082">
        <v>0</v>
      </c>
      <c r="BH10" s="1083">
        <v>0</v>
      </c>
      <c r="BI10" s="1082">
        <v>0</v>
      </c>
      <c r="BJ10" s="1082">
        <v>0</v>
      </c>
      <c r="BK10" s="1082">
        <v>0</v>
      </c>
      <c r="BL10" s="1082">
        <v>0</v>
      </c>
      <c r="BM10" s="1082">
        <v>0</v>
      </c>
      <c r="BN10" s="1082">
        <v>0</v>
      </c>
      <c r="BO10" s="1082">
        <v>0</v>
      </c>
      <c r="BP10" s="1082">
        <v>0</v>
      </c>
      <c r="BQ10" s="1082">
        <v>0</v>
      </c>
      <c r="BR10" s="1083">
        <v>0</v>
      </c>
      <c r="BS10" s="1082">
        <v>0</v>
      </c>
      <c r="BT10" s="1082">
        <v>0</v>
      </c>
      <c r="BU10" s="1082">
        <v>0</v>
      </c>
      <c r="BV10" s="1082">
        <v>0</v>
      </c>
      <c r="BW10" s="1082">
        <v>0</v>
      </c>
      <c r="BX10" s="1082">
        <v>0</v>
      </c>
      <c r="BY10" s="1082">
        <v>0</v>
      </c>
      <c r="BZ10" s="1082">
        <v>0</v>
      </c>
      <c r="CA10" s="1082">
        <v>0</v>
      </c>
      <c r="CB10" s="1083">
        <v>0</v>
      </c>
    </row>
    <row r="11" spans="2:80">
      <c r="B11" s="1078"/>
      <c r="C11" s="1079" t="s">
        <v>374</v>
      </c>
      <c r="D11" s="1080"/>
      <c r="E11" s="1081"/>
      <c r="F11" s="1084" t="s">
        <v>1</v>
      </c>
      <c r="G11" s="1085"/>
      <c r="H11" s="1082">
        <v>84</v>
      </c>
      <c r="I11" s="1086">
        <v>88</v>
      </c>
      <c r="J11" s="1082">
        <v>2234</v>
      </c>
      <c r="K11" s="1082">
        <v>345</v>
      </c>
      <c r="L11" s="1082">
        <v>195</v>
      </c>
      <c r="M11" s="1082">
        <v>163</v>
      </c>
      <c r="N11" s="1082">
        <v>158</v>
      </c>
      <c r="O11" s="1082">
        <v>5</v>
      </c>
      <c r="P11" s="1082">
        <v>32</v>
      </c>
      <c r="Q11" s="1082">
        <v>1</v>
      </c>
      <c r="R11" s="1082">
        <v>16</v>
      </c>
      <c r="S11" s="1083">
        <v>15</v>
      </c>
      <c r="T11" s="1082">
        <v>1</v>
      </c>
      <c r="U11" s="1082">
        <v>14</v>
      </c>
      <c r="V11" s="1082">
        <v>5</v>
      </c>
      <c r="W11" s="1082">
        <v>9</v>
      </c>
      <c r="X11" s="1082">
        <v>1</v>
      </c>
      <c r="Y11" s="1082">
        <v>150</v>
      </c>
      <c r="Z11" s="1082">
        <v>15</v>
      </c>
      <c r="AA11" s="1082">
        <v>2</v>
      </c>
      <c r="AB11" s="1082">
        <v>13</v>
      </c>
      <c r="AC11" s="1083">
        <v>135</v>
      </c>
      <c r="AD11" s="1082">
        <v>1</v>
      </c>
      <c r="AE11" s="1082">
        <v>6</v>
      </c>
      <c r="AF11" s="1082">
        <v>3</v>
      </c>
      <c r="AG11" s="1082">
        <v>9</v>
      </c>
      <c r="AH11" s="1082">
        <v>30</v>
      </c>
      <c r="AI11" s="1082">
        <v>24</v>
      </c>
      <c r="AJ11" s="1082">
        <v>60</v>
      </c>
      <c r="AK11" s="1082">
        <v>2</v>
      </c>
      <c r="AL11" s="1082">
        <v>319</v>
      </c>
      <c r="AM11" s="1082">
        <v>1570</v>
      </c>
      <c r="AN11" s="1083">
        <v>1323</v>
      </c>
      <c r="AO11" s="1082">
        <v>216</v>
      </c>
      <c r="AP11" s="1082">
        <v>216</v>
      </c>
      <c r="AQ11" s="1082">
        <v>210</v>
      </c>
      <c r="AR11" s="1082">
        <v>201</v>
      </c>
      <c r="AS11" s="1082">
        <v>0</v>
      </c>
      <c r="AT11" s="1082">
        <v>1</v>
      </c>
      <c r="AU11" s="1082">
        <v>5</v>
      </c>
      <c r="AV11" s="1082">
        <v>3</v>
      </c>
      <c r="AW11" s="1082">
        <v>0</v>
      </c>
      <c r="AX11" s="1083">
        <v>0</v>
      </c>
      <c r="AY11" s="1082">
        <v>6</v>
      </c>
      <c r="AZ11" s="1082">
        <v>3</v>
      </c>
      <c r="BA11" s="1082">
        <v>3</v>
      </c>
      <c r="BB11" s="1082">
        <v>0</v>
      </c>
      <c r="BC11" s="1082">
        <v>0</v>
      </c>
      <c r="BD11" s="1082">
        <v>0</v>
      </c>
      <c r="BE11" s="1082">
        <v>3</v>
      </c>
      <c r="BF11" s="1082">
        <v>2</v>
      </c>
      <c r="BG11" s="1082">
        <v>1</v>
      </c>
      <c r="BH11" s="1083">
        <v>0</v>
      </c>
      <c r="BI11" s="1082">
        <v>106</v>
      </c>
      <c r="BJ11" s="1082">
        <v>14</v>
      </c>
      <c r="BK11" s="1082">
        <v>2</v>
      </c>
      <c r="BL11" s="1082">
        <v>0</v>
      </c>
      <c r="BM11" s="1082">
        <v>0</v>
      </c>
      <c r="BN11" s="1082">
        <v>12</v>
      </c>
      <c r="BO11" s="1082">
        <v>3</v>
      </c>
      <c r="BP11" s="1082">
        <v>48</v>
      </c>
      <c r="BQ11" s="1082">
        <v>0</v>
      </c>
      <c r="BR11" s="1083">
        <v>0</v>
      </c>
      <c r="BS11" s="1082">
        <v>39</v>
      </c>
      <c r="BT11" s="1082">
        <v>2</v>
      </c>
      <c r="BU11" s="1082">
        <v>1001</v>
      </c>
      <c r="BV11" s="1082">
        <v>247</v>
      </c>
      <c r="BW11" s="1082">
        <v>24</v>
      </c>
      <c r="BX11" s="1082">
        <v>7</v>
      </c>
      <c r="BY11" s="1082">
        <v>5</v>
      </c>
      <c r="BZ11" s="1082">
        <v>9</v>
      </c>
      <c r="CA11" s="1082">
        <v>74</v>
      </c>
      <c r="CB11" s="1083">
        <v>128</v>
      </c>
    </row>
    <row r="12" spans="2:80">
      <c r="B12" s="1078"/>
      <c r="C12" s="1079" t="s">
        <v>375</v>
      </c>
      <c r="D12" s="1080"/>
      <c r="E12" s="1081"/>
      <c r="F12" s="1084" t="s">
        <v>2</v>
      </c>
      <c r="G12" s="1085"/>
      <c r="H12" s="1082">
        <v>0</v>
      </c>
      <c r="I12" s="1086">
        <v>0</v>
      </c>
      <c r="J12" s="1082">
        <v>0</v>
      </c>
      <c r="K12" s="1082">
        <v>0</v>
      </c>
      <c r="L12" s="1082">
        <v>0</v>
      </c>
      <c r="M12" s="1082">
        <v>0</v>
      </c>
      <c r="N12" s="1082">
        <v>0</v>
      </c>
      <c r="O12" s="1082">
        <v>0</v>
      </c>
      <c r="P12" s="1082">
        <v>0</v>
      </c>
      <c r="Q12" s="1082">
        <v>0</v>
      </c>
      <c r="R12" s="1082">
        <v>0</v>
      </c>
      <c r="S12" s="1083">
        <v>0</v>
      </c>
      <c r="T12" s="1082">
        <v>0</v>
      </c>
      <c r="U12" s="1082">
        <v>0</v>
      </c>
      <c r="V12" s="1082">
        <v>0</v>
      </c>
      <c r="W12" s="1082">
        <v>0</v>
      </c>
      <c r="X12" s="1082">
        <v>0</v>
      </c>
      <c r="Y12" s="1082">
        <v>0</v>
      </c>
      <c r="Z12" s="1082">
        <v>0</v>
      </c>
      <c r="AA12" s="1082">
        <v>0</v>
      </c>
      <c r="AB12" s="1082">
        <v>0</v>
      </c>
      <c r="AC12" s="1083">
        <v>0</v>
      </c>
      <c r="AD12" s="1082">
        <v>0</v>
      </c>
      <c r="AE12" s="1082">
        <v>0</v>
      </c>
      <c r="AF12" s="1082">
        <v>0</v>
      </c>
      <c r="AG12" s="1082">
        <v>0</v>
      </c>
      <c r="AH12" s="1082">
        <v>0</v>
      </c>
      <c r="AI12" s="1082">
        <v>0</v>
      </c>
      <c r="AJ12" s="1082">
        <v>0</v>
      </c>
      <c r="AK12" s="1082">
        <v>0</v>
      </c>
      <c r="AL12" s="1082">
        <v>0</v>
      </c>
      <c r="AM12" s="1082">
        <v>0</v>
      </c>
      <c r="AN12" s="1083">
        <v>0</v>
      </c>
      <c r="AO12" s="1082">
        <v>0</v>
      </c>
      <c r="AP12" s="1082">
        <v>0</v>
      </c>
      <c r="AQ12" s="1082">
        <v>0</v>
      </c>
      <c r="AR12" s="1082">
        <v>0</v>
      </c>
      <c r="AS12" s="1082">
        <v>0</v>
      </c>
      <c r="AT12" s="1082">
        <v>0</v>
      </c>
      <c r="AU12" s="1082">
        <v>0</v>
      </c>
      <c r="AV12" s="1082">
        <v>0</v>
      </c>
      <c r="AW12" s="1082">
        <v>0</v>
      </c>
      <c r="AX12" s="1083">
        <v>0</v>
      </c>
      <c r="AY12" s="1082">
        <v>0</v>
      </c>
      <c r="AZ12" s="1082">
        <v>0</v>
      </c>
      <c r="BA12" s="1082">
        <v>0</v>
      </c>
      <c r="BB12" s="1082">
        <v>0</v>
      </c>
      <c r="BC12" s="1082">
        <v>0</v>
      </c>
      <c r="BD12" s="1082">
        <v>0</v>
      </c>
      <c r="BE12" s="1082">
        <v>0</v>
      </c>
      <c r="BF12" s="1082">
        <v>0</v>
      </c>
      <c r="BG12" s="1082">
        <v>0</v>
      </c>
      <c r="BH12" s="1083">
        <v>0</v>
      </c>
      <c r="BI12" s="1082">
        <v>0</v>
      </c>
      <c r="BJ12" s="1082">
        <v>0</v>
      </c>
      <c r="BK12" s="1082">
        <v>0</v>
      </c>
      <c r="BL12" s="1082">
        <v>0</v>
      </c>
      <c r="BM12" s="1082">
        <v>0</v>
      </c>
      <c r="BN12" s="1082">
        <v>0</v>
      </c>
      <c r="BO12" s="1082">
        <v>0</v>
      </c>
      <c r="BP12" s="1082">
        <v>0</v>
      </c>
      <c r="BQ12" s="1082">
        <v>0</v>
      </c>
      <c r="BR12" s="1083">
        <v>0</v>
      </c>
      <c r="BS12" s="1082">
        <v>0</v>
      </c>
      <c r="BT12" s="1082">
        <v>0</v>
      </c>
      <c r="BU12" s="1082">
        <v>0</v>
      </c>
      <c r="BV12" s="1082">
        <v>0</v>
      </c>
      <c r="BW12" s="1082">
        <v>0</v>
      </c>
      <c r="BX12" s="1082">
        <v>0</v>
      </c>
      <c r="BY12" s="1082">
        <v>0</v>
      </c>
      <c r="BZ12" s="1082">
        <v>0</v>
      </c>
      <c r="CA12" s="1082">
        <v>0</v>
      </c>
      <c r="CB12" s="1083">
        <v>0</v>
      </c>
    </row>
    <row r="13" spans="2:80">
      <c r="B13" s="1078"/>
      <c r="C13" s="1079" t="s">
        <v>998</v>
      </c>
      <c r="D13" s="1080"/>
      <c r="E13" s="1081"/>
      <c r="F13" s="1084" t="s">
        <v>289</v>
      </c>
      <c r="G13" s="1085"/>
      <c r="H13" s="1082">
        <v>0</v>
      </c>
      <c r="I13" s="1086">
        <v>6</v>
      </c>
      <c r="J13" s="1082">
        <v>211</v>
      </c>
      <c r="K13" s="1082">
        <v>20</v>
      </c>
      <c r="L13" s="1082">
        <v>12</v>
      </c>
      <c r="M13" s="1082">
        <v>7</v>
      </c>
      <c r="N13" s="1082">
        <v>7</v>
      </c>
      <c r="O13" s="1082">
        <v>0</v>
      </c>
      <c r="P13" s="1082">
        <v>5</v>
      </c>
      <c r="Q13" s="1082">
        <v>0</v>
      </c>
      <c r="R13" s="1082">
        <v>3</v>
      </c>
      <c r="S13" s="1083">
        <v>3</v>
      </c>
      <c r="T13" s="1082">
        <v>0</v>
      </c>
      <c r="U13" s="1082">
        <v>2</v>
      </c>
      <c r="V13" s="1082">
        <v>1</v>
      </c>
      <c r="W13" s="1082">
        <v>1</v>
      </c>
      <c r="X13" s="1082">
        <v>0</v>
      </c>
      <c r="Y13" s="1082">
        <v>8</v>
      </c>
      <c r="Z13" s="1082">
        <v>1</v>
      </c>
      <c r="AA13" s="1082">
        <v>0</v>
      </c>
      <c r="AB13" s="1082">
        <v>1</v>
      </c>
      <c r="AC13" s="1083">
        <v>7</v>
      </c>
      <c r="AD13" s="1082">
        <v>0</v>
      </c>
      <c r="AE13" s="1082">
        <v>0</v>
      </c>
      <c r="AF13" s="1082">
        <v>0</v>
      </c>
      <c r="AG13" s="1082">
        <v>0</v>
      </c>
      <c r="AH13" s="1082">
        <v>2</v>
      </c>
      <c r="AI13" s="1082">
        <v>1</v>
      </c>
      <c r="AJ13" s="1082">
        <v>4</v>
      </c>
      <c r="AK13" s="1082">
        <v>0</v>
      </c>
      <c r="AL13" s="1082">
        <v>2</v>
      </c>
      <c r="AM13" s="1082">
        <v>189</v>
      </c>
      <c r="AN13" s="1083">
        <v>133</v>
      </c>
      <c r="AO13" s="1082">
        <v>77</v>
      </c>
      <c r="AP13" s="1082">
        <v>73</v>
      </c>
      <c r="AQ13" s="1082">
        <v>57</v>
      </c>
      <c r="AR13" s="1082">
        <v>23</v>
      </c>
      <c r="AS13" s="1082">
        <v>2</v>
      </c>
      <c r="AT13" s="1082">
        <v>7</v>
      </c>
      <c r="AU13" s="1082">
        <v>19</v>
      </c>
      <c r="AV13" s="1082">
        <v>6</v>
      </c>
      <c r="AW13" s="1082">
        <v>0</v>
      </c>
      <c r="AX13" s="1083">
        <v>0</v>
      </c>
      <c r="AY13" s="1082">
        <v>16</v>
      </c>
      <c r="AZ13" s="1082">
        <v>15</v>
      </c>
      <c r="BA13" s="1082">
        <v>10</v>
      </c>
      <c r="BB13" s="1082">
        <v>3</v>
      </c>
      <c r="BC13" s="1082">
        <v>2</v>
      </c>
      <c r="BD13" s="1082">
        <v>0</v>
      </c>
      <c r="BE13" s="1082">
        <v>1</v>
      </c>
      <c r="BF13" s="1082">
        <v>1</v>
      </c>
      <c r="BG13" s="1082">
        <v>0</v>
      </c>
      <c r="BH13" s="1083">
        <v>4</v>
      </c>
      <c r="BI13" s="1082">
        <v>56</v>
      </c>
      <c r="BJ13" s="1082">
        <v>21</v>
      </c>
      <c r="BK13" s="1082">
        <v>11</v>
      </c>
      <c r="BL13" s="1082">
        <v>3</v>
      </c>
      <c r="BM13" s="1082">
        <v>1</v>
      </c>
      <c r="BN13" s="1082">
        <v>6</v>
      </c>
      <c r="BO13" s="1082">
        <v>10</v>
      </c>
      <c r="BP13" s="1082">
        <v>7</v>
      </c>
      <c r="BQ13" s="1082">
        <v>2</v>
      </c>
      <c r="BR13" s="1083">
        <v>2</v>
      </c>
      <c r="BS13" s="1082">
        <v>6</v>
      </c>
      <c r="BT13" s="1082">
        <v>8</v>
      </c>
      <c r="BU13" s="1082">
        <v>0</v>
      </c>
      <c r="BV13" s="1082">
        <v>56</v>
      </c>
      <c r="BW13" s="1082">
        <v>0</v>
      </c>
      <c r="BX13" s="1082">
        <v>0</v>
      </c>
      <c r="BY13" s="1082">
        <v>0</v>
      </c>
      <c r="BZ13" s="1082">
        <v>14</v>
      </c>
      <c r="CA13" s="1082">
        <v>9</v>
      </c>
      <c r="CB13" s="1083">
        <v>33</v>
      </c>
    </row>
    <row r="14" spans="2:80">
      <c r="B14" s="1078"/>
      <c r="C14" s="1079" t="s">
        <v>376</v>
      </c>
      <c r="D14" s="1080"/>
      <c r="E14" s="1081"/>
      <c r="F14" s="1084" t="s">
        <v>841</v>
      </c>
      <c r="G14" s="1085"/>
      <c r="H14" s="1082">
        <v>255</v>
      </c>
      <c r="I14" s="1086">
        <v>1740</v>
      </c>
      <c r="J14" s="1082">
        <v>378198</v>
      </c>
      <c r="K14" s="1082">
        <v>63737</v>
      </c>
      <c r="L14" s="1082">
        <v>30730</v>
      </c>
      <c r="M14" s="1082">
        <v>17318</v>
      </c>
      <c r="N14" s="1082">
        <v>16960</v>
      </c>
      <c r="O14" s="1082">
        <v>358</v>
      </c>
      <c r="P14" s="1082">
        <v>13412</v>
      </c>
      <c r="Q14" s="1082">
        <v>139</v>
      </c>
      <c r="R14" s="1082">
        <v>7558</v>
      </c>
      <c r="S14" s="1083">
        <v>7414</v>
      </c>
      <c r="T14" s="1082">
        <v>144</v>
      </c>
      <c r="U14" s="1082">
        <v>5603</v>
      </c>
      <c r="V14" s="1082">
        <v>1639</v>
      </c>
      <c r="W14" s="1082">
        <v>3964</v>
      </c>
      <c r="X14" s="1082">
        <v>112</v>
      </c>
      <c r="Y14" s="1082">
        <v>33007</v>
      </c>
      <c r="Z14" s="1082">
        <v>2489</v>
      </c>
      <c r="AA14" s="1082">
        <v>511</v>
      </c>
      <c r="AB14" s="1082">
        <v>1978</v>
      </c>
      <c r="AC14" s="1083">
        <v>30518</v>
      </c>
      <c r="AD14" s="1082">
        <v>320</v>
      </c>
      <c r="AE14" s="1082">
        <v>837</v>
      </c>
      <c r="AF14" s="1082">
        <v>1512</v>
      </c>
      <c r="AG14" s="1082">
        <v>2006</v>
      </c>
      <c r="AH14" s="1082">
        <v>6402</v>
      </c>
      <c r="AI14" s="1082">
        <v>7929</v>
      </c>
      <c r="AJ14" s="1082">
        <v>10909</v>
      </c>
      <c r="AK14" s="1082">
        <v>603</v>
      </c>
      <c r="AL14" s="1082">
        <v>952</v>
      </c>
      <c r="AM14" s="1082">
        <v>313509</v>
      </c>
      <c r="AN14" s="1083">
        <v>191776</v>
      </c>
      <c r="AO14" s="1082">
        <v>85304</v>
      </c>
      <c r="AP14" s="1082">
        <v>81948</v>
      </c>
      <c r="AQ14" s="1082">
        <v>72978</v>
      </c>
      <c r="AR14" s="1082">
        <v>51835</v>
      </c>
      <c r="AS14" s="1082">
        <v>4828</v>
      </c>
      <c r="AT14" s="1082">
        <v>1535</v>
      </c>
      <c r="AU14" s="1082">
        <v>6402</v>
      </c>
      <c r="AV14" s="1082">
        <v>8096</v>
      </c>
      <c r="AW14" s="1082">
        <v>182</v>
      </c>
      <c r="AX14" s="1083">
        <v>100</v>
      </c>
      <c r="AY14" s="1082">
        <v>8970</v>
      </c>
      <c r="AZ14" s="1082">
        <v>7265</v>
      </c>
      <c r="BA14" s="1082">
        <v>6365</v>
      </c>
      <c r="BB14" s="1082">
        <v>543</v>
      </c>
      <c r="BC14" s="1082">
        <v>311</v>
      </c>
      <c r="BD14" s="1082">
        <v>46</v>
      </c>
      <c r="BE14" s="1082">
        <v>1705</v>
      </c>
      <c r="BF14" s="1082">
        <v>1386</v>
      </c>
      <c r="BG14" s="1082">
        <v>319</v>
      </c>
      <c r="BH14" s="1083">
        <v>3356</v>
      </c>
      <c r="BI14" s="1082">
        <v>76587</v>
      </c>
      <c r="BJ14" s="1082">
        <v>18552</v>
      </c>
      <c r="BK14" s="1082">
        <v>13410</v>
      </c>
      <c r="BL14" s="1082">
        <v>1527</v>
      </c>
      <c r="BM14" s="1082">
        <v>2837</v>
      </c>
      <c r="BN14" s="1082">
        <v>778</v>
      </c>
      <c r="BO14" s="1082">
        <v>6750</v>
      </c>
      <c r="BP14" s="1082">
        <v>17712</v>
      </c>
      <c r="BQ14" s="1082">
        <v>13648</v>
      </c>
      <c r="BR14" s="1083">
        <v>4193</v>
      </c>
      <c r="BS14" s="1082">
        <v>3268</v>
      </c>
      <c r="BT14" s="1082">
        <v>12464</v>
      </c>
      <c r="BU14" s="1082">
        <v>29885</v>
      </c>
      <c r="BV14" s="1082">
        <v>121733</v>
      </c>
      <c r="BW14" s="1082">
        <v>16466</v>
      </c>
      <c r="BX14" s="1082">
        <v>2951</v>
      </c>
      <c r="BY14" s="1082">
        <v>212</v>
      </c>
      <c r="BZ14" s="1082">
        <v>18597</v>
      </c>
      <c r="CA14" s="1082">
        <v>31454</v>
      </c>
      <c r="CB14" s="1083">
        <v>52053</v>
      </c>
    </row>
    <row r="15" spans="2:80">
      <c r="B15" s="1078"/>
      <c r="C15" s="1079" t="s">
        <v>568</v>
      </c>
      <c r="D15" s="1080"/>
      <c r="E15" s="1081"/>
      <c r="F15" s="1084" t="s">
        <v>10</v>
      </c>
      <c r="G15" s="1085"/>
      <c r="H15" s="1082">
        <v>0</v>
      </c>
      <c r="I15" s="1086">
        <v>0</v>
      </c>
      <c r="J15" s="1082">
        <v>0</v>
      </c>
      <c r="K15" s="1082">
        <v>0</v>
      </c>
      <c r="L15" s="1082">
        <v>0</v>
      </c>
      <c r="M15" s="1082">
        <v>0</v>
      </c>
      <c r="N15" s="1082">
        <v>0</v>
      </c>
      <c r="O15" s="1082">
        <v>0</v>
      </c>
      <c r="P15" s="1082">
        <v>0</v>
      </c>
      <c r="Q15" s="1082">
        <v>0</v>
      </c>
      <c r="R15" s="1082">
        <v>0</v>
      </c>
      <c r="S15" s="1083">
        <v>0</v>
      </c>
      <c r="T15" s="1082">
        <v>0</v>
      </c>
      <c r="U15" s="1082">
        <v>0</v>
      </c>
      <c r="V15" s="1082">
        <v>0</v>
      </c>
      <c r="W15" s="1082">
        <v>0</v>
      </c>
      <c r="X15" s="1082">
        <v>0</v>
      </c>
      <c r="Y15" s="1082">
        <v>0</v>
      </c>
      <c r="Z15" s="1082">
        <v>0</v>
      </c>
      <c r="AA15" s="1082">
        <v>0</v>
      </c>
      <c r="AB15" s="1082">
        <v>0</v>
      </c>
      <c r="AC15" s="1083">
        <v>0</v>
      </c>
      <c r="AD15" s="1082">
        <v>0</v>
      </c>
      <c r="AE15" s="1082">
        <v>0</v>
      </c>
      <c r="AF15" s="1082">
        <v>0</v>
      </c>
      <c r="AG15" s="1082">
        <v>0</v>
      </c>
      <c r="AH15" s="1082">
        <v>0</v>
      </c>
      <c r="AI15" s="1082">
        <v>0</v>
      </c>
      <c r="AJ15" s="1082">
        <v>0</v>
      </c>
      <c r="AK15" s="1082">
        <v>0</v>
      </c>
      <c r="AL15" s="1082">
        <v>0</v>
      </c>
      <c r="AM15" s="1082">
        <v>0</v>
      </c>
      <c r="AN15" s="1083">
        <v>0</v>
      </c>
      <c r="AO15" s="1082">
        <v>0</v>
      </c>
      <c r="AP15" s="1082">
        <v>0</v>
      </c>
      <c r="AQ15" s="1082">
        <v>0</v>
      </c>
      <c r="AR15" s="1082">
        <v>0</v>
      </c>
      <c r="AS15" s="1082">
        <v>0</v>
      </c>
      <c r="AT15" s="1082">
        <v>0</v>
      </c>
      <c r="AU15" s="1082">
        <v>0</v>
      </c>
      <c r="AV15" s="1082">
        <v>0</v>
      </c>
      <c r="AW15" s="1082">
        <v>0</v>
      </c>
      <c r="AX15" s="1083">
        <v>0</v>
      </c>
      <c r="AY15" s="1082">
        <v>0</v>
      </c>
      <c r="AZ15" s="1082">
        <v>0</v>
      </c>
      <c r="BA15" s="1082">
        <v>0</v>
      </c>
      <c r="BB15" s="1082">
        <v>0</v>
      </c>
      <c r="BC15" s="1082">
        <v>0</v>
      </c>
      <c r="BD15" s="1082">
        <v>0</v>
      </c>
      <c r="BE15" s="1082">
        <v>0</v>
      </c>
      <c r="BF15" s="1082">
        <v>0</v>
      </c>
      <c r="BG15" s="1082">
        <v>0</v>
      </c>
      <c r="BH15" s="1083">
        <v>0</v>
      </c>
      <c r="BI15" s="1082">
        <v>0</v>
      </c>
      <c r="BJ15" s="1082">
        <v>0</v>
      </c>
      <c r="BK15" s="1082">
        <v>0</v>
      </c>
      <c r="BL15" s="1082">
        <v>0</v>
      </c>
      <c r="BM15" s="1082">
        <v>0</v>
      </c>
      <c r="BN15" s="1082">
        <v>0</v>
      </c>
      <c r="BO15" s="1082">
        <v>0</v>
      </c>
      <c r="BP15" s="1082">
        <v>0</v>
      </c>
      <c r="BQ15" s="1082">
        <v>0</v>
      </c>
      <c r="BR15" s="1083">
        <v>0</v>
      </c>
      <c r="BS15" s="1082">
        <v>0</v>
      </c>
      <c r="BT15" s="1082">
        <v>0</v>
      </c>
      <c r="BU15" s="1082">
        <v>0</v>
      </c>
      <c r="BV15" s="1082">
        <v>0</v>
      </c>
      <c r="BW15" s="1082">
        <v>0</v>
      </c>
      <c r="BX15" s="1082">
        <v>0</v>
      </c>
      <c r="BY15" s="1082">
        <v>0</v>
      </c>
      <c r="BZ15" s="1082">
        <v>0</v>
      </c>
      <c r="CA15" s="1082">
        <v>0</v>
      </c>
      <c r="CB15" s="1083">
        <v>0</v>
      </c>
    </row>
    <row r="16" spans="2:80">
      <c r="B16" s="1078"/>
      <c r="C16" s="1079" t="s">
        <v>569</v>
      </c>
      <c r="D16" s="1080"/>
      <c r="E16" s="1081"/>
      <c r="F16" s="1084" t="s">
        <v>290</v>
      </c>
      <c r="G16" s="1085"/>
      <c r="H16" s="1082">
        <v>0</v>
      </c>
      <c r="I16" s="1086">
        <v>0</v>
      </c>
      <c r="J16" s="1082">
        <v>0</v>
      </c>
      <c r="K16" s="1082">
        <v>0</v>
      </c>
      <c r="L16" s="1082">
        <v>0</v>
      </c>
      <c r="M16" s="1082">
        <v>0</v>
      </c>
      <c r="N16" s="1082">
        <v>0</v>
      </c>
      <c r="O16" s="1082">
        <v>0</v>
      </c>
      <c r="P16" s="1082">
        <v>0</v>
      </c>
      <c r="Q16" s="1082">
        <v>0</v>
      </c>
      <c r="R16" s="1082">
        <v>0</v>
      </c>
      <c r="S16" s="1083">
        <v>0</v>
      </c>
      <c r="T16" s="1082">
        <v>0</v>
      </c>
      <c r="U16" s="1082">
        <v>0</v>
      </c>
      <c r="V16" s="1082">
        <v>0</v>
      </c>
      <c r="W16" s="1082">
        <v>0</v>
      </c>
      <c r="X16" s="1082">
        <v>0</v>
      </c>
      <c r="Y16" s="1082">
        <v>0</v>
      </c>
      <c r="Z16" s="1082">
        <v>0</v>
      </c>
      <c r="AA16" s="1082">
        <v>0</v>
      </c>
      <c r="AB16" s="1082">
        <v>0</v>
      </c>
      <c r="AC16" s="1083">
        <v>0</v>
      </c>
      <c r="AD16" s="1082">
        <v>0</v>
      </c>
      <c r="AE16" s="1082">
        <v>0</v>
      </c>
      <c r="AF16" s="1082">
        <v>0</v>
      </c>
      <c r="AG16" s="1082">
        <v>0</v>
      </c>
      <c r="AH16" s="1082">
        <v>0</v>
      </c>
      <c r="AI16" s="1082">
        <v>0</v>
      </c>
      <c r="AJ16" s="1082">
        <v>0</v>
      </c>
      <c r="AK16" s="1082">
        <v>0</v>
      </c>
      <c r="AL16" s="1082">
        <v>0</v>
      </c>
      <c r="AM16" s="1082">
        <v>0</v>
      </c>
      <c r="AN16" s="1083">
        <v>0</v>
      </c>
      <c r="AO16" s="1082">
        <v>0</v>
      </c>
      <c r="AP16" s="1082">
        <v>0</v>
      </c>
      <c r="AQ16" s="1082">
        <v>0</v>
      </c>
      <c r="AR16" s="1082">
        <v>0</v>
      </c>
      <c r="AS16" s="1082">
        <v>0</v>
      </c>
      <c r="AT16" s="1082">
        <v>0</v>
      </c>
      <c r="AU16" s="1082">
        <v>0</v>
      </c>
      <c r="AV16" s="1082">
        <v>0</v>
      </c>
      <c r="AW16" s="1082">
        <v>0</v>
      </c>
      <c r="AX16" s="1083">
        <v>0</v>
      </c>
      <c r="AY16" s="1082">
        <v>0</v>
      </c>
      <c r="AZ16" s="1082">
        <v>0</v>
      </c>
      <c r="BA16" s="1082">
        <v>0</v>
      </c>
      <c r="BB16" s="1082">
        <v>0</v>
      </c>
      <c r="BC16" s="1082">
        <v>0</v>
      </c>
      <c r="BD16" s="1082">
        <v>0</v>
      </c>
      <c r="BE16" s="1082">
        <v>0</v>
      </c>
      <c r="BF16" s="1082">
        <v>0</v>
      </c>
      <c r="BG16" s="1082">
        <v>0</v>
      </c>
      <c r="BH16" s="1083">
        <v>0</v>
      </c>
      <c r="BI16" s="1082">
        <v>0</v>
      </c>
      <c r="BJ16" s="1082">
        <v>0</v>
      </c>
      <c r="BK16" s="1082">
        <v>0</v>
      </c>
      <c r="BL16" s="1082">
        <v>0</v>
      </c>
      <c r="BM16" s="1082">
        <v>0</v>
      </c>
      <c r="BN16" s="1082">
        <v>0</v>
      </c>
      <c r="BO16" s="1082">
        <v>0</v>
      </c>
      <c r="BP16" s="1082">
        <v>0</v>
      </c>
      <c r="BQ16" s="1082">
        <v>0</v>
      </c>
      <c r="BR16" s="1083">
        <v>0</v>
      </c>
      <c r="BS16" s="1082">
        <v>0</v>
      </c>
      <c r="BT16" s="1082">
        <v>0</v>
      </c>
      <c r="BU16" s="1082">
        <v>0</v>
      </c>
      <c r="BV16" s="1082">
        <v>0</v>
      </c>
      <c r="BW16" s="1082">
        <v>0</v>
      </c>
      <c r="BX16" s="1082">
        <v>0</v>
      </c>
      <c r="BY16" s="1082">
        <v>0</v>
      </c>
      <c r="BZ16" s="1082">
        <v>0</v>
      </c>
      <c r="CA16" s="1082">
        <v>0</v>
      </c>
      <c r="CB16" s="1083">
        <v>0</v>
      </c>
    </row>
    <row r="17" spans="2:80">
      <c r="B17" s="1078"/>
      <c r="C17" s="1079" t="s">
        <v>570</v>
      </c>
      <c r="D17" s="1080"/>
      <c r="E17" s="1081"/>
      <c r="F17" s="1084" t="s">
        <v>421</v>
      </c>
      <c r="G17" s="1085"/>
      <c r="H17" s="1082">
        <v>0</v>
      </c>
      <c r="I17" s="1086">
        <v>0</v>
      </c>
      <c r="J17" s="1082">
        <v>1513</v>
      </c>
      <c r="K17" s="1082">
        <v>0</v>
      </c>
      <c r="L17" s="1082">
        <v>0</v>
      </c>
      <c r="M17" s="1082">
        <v>0</v>
      </c>
      <c r="N17" s="1082">
        <v>0</v>
      </c>
      <c r="O17" s="1082">
        <v>0</v>
      </c>
      <c r="P17" s="1082">
        <v>0</v>
      </c>
      <c r="Q17" s="1082">
        <v>0</v>
      </c>
      <c r="R17" s="1082">
        <v>0</v>
      </c>
      <c r="S17" s="1083">
        <v>0</v>
      </c>
      <c r="T17" s="1082">
        <v>0</v>
      </c>
      <c r="U17" s="1082">
        <v>0</v>
      </c>
      <c r="V17" s="1082">
        <v>0</v>
      </c>
      <c r="W17" s="1082">
        <v>0</v>
      </c>
      <c r="X17" s="1082">
        <v>0</v>
      </c>
      <c r="Y17" s="1082">
        <v>0</v>
      </c>
      <c r="Z17" s="1082">
        <v>0</v>
      </c>
      <c r="AA17" s="1082">
        <v>0</v>
      </c>
      <c r="AB17" s="1082">
        <v>0</v>
      </c>
      <c r="AC17" s="1083">
        <v>0</v>
      </c>
      <c r="AD17" s="1082">
        <v>0</v>
      </c>
      <c r="AE17" s="1082">
        <v>0</v>
      </c>
      <c r="AF17" s="1082">
        <v>0</v>
      </c>
      <c r="AG17" s="1082">
        <v>0</v>
      </c>
      <c r="AH17" s="1082">
        <v>0</v>
      </c>
      <c r="AI17" s="1082">
        <v>0</v>
      </c>
      <c r="AJ17" s="1082">
        <v>0</v>
      </c>
      <c r="AK17" s="1082">
        <v>0</v>
      </c>
      <c r="AL17" s="1082">
        <v>0</v>
      </c>
      <c r="AM17" s="1082">
        <v>1513</v>
      </c>
      <c r="AN17" s="1083">
        <v>1513</v>
      </c>
      <c r="AO17" s="1082">
        <v>0</v>
      </c>
      <c r="AP17" s="1082">
        <v>0</v>
      </c>
      <c r="AQ17" s="1082">
        <v>0</v>
      </c>
      <c r="AR17" s="1082">
        <v>0</v>
      </c>
      <c r="AS17" s="1082">
        <v>0</v>
      </c>
      <c r="AT17" s="1082">
        <v>0</v>
      </c>
      <c r="AU17" s="1082">
        <v>0</v>
      </c>
      <c r="AV17" s="1082">
        <v>0</v>
      </c>
      <c r="AW17" s="1082">
        <v>0</v>
      </c>
      <c r="AX17" s="1083">
        <v>0</v>
      </c>
      <c r="AY17" s="1082">
        <v>0</v>
      </c>
      <c r="AZ17" s="1082">
        <v>0</v>
      </c>
      <c r="BA17" s="1082">
        <v>0</v>
      </c>
      <c r="BB17" s="1082">
        <v>0</v>
      </c>
      <c r="BC17" s="1082">
        <v>0</v>
      </c>
      <c r="BD17" s="1082">
        <v>0</v>
      </c>
      <c r="BE17" s="1082">
        <v>0</v>
      </c>
      <c r="BF17" s="1082">
        <v>0</v>
      </c>
      <c r="BG17" s="1082">
        <v>0</v>
      </c>
      <c r="BH17" s="1083">
        <v>0</v>
      </c>
      <c r="BI17" s="1082">
        <v>0</v>
      </c>
      <c r="BJ17" s="1082">
        <v>0</v>
      </c>
      <c r="BK17" s="1082">
        <v>0</v>
      </c>
      <c r="BL17" s="1082">
        <v>0</v>
      </c>
      <c r="BM17" s="1082">
        <v>0</v>
      </c>
      <c r="BN17" s="1082">
        <v>0</v>
      </c>
      <c r="BO17" s="1082">
        <v>0</v>
      </c>
      <c r="BP17" s="1082">
        <v>0</v>
      </c>
      <c r="BQ17" s="1082">
        <v>0</v>
      </c>
      <c r="BR17" s="1083">
        <v>0</v>
      </c>
      <c r="BS17" s="1082">
        <v>0</v>
      </c>
      <c r="BT17" s="1082">
        <v>0</v>
      </c>
      <c r="BU17" s="1082">
        <v>1513</v>
      </c>
      <c r="BV17" s="1082">
        <v>0</v>
      </c>
      <c r="BW17" s="1082">
        <v>0</v>
      </c>
      <c r="BX17" s="1082">
        <v>0</v>
      </c>
      <c r="BY17" s="1082">
        <v>0</v>
      </c>
      <c r="BZ17" s="1082">
        <v>0</v>
      </c>
      <c r="CA17" s="1082">
        <v>0</v>
      </c>
      <c r="CB17" s="1083">
        <v>0</v>
      </c>
    </row>
    <row r="18" spans="2:80">
      <c r="B18" s="1078"/>
      <c r="C18" s="1079" t="s">
        <v>571</v>
      </c>
      <c r="D18" s="1080"/>
      <c r="E18" s="1081"/>
      <c r="F18" s="1084" t="s">
        <v>291</v>
      </c>
      <c r="G18" s="1085"/>
      <c r="H18" s="1082">
        <v>0</v>
      </c>
      <c r="I18" s="1086">
        <v>0</v>
      </c>
      <c r="J18" s="1082">
        <v>0</v>
      </c>
      <c r="K18" s="1082">
        <v>0</v>
      </c>
      <c r="L18" s="1082">
        <v>0</v>
      </c>
      <c r="M18" s="1082">
        <v>0</v>
      </c>
      <c r="N18" s="1082">
        <v>0</v>
      </c>
      <c r="O18" s="1082">
        <v>0</v>
      </c>
      <c r="P18" s="1082">
        <v>0</v>
      </c>
      <c r="Q18" s="1082">
        <v>0</v>
      </c>
      <c r="R18" s="1082">
        <v>0</v>
      </c>
      <c r="S18" s="1083">
        <v>0</v>
      </c>
      <c r="T18" s="1082">
        <v>0</v>
      </c>
      <c r="U18" s="1082">
        <v>0</v>
      </c>
      <c r="V18" s="1082">
        <v>0</v>
      </c>
      <c r="W18" s="1082">
        <v>0</v>
      </c>
      <c r="X18" s="1082">
        <v>0</v>
      </c>
      <c r="Y18" s="1082">
        <v>0</v>
      </c>
      <c r="Z18" s="1082">
        <v>0</v>
      </c>
      <c r="AA18" s="1082">
        <v>0</v>
      </c>
      <c r="AB18" s="1082">
        <v>0</v>
      </c>
      <c r="AC18" s="1083">
        <v>0</v>
      </c>
      <c r="AD18" s="1082">
        <v>0</v>
      </c>
      <c r="AE18" s="1082">
        <v>0</v>
      </c>
      <c r="AF18" s="1082">
        <v>0</v>
      </c>
      <c r="AG18" s="1082">
        <v>0</v>
      </c>
      <c r="AH18" s="1082">
        <v>0</v>
      </c>
      <c r="AI18" s="1082">
        <v>0</v>
      </c>
      <c r="AJ18" s="1082">
        <v>0</v>
      </c>
      <c r="AK18" s="1082">
        <v>0</v>
      </c>
      <c r="AL18" s="1082">
        <v>0</v>
      </c>
      <c r="AM18" s="1082">
        <v>0</v>
      </c>
      <c r="AN18" s="1083">
        <v>0</v>
      </c>
      <c r="AO18" s="1082">
        <v>0</v>
      </c>
      <c r="AP18" s="1082">
        <v>0</v>
      </c>
      <c r="AQ18" s="1082">
        <v>0</v>
      </c>
      <c r="AR18" s="1082">
        <v>0</v>
      </c>
      <c r="AS18" s="1082">
        <v>0</v>
      </c>
      <c r="AT18" s="1082">
        <v>0</v>
      </c>
      <c r="AU18" s="1082">
        <v>0</v>
      </c>
      <c r="AV18" s="1082">
        <v>0</v>
      </c>
      <c r="AW18" s="1082">
        <v>0</v>
      </c>
      <c r="AX18" s="1083">
        <v>0</v>
      </c>
      <c r="AY18" s="1082">
        <v>0</v>
      </c>
      <c r="AZ18" s="1082">
        <v>0</v>
      </c>
      <c r="BA18" s="1082">
        <v>0</v>
      </c>
      <c r="BB18" s="1082">
        <v>0</v>
      </c>
      <c r="BC18" s="1082">
        <v>0</v>
      </c>
      <c r="BD18" s="1082">
        <v>0</v>
      </c>
      <c r="BE18" s="1082">
        <v>0</v>
      </c>
      <c r="BF18" s="1082">
        <v>0</v>
      </c>
      <c r="BG18" s="1082">
        <v>0</v>
      </c>
      <c r="BH18" s="1083">
        <v>0</v>
      </c>
      <c r="BI18" s="1082">
        <v>0</v>
      </c>
      <c r="BJ18" s="1082">
        <v>0</v>
      </c>
      <c r="BK18" s="1082">
        <v>0</v>
      </c>
      <c r="BL18" s="1082">
        <v>0</v>
      </c>
      <c r="BM18" s="1082">
        <v>0</v>
      </c>
      <c r="BN18" s="1082">
        <v>0</v>
      </c>
      <c r="BO18" s="1082">
        <v>0</v>
      </c>
      <c r="BP18" s="1082">
        <v>0</v>
      </c>
      <c r="BQ18" s="1082">
        <v>0</v>
      </c>
      <c r="BR18" s="1083">
        <v>0</v>
      </c>
      <c r="BS18" s="1082">
        <v>0</v>
      </c>
      <c r="BT18" s="1082">
        <v>0</v>
      </c>
      <c r="BU18" s="1082">
        <v>0</v>
      </c>
      <c r="BV18" s="1082">
        <v>0</v>
      </c>
      <c r="BW18" s="1082">
        <v>0</v>
      </c>
      <c r="BX18" s="1082">
        <v>0</v>
      </c>
      <c r="BY18" s="1082">
        <v>0</v>
      </c>
      <c r="BZ18" s="1082">
        <v>0</v>
      </c>
      <c r="CA18" s="1082">
        <v>0</v>
      </c>
      <c r="CB18" s="1083">
        <v>0</v>
      </c>
    </row>
    <row r="19" spans="2:80">
      <c r="B19" s="1078"/>
      <c r="C19" s="1079" t="s">
        <v>572</v>
      </c>
      <c r="D19" s="1080"/>
      <c r="E19" s="1081"/>
      <c r="F19" s="1084" t="s">
        <v>292</v>
      </c>
      <c r="G19" s="1085"/>
      <c r="H19" s="1082">
        <v>6575</v>
      </c>
      <c r="I19" s="1086">
        <v>0</v>
      </c>
      <c r="J19" s="1082">
        <v>38972</v>
      </c>
      <c r="K19" s="1082">
        <v>12649</v>
      </c>
      <c r="L19" s="1082">
        <v>7776</v>
      </c>
      <c r="M19" s="1082">
        <v>4678</v>
      </c>
      <c r="N19" s="1082">
        <v>4590</v>
      </c>
      <c r="O19" s="1082">
        <v>88</v>
      </c>
      <c r="P19" s="1082">
        <v>3098</v>
      </c>
      <c r="Q19" s="1082">
        <v>48</v>
      </c>
      <c r="R19" s="1082">
        <v>1539</v>
      </c>
      <c r="S19" s="1083">
        <v>1518</v>
      </c>
      <c r="T19" s="1082">
        <v>21</v>
      </c>
      <c r="U19" s="1082">
        <v>1472</v>
      </c>
      <c r="V19" s="1082">
        <v>478</v>
      </c>
      <c r="W19" s="1082">
        <v>994</v>
      </c>
      <c r="X19" s="1082">
        <v>39</v>
      </c>
      <c r="Y19" s="1082">
        <v>4873</v>
      </c>
      <c r="Z19" s="1082">
        <v>319</v>
      </c>
      <c r="AA19" s="1082">
        <v>9</v>
      </c>
      <c r="AB19" s="1082">
        <v>310</v>
      </c>
      <c r="AC19" s="1083">
        <v>4554</v>
      </c>
      <c r="AD19" s="1082">
        <v>14</v>
      </c>
      <c r="AE19" s="1082">
        <v>218</v>
      </c>
      <c r="AF19" s="1082">
        <v>45</v>
      </c>
      <c r="AG19" s="1082">
        <v>253</v>
      </c>
      <c r="AH19" s="1082">
        <v>1753</v>
      </c>
      <c r="AI19" s="1082">
        <v>251</v>
      </c>
      <c r="AJ19" s="1082">
        <v>1901</v>
      </c>
      <c r="AK19" s="1082">
        <v>119</v>
      </c>
      <c r="AL19" s="1082">
        <v>24586</v>
      </c>
      <c r="AM19" s="1082">
        <v>1737</v>
      </c>
      <c r="AN19" s="1083">
        <v>1434</v>
      </c>
      <c r="AO19" s="1082">
        <v>276</v>
      </c>
      <c r="AP19" s="1082">
        <v>272</v>
      </c>
      <c r="AQ19" s="1082">
        <v>236</v>
      </c>
      <c r="AR19" s="1082">
        <v>81</v>
      </c>
      <c r="AS19" s="1082">
        <v>5</v>
      </c>
      <c r="AT19" s="1082">
        <v>12</v>
      </c>
      <c r="AU19" s="1082">
        <v>108</v>
      </c>
      <c r="AV19" s="1082">
        <v>28</v>
      </c>
      <c r="AW19" s="1082">
        <v>1</v>
      </c>
      <c r="AX19" s="1083">
        <v>1</v>
      </c>
      <c r="AY19" s="1082">
        <v>36</v>
      </c>
      <c r="AZ19" s="1082">
        <v>30</v>
      </c>
      <c r="BA19" s="1082">
        <v>21</v>
      </c>
      <c r="BB19" s="1082">
        <v>6</v>
      </c>
      <c r="BC19" s="1082">
        <v>2</v>
      </c>
      <c r="BD19" s="1082">
        <v>1</v>
      </c>
      <c r="BE19" s="1082">
        <v>6</v>
      </c>
      <c r="BF19" s="1082">
        <v>5</v>
      </c>
      <c r="BG19" s="1082">
        <v>1</v>
      </c>
      <c r="BH19" s="1083">
        <v>4</v>
      </c>
      <c r="BI19" s="1082">
        <v>1149</v>
      </c>
      <c r="BJ19" s="1082">
        <v>358</v>
      </c>
      <c r="BK19" s="1082">
        <v>210</v>
      </c>
      <c r="BL19" s="1082">
        <v>39</v>
      </c>
      <c r="BM19" s="1082">
        <v>35</v>
      </c>
      <c r="BN19" s="1082">
        <v>74</v>
      </c>
      <c r="BO19" s="1082">
        <v>658</v>
      </c>
      <c r="BP19" s="1082">
        <v>43</v>
      </c>
      <c r="BQ19" s="1082">
        <v>1</v>
      </c>
      <c r="BR19" s="1083">
        <v>72</v>
      </c>
      <c r="BS19" s="1082">
        <v>8</v>
      </c>
      <c r="BT19" s="1082">
        <v>9</v>
      </c>
      <c r="BU19" s="1082">
        <v>9</v>
      </c>
      <c r="BV19" s="1082">
        <v>303</v>
      </c>
      <c r="BW19" s="1082">
        <v>113</v>
      </c>
      <c r="BX19" s="1082">
        <v>33</v>
      </c>
      <c r="BY19" s="1082">
        <v>10</v>
      </c>
      <c r="BZ19" s="1082">
        <v>64</v>
      </c>
      <c r="CA19" s="1082">
        <v>33</v>
      </c>
      <c r="CB19" s="1083">
        <v>50</v>
      </c>
    </row>
    <row r="20" spans="2:80">
      <c r="B20" s="1078"/>
      <c r="C20" s="1079" t="s">
        <v>573</v>
      </c>
      <c r="D20" s="1080"/>
      <c r="E20" s="1081"/>
      <c r="F20" s="1084" t="s">
        <v>293</v>
      </c>
      <c r="G20" s="1085"/>
      <c r="H20" s="1082">
        <v>3585</v>
      </c>
      <c r="I20" s="1086">
        <v>2561</v>
      </c>
      <c r="J20" s="1082">
        <v>139305</v>
      </c>
      <c r="K20" s="1082">
        <v>98767</v>
      </c>
      <c r="L20" s="1082">
        <v>43798</v>
      </c>
      <c r="M20" s="1082">
        <v>20701</v>
      </c>
      <c r="N20" s="1082">
        <v>20016</v>
      </c>
      <c r="O20" s="1082">
        <v>685</v>
      </c>
      <c r="P20" s="1082">
        <v>23097</v>
      </c>
      <c r="Q20" s="1082">
        <v>447</v>
      </c>
      <c r="R20" s="1082">
        <v>13124</v>
      </c>
      <c r="S20" s="1083">
        <v>12986</v>
      </c>
      <c r="T20" s="1082">
        <v>138</v>
      </c>
      <c r="U20" s="1082">
        <v>9186</v>
      </c>
      <c r="V20" s="1082">
        <v>4079</v>
      </c>
      <c r="W20" s="1082">
        <v>5107</v>
      </c>
      <c r="X20" s="1082">
        <v>340</v>
      </c>
      <c r="Y20" s="1082">
        <v>54969</v>
      </c>
      <c r="Z20" s="1082">
        <v>2472</v>
      </c>
      <c r="AA20" s="1082">
        <v>115</v>
      </c>
      <c r="AB20" s="1082">
        <v>2357</v>
      </c>
      <c r="AC20" s="1083">
        <v>52497</v>
      </c>
      <c r="AD20" s="1082">
        <v>314</v>
      </c>
      <c r="AE20" s="1082">
        <v>3357</v>
      </c>
      <c r="AF20" s="1082">
        <v>545</v>
      </c>
      <c r="AG20" s="1082">
        <v>3836</v>
      </c>
      <c r="AH20" s="1082">
        <v>15454</v>
      </c>
      <c r="AI20" s="1082">
        <v>4099</v>
      </c>
      <c r="AJ20" s="1082">
        <v>24322</v>
      </c>
      <c r="AK20" s="1082">
        <v>570</v>
      </c>
      <c r="AL20" s="1082">
        <v>13396</v>
      </c>
      <c r="AM20" s="1082">
        <v>27142</v>
      </c>
      <c r="AN20" s="1083">
        <v>15051</v>
      </c>
      <c r="AO20" s="1082">
        <v>7809</v>
      </c>
      <c r="AP20" s="1082">
        <v>7480</v>
      </c>
      <c r="AQ20" s="1082">
        <v>6076</v>
      </c>
      <c r="AR20" s="1082">
        <v>2434</v>
      </c>
      <c r="AS20" s="1082">
        <v>171</v>
      </c>
      <c r="AT20" s="1082">
        <v>485</v>
      </c>
      <c r="AU20" s="1082">
        <v>1857</v>
      </c>
      <c r="AV20" s="1082">
        <v>1057</v>
      </c>
      <c r="AW20" s="1082">
        <v>25</v>
      </c>
      <c r="AX20" s="1083">
        <v>47</v>
      </c>
      <c r="AY20" s="1082">
        <v>1404</v>
      </c>
      <c r="AZ20" s="1082">
        <v>1269</v>
      </c>
      <c r="BA20" s="1082">
        <v>945</v>
      </c>
      <c r="BB20" s="1082">
        <v>185</v>
      </c>
      <c r="BC20" s="1082">
        <v>120</v>
      </c>
      <c r="BD20" s="1082">
        <v>19</v>
      </c>
      <c r="BE20" s="1082">
        <v>135</v>
      </c>
      <c r="BF20" s="1082">
        <v>108</v>
      </c>
      <c r="BG20" s="1082">
        <v>27</v>
      </c>
      <c r="BH20" s="1083">
        <v>329</v>
      </c>
      <c r="BI20" s="1082">
        <v>6771</v>
      </c>
      <c r="BJ20" s="1082">
        <v>2197</v>
      </c>
      <c r="BK20" s="1082">
        <v>1346</v>
      </c>
      <c r="BL20" s="1082">
        <v>248</v>
      </c>
      <c r="BM20" s="1082">
        <v>83</v>
      </c>
      <c r="BN20" s="1082">
        <v>520</v>
      </c>
      <c r="BO20" s="1082">
        <v>2199</v>
      </c>
      <c r="BP20" s="1082">
        <v>685</v>
      </c>
      <c r="BQ20" s="1082">
        <v>157</v>
      </c>
      <c r="BR20" s="1083">
        <v>229</v>
      </c>
      <c r="BS20" s="1082">
        <v>434</v>
      </c>
      <c r="BT20" s="1082">
        <v>870</v>
      </c>
      <c r="BU20" s="1082">
        <v>471</v>
      </c>
      <c r="BV20" s="1082">
        <v>12091</v>
      </c>
      <c r="BW20" s="1082">
        <v>1953</v>
      </c>
      <c r="BX20" s="1082">
        <v>1239</v>
      </c>
      <c r="BY20" s="1082">
        <v>306</v>
      </c>
      <c r="BZ20" s="1082">
        <v>2103</v>
      </c>
      <c r="CA20" s="1082">
        <v>1667</v>
      </c>
      <c r="CB20" s="1083">
        <v>4823</v>
      </c>
    </row>
    <row r="21" spans="2:80">
      <c r="B21" s="1078"/>
      <c r="C21" s="1079" t="s">
        <v>574</v>
      </c>
      <c r="D21" s="1080"/>
      <c r="E21" s="1081"/>
      <c r="F21" s="1084" t="s">
        <v>424</v>
      </c>
      <c r="G21" s="1085"/>
      <c r="H21" s="1082">
        <v>35482</v>
      </c>
      <c r="I21" s="1086">
        <v>4509</v>
      </c>
      <c r="J21" s="1082">
        <v>2068920</v>
      </c>
      <c r="K21" s="1082">
        <v>1877110</v>
      </c>
      <c r="L21" s="1082">
        <v>1649081</v>
      </c>
      <c r="M21" s="1082">
        <v>1257117</v>
      </c>
      <c r="N21" s="1082">
        <v>1209908</v>
      </c>
      <c r="O21" s="1082">
        <v>47209</v>
      </c>
      <c r="P21" s="1082">
        <v>391964</v>
      </c>
      <c r="Q21" s="1082">
        <v>3596</v>
      </c>
      <c r="R21" s="1082">
        <v>158987</v>
      </c>
      <c r="S21" s="1083">
        <v>155209</v>
      </c>
      <c r="T21" s="1082">
        <v>3778</v>
      </c>
      <c r="U21" s="1082">
        <v>224984</v>
      </c>
      <c r="V21" s="1082">
        <v>36613</v>
      </c>
      <c r="W21" s="1082">
        <v>188371</v>
      </c>
      <c r="X21" s="1082">
        <v>4397</v>
      </c>
      <c r="Y21" s="1082">
        <v>228029</v>
      </c>
      <c r="Z21" s="1082">
        <v>53968</v>
      </c>
      <c r="AA21" s="1082">
        <v>4328</v>
      </c>
      <c r="AB21" s="1082">
        <v>49640</v>
      </c>
      <c r="AC21" s="1083">
        <v>174061</v>
      </c>
      <c r="AD21" s="1082">
        <v>725</v>
      </c>
      <c r="AE21" s="1082">
        <v>7780</v>
      </c>
      <c r="AF21" s="1082">
        <v>3688</v>
      </c>
      <c r="AG21" s="1082">
        <v>31568</v>
      </c>
      <c r="AH21" s="1082">
        <v>59929</v>
      </c>
      <c r="AI21" s="1082">
        <v>11531</v>
      </c>
      <c r="AJ21" s="1082">
        <v>57404</v>
      </c>
      <c r="AK21" s="1082">
        <v>1436</v>
      </c>
      <c r="AL21" s="1082">
        <v>132678</v>
      </c>
      <c r="AM21" s="1082">
        <v>59132</v>
      </c>
      <c r="AN21" s="1083">
        <v>22315</v>
      </c>
      <c r="AO21" s="1082">
        <v>13091</v>
      </c>
      <c r="AP21" s="1082">
        <v>11779</v>
      </c>
      <c r="AQ21" s="1082">
        <v>5781</v>
      </c>
      <c r="AR21" s="1082">
        <v>2155</v>
      </c>
      <c r="AS21" s="1082">
        <v>66</v>
      </c>
      <c r="AT21" s="1082">
        <v>333</v>
      </c>
      <c r="AU21" s="1082">
        <v>2078</v>
      </c>
      <c r="AV21" s="1082">
        <v>1097</v>
      </c>
      <c r="AW21" s="1082">
        <v>16</v>
      </c>
      <c r="AX21" s="1083">
        <v>36</v>
      </c>
      <c r="AY21" s="1082">
        <v>5998</v>
      </c>
      <c r="AZ21" s="1082">
        <v>5914</v>
      </c>
      <c r="BA21" s="1082">
        <v>5814</v>
      </c>
      <c r="BB21" s="1082">
        <v>55</v>
      </c>
      <c r="BC21" s="1082">
        <v>37</v>
      </c>
      <c r="BD21" s="1082">
        <v>8</v>
      </c>
      <c r="BE21" s="1082">
        <v>84</v>
      </c>
      <c r="BF21" s="1082">
        <v>67</v>
      </c>
      <c r="BG21" s="1082">
        <v>17</v>
      </c>
      <c r="BH21" s="1083">
        <v>1312</v>
      </c>
      <c r="BI21" s="1082">
        <v>6321</v>
      </c>
      <c r="BJ21" s="1082">
        <v>847</v>
      </c>
      <c r="BK21" s="1082">
        <v>360</v>
      </c>
      <c r="BL21" s="1082">
        <v>52</v>
      </c>
      <c r="BM21" s="1082">
        <v>22</v>
      </c>
      <c r="BN21" s="1082">
        <v>413</v>
      </c>
      <c r="BO21" s="1082">
        <v>2052</v>
      </c>
      <c r="BP21" s="1082">
        <v>576</v>
      </c>
      <c r="BQ21" s="1082">
        <v>649</v>
      </c>
      <c r="BR21" s="1083">
        <v>80</v>
      </c>
      <c r="BS21" s="1082">
        <v>2037</v>
      </c>
      <c r="BT21" s="1082">
        <v>80</v>
      </c>
      <c r="BU21" s="1082">
        <v>2903</v>
      </c>
      <c r="BV21" s="1082">
        <v>36817</v>
      </c>
      <c r="BW21" s="1082">
        <v>12088</v>
      </c>
      <c r="BX21" s="1082">
        <v>1921</v>
      </c>
      <c r="BY21" s="1082">
        <v>325</v>
      </c>
      <c r="BZ21" s="1082">
        <v>3979</v>
      </c>
      <c r="CA21" s="1082">
        <v>6666</v>
      </c>
      <c r="CB21" s="1083">
        <v>11838</v>
      </c>
    </row>
    <row r="22" spans="2:80">
      <c r="B22" s="1078"/>
      <c r="C22" s="1079" t="s">
        <v>575</v>
      </c>
      <c r="D22" s="1080"/>
      <c r="E22" s="1081"/>
      <c r="F22" s="1084" t="s">
        <v>294</v>
      </c>
      <c r="G22" s="1085"/>
      <c r="H22" s="1082">
        <v>57599</v>
      </c>
      <c r="I22" s="1086">
        <v>573</v>
      </c>
      <c r="J22" s="1082">
        <v>526359</v>
      </c>
      <c r="K22" s="1082">
        <v>309156</v>
      </c>
      <c r="L22" s="1082">
        <v>248635</v>
      </c>
      <c r="M22" s="1082">
        <v>152457</v>
      </c>
      <c r="N22" s="1082">
        <v>149350</v>
      </c>
      <c r="O22" s="1082">
        <v>3107</v>
      </c>
      <c r="P22" s="1082">
        <v>96178</v>
      </c>
      <c r="Q22" s="1082">
        <v>1120</v>
      </c>
      <c r="R22" s="1082">
        <v>47549</v>
      </c>
      <c r="S22" s="1083">
        <v>46552</v>
      </c>
      <c r="T22" s="1082">
        <v>997</v>
      </c>
      <c r="U22" s="1082">
        <v>46438</v>
      </c>
      <c r="V22" s="1082">
        <v>11890</v>
      </c>
      <c r="W22" s="1082">
        <v>34548</v>
      </c>
      <c r="X22" s="1082">
        <v>1071</v>
      </c>
      <c r="Y22" s="1082">
        <v>60521</v>
      </c>
      <c r="Z22" s="1082">
        <v>11724</v>
      </c>
      <c r="AA22" s="1082">
        <v>149</v>
      </c>
      <c r="AB22" s="1082">
        <v>11575</v>
      </c>
      <c r="AC22" s="1083">
        <v>48797</v>
      </c>
      <c r="AD22" s="1082">
        <v>139</v>
      </c>
      <c r="AE22" s="1082">
        <v>2817</v>
      </c>
      <c r="AF22" s="1082">
        <v>316</v>
      </c>
      <c r="AG22" s="1082">
        <v>4838</v>
      </c>
      <c r="AH22" s="1082">
        <v>16726</v>
      </c>
      <c r="AI22" s="1082">
        <v>3672</v>
      </c>
      <c r="AJ22" s="1082">
        <v>19657</v>
      </c>
      <c r="AK22" s="1082">
        <v>632</v>
      </c>
      <c r="AL22" s="1082">
        <v>215365</v>
      </c>
      <c r="AM22" s="1082">
        <v>1838</v>
      </c>
      <c r="AN22" s="1083">
        <v>825</v>
      </c>
      <c r="AO22" s="1082">
        <v>368</v>
      </c>
      <c r="AP22" s="1082">
        <v>349</v>
      </c>
      <c r="AQ22" s="1082">
        <v>272</v>
      </c>
      <c r="AR22" s="1082">
        <v>114</v>
      </c>
      <c r="AS22" s="1082">
        <v>8</v>
      </c>
      <c r="AT22" s="1082">
        <v>28</v>
      </c>
      <c r="AU22" s="1082">
        <v>92</v>
      </c>
      <c r="AV22" s="1082">
        <v>26</v>
      </c>
      <c r="AW22" s="1082">
        <v>1</v>
      </c>
      <c r="AX22" s="1083">
        <v>3</v>
      </c>
      <c r="AY22" s="1082">
        <v>77</v>
      </c>
      <c r="AZ22" s="1082">
        <v>68</v>
      </c>
      <c r="BA22" s="1082">
        <v>49</v>
      </c>
      <c r="BB22" s="1082">
        <v>10</v>
      </c>
      <c r="BC22" s="1082">
        <v>7</v>
      </c>
      <c r="BD22" s="1082">
        <v>2</v>
      </c>
      <c r="BE22" s="1082">
        <v>9</v>
      </c>
      <c r="BF22" s="1082">
        <v>6</v>
      </c>
      <c r="BG22" s="1082">
        <v>3</v>
      </c>
      <c r="BH22" s="1083">
        <v>19</v>
      </c>
      <c r="BI22" s="1082">
        <v>282</v>
      </c>
      <c r="BJ22" s="1082">
        <v>100</v>
      </c>
      <c r="BK22" s="1082">
        <v>55</v>
      </c>
      <c r="BL22" s="1082">
        <v>14</v>
      </c>
      <c r="BM22" s="1082">
        <v>5</v>
      </c>
      <c r="BN22" s="1082">
        <v>26</v>
      </c>
      <c r="BO22" s="1082">
        <v>68</v>
      </c>
      <c r="BP22" s="1082">
        <v>33</v>
      </c>
      <c r="BQ22" s="1082">
        <v>7</v>
      </c>
      <c r="BR22" s="1083">
        <v>11</v>
      </c>
      <c r="BS22" s="1082">
        <v>28</v>
      </c>
      <c r="BT22" s="1082">
        <v>35</v>
      </c>
      <c r="BU22" s="1082">
        <v>175</v>
      </c>
      <c r="BV22" s="1082">
        <v>1013</v>
      </c>
      <c r="BW22" s="1082">
        <v>313</v>
      </c>
      <c r="BX22" s="1082">
        <v>104</v>
      </c>
      <c r="BY22" s="1082">
        <v>44</v>
      </c>
      <c r="BZ22" s="1082">
        <v>143</v>
      </c>
      <c r="CA22" s="1082">
        <v>95</v>
      </c>
      <c r="CB22" s="1083">
        <v>314</v>
      </c>
    </row>
    <row r="23" spans="2:80">
      <c r="B23" s="1078"/>
      <c r="C23" s="1079" t="s">
        <v>576</v>
      </c>
      <c r="D23" s="1080"/>
      <c r="E23" s="1081"/>
      <c r="F23" s="1084" t="s">
        <v>295</v>
      </c>
      <c r="G23" s="1085"/>
      <c r="H23" s="1082">
        <v>6418</v>
      </c>
      <c r="I23" s="1086">
        <v>1</v>
      </c>
      <c r="J23" s="1082">
        <v>140318</v>
      </c>
      <c r="K23" s="1082">
        <v>116308</v>
      </c>
      <c r="L23" s="1082">
        <v>101605</v>
      </c>
      <c r="M23" s="1082">
        <v>70264</v>
      </c>
      <c r="N23" s="1082">
        <v>68897</v>
      </c>
      <c r="O23" s="1082">
        <v>1367</v>
      </c>
      <c r="P23" s="1082">
        <v>31341</v>
      </c>
      <c r="Q23" s="1082">
        <v>484</v>
      </c>
      <c r="R23" s="1082">
        <v>15735</v>
      </c>
      <c r="S23" s="1083">
        <v>15319</v>
      </c>
      <c r="T23" s="1082">
        <v>416</v>
      </c>
      <c r="U23" s="1082">
        <v>14786</v>
      </c>
      <c r="V23" s="1082">
        <v>4913</v>
      </c>
      <c r="W23" s="1082">
        <v>9873</v>
      </c>
      <c r="X23" s="1082">
        <v>336</v>
      </c>
      <c r="Y23" s="1082">
        <v>14703</v>
      </c>
      <c r="Z23" s="1082">
        <v>2610</v>
      </c>
      <c r="AA23" s="1082">
        <v>88</v>
      </c>
      <c r="AB23" s="1082">
        <v>2522</v>
      </c>
      <c r="AC23" s="1083">
        <v>12093</v>
      </c>
      <c r="AD23" s="1082">
        <v>33</v>
      </c>
      <c r="AE23" s="1082">
        <v>615</v>
      </c>
      <c r="AF23" s="1082">
        <v>53</v>
      </c>
      <c r="AG23" s="1082">
        <v>730</v>
      </c>
      <c r="AH23" s="1082">
        <v>3570</v>
      </c>
      <c r="AI23" s="1082">
        <v>926</v>
      </c>
      <c r="AJ23" s="1082">
        <v>6021</v>
      </c>
      <c r="AK23" s="1082">
        <v>145</v>
      </c>
      <c r="AL23" s="1082">
        <v>23993</v>
      </c>
      <c r="AM23" s="1082">
        <v>17</v>
      </c>
      <c r="AN23" s="1083">
        <v>11</v>
      </c>
      <c r="AO23" s="1082">
        <v>0</v>
      </c>
      <c r="AP23" s="1082">
        <v>0</v>
      </c>
      <c r="AQ23" s="1082">
        <v>0</v>
      </c>
      <c r="AR23" s="1082">
        <v>0</v>
      </c>
      <c r="AS23" s="1082">
        <v>0</v>
      </c>
      <c r="AT23" s="1082">
        <v>0</v>
      </c>
      <c r="AU23" s="1082">
        <v>0</v>
      </c>
      <c r="AV23" s="1082">
        <v>0</v>
      </c>
      <c r="AW23" s="1082">
        <v>0</v>
      </c>
      <c r="AX23" s="1083">
        <v>0</v>
      </c>
      <c r="AY23" s="1082">
        <v>0</v>
      </c>
      <c r="AZ23" s="1082">
        <v>0</v>
      </c>
      <c r="BA23" s="1082">
        <v>0</v>
      </c>
      <c r="BB23" s="1082">
        <v>0</v>
      </c>
      <c r="BC23" s="1082">
        <v>0</v>
      </c>
      <c r="BD23" s="1082">
        <v>0</v>
      </c>
      <c r="BE23" s="1082">
        <v>0</v>
      </c>
      <c r="BF23" s="1082">
        <v>0</v>
      </c>
      <c r="BG23" s="1082">
        <v>0</v>
      </c>
      <c r="BH23" s="1083">
        <v>0</v>
      </c>
      <c r="BI23" s="1082">
        <v>9</v>
      </c>
      <c r="BJ23" s="1082">
        <v>4</v>
      </c>
      <c r="BK23" s="1082">
        <v>2</v>
      </c>
      <c r="BL23" s="1082">
        <v>1</v>
      </c>
      <c r="BM23" s="1082">
        <v>0</v>
      </c>
      <c r="BN23" s="1082">
        <v>1</v>
      </c>
      <c r="BO23" s="1082">
        <v>1</v>
      </c>
      <c r="BP23" s="1082">
        <v>1</v>
      </c>
      <c r="BQ23" s="1082">
        <v>0</v>
      </c>
      <c r="BR23" s="1083">
        <v>0</v>
      </c>
      <c r="BS23" s="1082">
        <v>1</v>
      </c>
      <c r="BT23" s="1082">
        <v>2</v>
      </c>
      <c r="BU23" s="1082">
        <v>2</v>
      </c>
      <c r="BV23" s="1082">
        <v>6</v>
      </c>
      <c r="BW23" s="1082">
        <v>3</v>
      </c>
      <c r="BX23" s="1082">
        <v>1</v>
      </c>
      <c r="BY23" s="1082">
        <v>2</v>
      </c>
      <c r="BZ23" s="1082">
        <v>0</v>
      </c>
      <c r="CA23" s="1082">
        <v>0</v>
      </c>
      <c r="CB23" s="1083">
        <v>0</v>
      </c>
    </row>
    <row r="24" spans="2:80">
      <c r="B24" s="1078"/>
      <c r="C24" s="1079" t="s">
        <v>577</v>
      </c>
      <c r="D24" s="1080"/>
      <c r="E24" s="1081"/>
      <c r="F24" s="1084" t="s">
        <v>296</v>
      </c>
      <c r="G24" s="1085"/>
      <c r="H24" s="1082">
        <v>5348</v>
      </c>
      <c r="I24" s="1086">
        <v>0</v>
      </c>
      <c r="J24" s="1082">
        <v>20573</v>
      </c>
      <c r="K24" s="1082">
        <v>582</v>
      </c>
      <c r="L24" s="1082">
        <v>224</v>
      </c>
      <c r="M24" s="1082">
        <v>129</v>
      </c>
      <c r="N24" s="1082">
        <v>110</v>
      </c>
      <c r="O24" s="1082">
        <v>19</v>
      </c>
      <c r="P24" s="1082">
        <v>95</v>
      </c>
      <c r="Q24" s="1082">
        <v>3</v>
      </c>
      <c r="R24" s="1082">
        <v>67</v>
      </c>
      <c r="S24" s="1083">
        <v>67</v>
      </c>
      <c r="T24" s="1082">
        <v>0</v>
      </c>
      <c r="U24" s="1082">
        <v>22</v>
      </c>
      <c r="V24" s="1082">
        <v>20</v>
      </c>
      <c r="W24" s="1082">
        <v>2</v>
      </c>
      <c r="X24" s="1082">
        <v>3</v>
      </c>
      <c r="Y24" s="1082">
        <v>358</v>
      </c>
      <c r="Z24" s="1082">
        <v>33</v>
      </c>
      <c r="AA24" s="1082">
        <v>2</v>
      </c>
      <c r="AB24" s="1082">
        <v>31</v>
      </c>
      <c r="AC24" s="1083">
        <v>325</v>
      </c>
      <c r="AD24" s="1082">
        <v>6</v>
      </c>
      <c r="AE24" s="1082">
        <v>13</v>
      </c>
      <c r="AF24" s="1082">
        <v>3</v>
      </c>
      <c r="AG24" s="1082">
        <v>41</v>
      </c>
      <c r="AH24" s="1082">
        <v>80</v>
      </c>
      <c r="AI24" s="1082">
        <v>72</v>
      </c>
      <c r="AJ24" s="1082">
        <v>107</v>
      </c>
      <c r="AK24" s="1082">
        <v>3</v>
      </c>
      <c r="AL24" s="1082">
        <v>19990</v>
      </c>
      <c r="AM24" s="1082">
        <v>1</v>
      </c>
      <c r="AN24" s="1083">
        <v>1</v>
      </c>
      <c r="AO24" s="1082">
        <v>0</v>
      </c>
      <c r="AP24" s="1082">
        <v>0</v>
      </c>
      <c r="AQ24" s="1082">
        <v>0</v>
      </c>
      <c r="AR24" s="1082">
        <v>0</v>
      </c>
      <c r="AS24" s="1082">
        <v>0</v>
      </c>
      <c r="AT24" s="1082">
        <v>0</v>
      </c>
      <c r="AU24" s="1082">
        <v>0</v>
      </c>
      <c r="AV24" s="1082">
        <v>0</v>
      </c>
      <c r="AW24" s="1082">
        <v>0</v>
      </c>
      <c r="AX24" s="1083">
        <v>0</v>
      </c>
      <c r="AY24" s="1082">
        <v>0</v>
      </c>
      <c r="AZ24" s="1082">
        <v>0</v>
      </c>
      <c r="BA24" s="1082">
        <v>0</v>
      </c>
      <c r="BB24" s="1082">
        <v>0</v>
      </c>
      <c r="BC24" s="1082">
        <v>0</v>
      </c>
      <c r="BD24" s="1082">
        <v>0</v>
      </c>
      <c r="BE24" s="1082">
        <v>0</v>
      </c>
      <c r="BF24" s="1082">
        <v>0</v>
      </c>
      <c r="BG24" s="1082">
        <v>0</v>
      </c>
      <c r="BH24" s="1083">
        <v>0</v>
      </c>
      <c r="BI24" s="1082">
        <v>0</v>
      </c>
      <c r="BJ24" s="1082">
        <v>0</v>
      </c>
      <c r="BK24" s="1082">
        <v>0</v>
      </c>
      <c r="BL24" s="1082">
        <v>0</v>
      </c>
      <c r="BM24" s="1082">
        <v>0</v>
      </c>
      <c r="BN24" s="1082">
        <v>0</v>
      </c>
      <c r="BO24" s="1082">
        <v>0</v>
      </c>
      <c r="BP24" s="1082">
        <v>0</v>
      </c>
      <c r="BQ24" s="1082">
        <v>0</v>
      </c>
      <c r="BR24" s="1083">
        <v>0</v>
      </c>
      <c r="BS24" s="1082">
        <v>0</v>
      </c>
      <c r="BT24" s="1082">
        <v>0</v>
      </c>
      <c r="BU24" s="1082">
        <v>1</v>
      </c>
      <c r="BV24" s="1082">
        <v>0</v>
      </c>
      <c r="BW24" s="1082">
        <v>0</v>
      </c>
      <c r="BX24" s="1082">
        <v>0</v>
      </c>
      <c r="BY24" s="1082">
        <v>0</v>
      </c>
      <c r="BZ24" s="1082">
        <v>0</v>
      </c>
      <c r="CA24" s="1082">
        <v>0</v>
      </c>
      <c r="CB24" s="1083">
        <v>0</v>
      </c>
    </row>
    <row r="25" spans="2:80">
      <c r="B25" s="1078"/>
      <c r="C25" s="1079" t="s">
        <v>578</v>
      </c>
      <c r="D25" s="1080"/>
      <c r="E25" s="1081"/>
      <c r="F25" s="1084" t="s">
        <v>297</v>
      </c>
      <c r="G25" s="1085"/>
      <c r="H25" s="1082">
        <v>1936</v>
      </c>
      <c r="I25" s="1086">
        <v>1048</v>
      </c>
      <c r="J25" s="1082">
        <v>34769</v>
      </c>
      <c r="K25" s="1082">
        <v>18837</v>
      </c>
      <c r="L25" s="1082">
        <v>7517</v>
      </c>
      <c r="M25" s="1082">
        <v>2223</v>
      </c>
      <c r="N25" s="1082">
        <v>2146</v>
      </c>
      <c r="O25" s="1082">
        <v>77</v>
      </c>
      <c r="P25" s="1082">
        <v>5294</v>
      </c>
      <c r="Q25" s="1082">
        <v>68</v>
      </c>
      <c r="R25" s="1082">
        <v>2749</v>
      </c>
      <c r="S25" s="1083">
        <v>2690</v>
      </c>
      <c r="T25" s="1082">
        <v>59</v>
      </c>
      <c r="U25" s="1082">
        <v>2418</v>
      </c>
      <c r="V25" s="1082">
        <v>917</v>
      </c>
      <c r="W25" s="1082">
        <v>1501</v>
      </c>
      <c r="X25" s="1082">
        <v>59</v>
      </c>
      <c r="Y25" s="1082">
        <v>11320</v>
      </c>
      <c r="Z25" s="1082">
        <v>178</v>
      </c>
      <c r="AA25" s="1082">
        <v>14</v>
      </c>
      <c r="AB25" s="1082">
        <v>164</v>
      </c>
      <c r="AC25" s="1083">
        <v>11142</v>
      </c>
      <c r="AD25" s="1082">
        <v>118</v>
      </c>
      <c r="AE25" s="1082">
        <v>505</v>
      </c>
      <c r="AF25" s="1082">
        <v>287</v>
      </c>
      <c r="AG25" s="1082">
        <v>744</v>
      </c>
      <c r="AH25" s="1082">
        <v>2420</v>
      </c>
      <c r="AI25" s="1082">
        <v>1895</v>
      </c>
      <c r="AJ25" s="1082">
        <v>5019</v>
      </c>
      <c r="AK25" s="1082">
        <v>154</v>
      </c>
      <c r="AL25" s="1082">
        <v>7235</v>
      </c>
      <c r="AM25" s="1082">
        <v>8697</v>
      </c>
      <c r="AN25" s="1083">
        <v>5942</v>
      </c>
      <c r="AO25" s="1082">
        <v>2912</v>
      </c>
      <c r="AP25" s="1082">
        <v>2840</v>
      </c>
      <c r="AQ25" s="1082">
        <v>2183</v>
      </c>
      <c r="AR25" s="1082">
        <v>1078</v>
      </c>
      <c r="AS25" s="1082">
        <v>51</v>
      </c>
      <c r="AT25" s="1082">
        <v>186</v>
      </c>
      <c r="AU25" s="1082">
        <v>600</v>
      </c>
      <c r="AV25" s="1082">
        <v>251</v>
      </c>
      <c r="AW25" s="1082">
        <v>5</v>
      </c>
      <c r="AX25" s="1083">
        <v>12</v>
      </c>
      <c r="AY25" s="1082">
        <v>657</v>
      </c>
      <c r="AZ25" s="1082">
        <v>576</v>
      </c>
      <c r="BA25" s="1082">
        <v>491</v>
      </c>
      <c r="BB25" s="1082">
        <v>44</v>
      </c>
      <c r="BC25" s="1082">
        <v>6</v>
      </c>
      <c r="BD25" s="1082">
        <v>35</v>
      </c>
      <c r="BE25" s="1082">
        <v>81</v>
      </c>
      <c r="BF25" s="1082">
        <v>42</v>
      </c>
      <c r="BG25" s="1082">
        <v>39</v>
      </c>
      <c r="BH25" s="1083">
        <v>72</v>
      </c>
      <c r="BI25" s="1082">
        <v>2671</v>
      </c>
      <c r="BJ25" s="1082">
        <v>1321</v>
      </c>
      <c r="BK25" s="1082">
        <v>574</v>
      </c>
      <c r="BL25" s="1082">
        <v>141</v>
      </c>
      <c r="BM25" s="1082">
        <v>354</v>
      </c>
      <c r="BN25" s="1082">
        <v>252</v>
      </c>
      <c r="BO25" s="1082">
        <v>745</v>
      </c>
      <c r="BP25" s="1082">
        <v>248</v>
      </c>
      <c r="BQ25" s="1082">
        <v>4</v>
      </c>
      <c r="BR25" s="1083">
        <v>46</v>
      </c>
      <c r="BS25" s="1082">
        <v>30</v>
      </c>
      <c r="BT25" s="1082">
        <v>277</v>
      </c>
      <c r="BU25" s="1082">
        <v>359</v>
      </c>
      <c r="BV25" s="1082">
        <v>2755</v>
      </c>
      <c r="BW25" s="1082">
        <v>631</v>
      </c>
      <c r="BX25" s="1082">
        <v>248</v>
      </c>
      <c r="BY25" s="1082">
        <v>81</v>
      </c>
      <c r="BZ25" s="1082">
        <v>463</v>
      </c>
      <c r="CA25" s="1082">
        <v>308</v>
      </c>
      <c r="CB25" s="1083">
        <v>1024</v>
      </c>
    </row>
    <row r="26" spans="2:80">
      <c r="B26" s="1078"/>
      <c r="C26" s="1079" t="s">
        <v>579</v>
      </c>
      <c r="D26" s="1080"/>
      <c r="E26" s="1081"/>
      <c r="F26" s="1084" t="s">
        <v>298</v>
      </c>
      <c r="G26" s="1085"/>
      <c r="H26" s="1082">
        <v>0</v>
      </c>
      <c r="I26" s="1086">
        <v>0</v>
      </c>
      <c r="J26" s="1082">
        <v>6686</v>
      </c>
      <c r="K26" s="1082">
        <v>0</v>
      </c>
      <c r="L26" s="1082">
        <v>0</v>
      </c>
      <c r="M26" s="1082">
        <v>0</v>
      </c>
      <c r="N26" s="1082">
        <v>0</v>
      </c>
      <c r="O26" s="1082">
        <v>0</v>
      </c>
      <c r="P26" s="1082">
        <v>0</v>
      </c>
      <c r="Q26" s="1082">
        <v>0</v>
      </c>
      <c r="R26" s="1082">
        <v>0</v>
      </c>
      <c r="S26" s="1083">
        <v>0</v>
      </c>
      <c r="T26" s="1082">
        <v>0</v>
      </c>
      <c r="U26" s="1082">
        <v>0</v>
      </c>
      <c r="V26" s="1082">
        <v>0</v>
      </c>
      <c r="W26" s="1082">
        <v>0</v>
      </c>
      <c r="X26" s="1082">
        <v>0</v>
      </c>
      <c r="Y26" s="1082">
        <v>0</v>
      </c>
      <c r="Z26" s="1082">
        <v>0</v>
      </c>
      <c r="AA26" s="1082">
        <v>0</v>
      </c>
      <c r="AB26" s="1082">
        <v>0</v>
      </c>
      <c r="AC26" s="1083">
        <v>0</v>
      </c>
      <c r="AD26" s="1082">
        <v>0</v>
      </c>
      <c r="AE26" s="1082">
        <v>0</v>
      </c>
      <c r="AF26" s="1082">
        <v>0</v>
      </c>
      <c r="AG26" s="1082">
        <v>0</v>
      </c>
      <c r="AH26" s="1082">
        <v>0</v>
      </c>
      <c r="AI26" s="1082">
        <v>0</v>
      </c>
      <c r="AJ26" s="1082">
        <v>0</v>
      </c>
      <c r="AK26" s="1082">
        <v>0</v>
      </c>
      <c r="AL26" s="1082">
        <v>0</v>
      </c>
      <c r="AM26" s="1082">
        <v>6686</v>
      </c>
      <c r="AN26" s="1083">
        <v>5010</v>
      </c>
      <c r="AO26" s="1082">
        <v>1829</v>
      </c>
      <c r="AP26" s="1082">
        <v>1805</v>
      </c>
      <c r="AQ26" s="1082">
        <v>1692</v>
      </c>
      <c r="AR26" s="1082">
        <v>839</v>
      </c>
      <c r="AS26" s="1082">
        <v>22</v>
      </c>
      <c r="AT26" s="1082">
        <v>28</v>
      </c>
      <c r="AU26" s="1082">
        <v>789</v>
      </c>
      <c r="AV26" s="1082">
        <v>11</v>
      </c>
      <c r="AW26" s="1082">
        <v>2</v>
      </c>
      <c r="AX26" s="1083">
        <v>1</v>
      </c>
      <c r="AY26" s="1082">
        <v>113</v>
      </c>
      <c r="AZ26" s="1082">
        <v>81</v>
      </c>
      <c r="BA26" s="1082">
        <v>9</v>
      </c>
      <c r="BB26" s="1082">
        <v>68</v>
      </c>
      <c r="BC26" s="1082">
        <v>4</v>
      </c>
      <c r="BD26" s="1082">
        <v>0</v>
      </c>
      <c r="BE26" s="1082">
        <v>32</v>
      </c>
      <c r="BF26" s="1082">
        <v>25</v>
      </c>
      <c r="BG26" s="1082">
        <v>7</v>
      </c>
      <c r="BH26" s="1083">
        <v>24</v>
      </c>
      <c r="BI26" s="1082">
        <v>1182</v>
      </c>
      <c r="BJ26" s="1082">
        <v>674</v>
      </c>
      <c r="BK26" s="1082">
        <v>547</v>
      </c>
      <c r="BL26" s="1082">
        <v>63</v>
      </c>
      <c r="BM26" s="1082">
        <v>19</v>
      </c>
      <c r="BN26" s="1082">
        <v>45</v>
      </c>
      <c r="BO26" s="1082">
        <v>225</v>
      </c>
      <c r="BP26" s="1082">
        <v>162</v>
      </c>
      <c r="BQ26" s="1082">
        <v>17</v>
      </c>
      <c r="BR26" s="1083">
        <v>0</v>
      </c>
      <c r="BS26" s="1082">
        <v>91</v>
      </c>
      <c r="BT26" s="1082">
        <v>13</v>
      </c>
      <c r="BU26" s="1082">
        <v>1999</v>
      </c>
      <c r="BV26" s="1082">
        <v>1676</v>
      </c>
      <c r="BW26" s="1082">
        <v>1155</v>
      </c>
      <c r="BX26" s="1082">
        <v>69</v>
      </c>
      <c r="BY26" s="1082">
        <v>34</v>
      </c>
      <c r="BZ26" s="1082">
        <v>124</v>
      </c>
      <c r="CA26" s="1082">
        <v>47</v>
      </c>
      <c r="CB26" s="1083">
        <v>247</v>
      </c>
    </row>
    <row r="27" spans="2:80">
      <c r="B27" s="1078"/>
      <c r="C27" s="1079" t="s">
        <v>580</v>
      </c>
      <c r="D27" s="1080"/>
      <c r="E27" s="1081"/>
      <c r="F27" s="1084" t="s">
        <v>299</v>
      </c>
      <c r="G27" s="1085"/>
      <c r="H27" s="1082">
        <v>244</v>
      </c>
      <c r="I27" s="1086">
        <v>2586</v>
      </c>
      <c r="J27" s="1082">
        <v>20907</v>
      </c>
      <c r="K27" s="1082">
        <v>4848</v>
      </c>
      <c r="L27" s="1082">
        <v>2281</v>
      </c>
      <c r="M27" s="1082">
        <v>847</v>
      </c>
      <c r="N27" s="1082">
        <v>822</v>
      </c>
      <c r="O27" s="1082">
        <v>25</v>
      </c>
      <c r="P27" s="1082">
        <v>1434</v>
      </c>
      <c r="Q27" s="1082">
        <v>22</v>
      </c>
      <c r="R27" s="1082">
        <v>1235</v>
      </c>
      <c r="S27" s="1083">
        <v>1233</v>
      </c>
      <c r="T27" s="1082">
        <v>2</v>
      </c>
      <c r="U27" s="1082">
        <v>157</v>
      </c>
      <c r="V27" s="1082">
        <v>104</v>
      </c>
      <c r="W27" s="1082">
        <v>53</v>
      </c>
      <c r="X27" s="1082">
        <v>20</v>
      </c>
      <c r="Y27" s="1082">
        <v>2567</v>
      </c>
      <c r="Z27" s="1082">
        <v>76</v>
      </c>
      <c r="AA27" s="1082">
        <v>6</v>
      </c>
      <c r="AB27" s="1082">
        <v>70</v>
      </c>
      <c r="AC27" s="1083">
        <v>2491</v>
      </c>
      <c r="AD27" s="1082">
        <v>31</v>
      </c>
      <c r="AE27" s="1082">
        <v>161</v>
      </c>
      <c r="AF27" s="1082">
        <v>135</v>
      </c>
      <c r="AG27" s="1082">
        <v>202</v>
      </c>
      <c r="AH27" s="1082">
        <v>878</v>
      </c>
      <c r="AI27" s="1082">
        <v>356</v>
      </c>
      <c r="AJ27" s="1082">
        <v>702</v>
      </c>
      <c r="AK27" s="1082">
        <v>26</v>
      </c>
      <c r="AL27" s="1082">
        <v>910</v>
      </c>
      <c r="AM27" s="1082">
        <v>15149</v>
      </c>
      <c r="AN27" s="1083">
        <v>7935</v>
      </c>
      <c r="AO27" s="1082">
        <v>4072</v>
      </c>
      <c r="AP27" s="1082">
        <v>3989</v>
      </c>
      <c r="AQ27" s="1082">
        <v>3624</v>
      </c>
      <c r="AR27" s="1082">
        <v>1756</v>
      </c>
      <c r="AS27" s="1082">
        <v>62</v>
      </c>
      <c r="AT27" s="1082">
        <v>111</v>
      </c>
      <c r="AU27" s="1082">
        <v>1612</v>
      </c>
      <c r="AV27" s="1082">
        <v>74</v>
      </c>
      <c r="AW27" s="1082">
        <v>5</v>
      </c>
      <c r="AX27" s="1083">
        <v>4</v>
      </c>
      <c r="AY27" s="1082">
        <v>365</v>
      </c>
      <c r="AZ27" s="1082">
        <v>290</v>
      </c>
      <c r="BA27" s="1082">
        <v>122</v>
      </c>
      <c r="BB27" s="1082">
        <v>145</v>
      </c>
      <c r="BC27" s="1082">
        <v>21</v>
      </c>
      <c r="BD27" s="1082">
        <v>2</v>
      </c>
      <c r="BE27" s="1082">
        <v>75</v>
      </c>
      <c r="BF27" s="1082">
        <v>60</v>
      </c>
      <c r="BG27" s="1082">
        <v>15</v>
      </c>
      <c r="BH27" s="1083">
        <v>83</v>
      </c>
      <c r="BI27" s="1082">
        <v>3115</v>
      </c>
      <c r="BJ27" s="1082">
        <v>1482</v>
      </c>
      <c r="BK27" s="1082">
        <v>1089</v>
      </c>
      <c r="BL27" s="1082">
        <v>163</v>
      </c>
      <c r="BM27" s="1082">
        <v>49</v>
      </c>
      <c r="BN27" s="1082">
        <v>181</v>
      </c>
      <c r="BO27" s="1082">
        <v>685</v>
      </c>
      <c r="BP27" s="1082">
        <v>394</v>
      </c>
      <c r="BQ27" s="1082">
        <v>58</v>
      </c>
      <c r="BR27" s="1083">
        <v>46</v>
      </c>
      <c r="BS27" s="1082">
        <v>265</v>
      </c>
      <c r="BT27" s="1082">
        <v>185</v>
      </c>
      <c r="BU27" s="1082">
        <v>748</v>
      </c>
      <c r="BV27" s="1082">
        <v>7214</v>
      </c>
      <c r="BW27" s="1082">
        <v>3733</v>
      </c>
      <c r="BX27" s="1082">
        <v>418</v>
      </c>
      <c r="BY27" s="1082">
        <v>174</v>
      </c>
      <c r="BZ27" s="1082">
        <v>839</v>
      </c>
      <c r="CA27" s="1082">
        <v>346</v>
      </c>
      <c r="CB27" s="1083">
        <v>1704</v>
      </c>
    </row>
    <row r="28" spans="2:80">
      <c r="B28" s="1078"/>
      <c r="C28" s="1079" t="s">
        <v>581</v>
      </c>
      <c r="D28" s="1080"/>
      <c r="E28" s="1081"/>
      <c r="F28" s="1084" t="s">
        <v>896</v>
      </c>
      <c r="G28" s="1085"/>
      <c r="H28" s="1082">
        <v>0</v>
      </c>
      <c r="I28" s="1086">
        <v>0</v>
      </c>
      <c r="J28" s="1082">
        <v>0</v>
      </c>
      <c r="K28" s="1082">
        <v>0</v>
      </c>
      <c r="L28" s="1082">
        <v>0</v>
      </c>
      <c r="M28" s="1082">
        <v>0</v>
      </c>
      <c r="N28" s="1082">
        <v>0</v>
      </c>
      <c r="O28" s="1082">
        <v>0</v>
      </c>
      <c r="P28" s="1082">
        <v>0</v>
      </c>
      <c r="Q28" s="1082">
        <v>0</v>
      </c>
      <c r="R28" s="1082">
        <v>0</v>
      </c>
      <c r="S28" s="1083">
        <v>0</v>
      </c>
      <c r="T28" s="1082">
        <v>0</v>
      </c>
      <c r="U28" s="1082">
        <v>0</v>
      </c>
      <c r="V28" s="1082">
        <v>0</v>
      </c>
      <c r="W28" s="1082">
        <v>0</v>
      </c>
      <c r="X28" s="1082">
        <v>0</v>
      </c>
      <c r="Y28" s="1082">
        <v>0</v>
      </c>
      <c r="Z28" s="1082">
        <v>0</v>
      </c>
      <c r="AA28" s="1082">
        <v>0</v>
      </c>
      <c r="AB28" s="1082">
        <v>0</v>
      </c>
      <c r="AC28" s="1083">
        <v>0</v>
      </c>
      <c r="AD28" s="1082">
        <v>0</v>
      </c>
      <c r="AE28" s="1082">
        <v>0</v>
      </c>
      <c r="AF28" s="1082">
        <v>0</v>
      </c>
      <c r="AG28" s="1082">
        <v>0</v>
      </c>
      <c r="AH28" s="1082">
        <v>0</v>
      </c>
      <c r="AI28" s="1082">
        <v>0</v>
      </c>
      <c r="AJ28" s="1082">
        <v>0</v>
      </c>
      <c r="AK28" s="1082">
        <v>0</v>
      </c>
      <c r="AL28" s="1082">
        <v>0</v>
      </c>
      <c r="AM28" s="1082">
        <v>0</v>
      </c>
      <c r="AN28" s="1083">
        <v>0</v>
      </c>
      <c r="AO28" s="1082">
        <v>0</v>
      </c>
      <c r="AP28" s="1082">
        <v>0</v>
      </c>
      <c r="AQ28" s="1082">
        <v>0</v>
      </c>
      <c r="AR28" s="1082">
        <v>0</v>
      </c>
      <c r="AS28" s="1082">
        <v>0</v>
      </c>
      <c r="AT28" s="1082">
        <v>0</v>
      </c>
      <c r="AU28" s="1082">
        <v>0</v>
      </c>
      <c r="AV28" s="1082">
        <v>0</v>
      </c>
      <c r="AW28" s="1082">
        <v>0</v>
      </c>
      <c r="AX28" s="1083">
        <v>0</v>
      </c>
      <c r="AY28" s="1082">
        <v>0</v>
      </c>
      <c r="AZ28" s="1082">
        <v>0</v>
      </c>
      <c r="BA28" s="1082">
        <v>0</v>
      </c>
      <c r="BB28" s="1082">
        <v>0</v>
      </c>
      <c r="BC28" s="1082">
        <v>0</v>
      </c>
      <c r="BD28" s="1082">
        <v>0</v>
      </c>
      <c r="BE28" s="1082">
        <v>0</v>
      </c>
      <c r="BF28" s="1082">
        <v>0</v>
      </c>
      <c r="BG28" s="1082">
        <v>0</v>
      </c>
      <c r="BH28" s="1083">
        <v>0</v>
      </c>
      <c r="BI28" s="1082">
        <v>0</v>
      </c>
      <c r="BJ28" s="1082">
        <v>0</v>
      </c>
      <c r="BK28" s="1082">
        <v>0</v>
      </c>
      <c r="BL28" s="1082">
        <v>0</v>
      </c>
      <c r="BM28" s="1082">
        <v>0</v>
      </c>
      <c r="BN28" s="1082">
        <v>0</v>
      </c>
      <c r="BO28" s="1082">
        <v>0</v>
      </c>
      <c r="BP28" s="1082">
        <v>0</v>
      </c>
      <c r="BQ28" s="1082">
        <v>0</v>
      </c>
      <c r="BR28" s="1083">
        <v>0</v>
      </c>
      <c r="BS28" s="1082">
        <v>0</v>
      </c>
      <c r="BT28" s="1082">
        <v>0</v>
      </c>
      <c r="BU28" s="1082">
        <v>0</v>
      </c>
      <c r="BV28" s="1082">
        <v>0</v>
      </c>
      <c r="BW28" s="1082">
        <v>0</v>
      </c>
      <c r="BX28" s="1082">
        <v>0</v>
      </c>
      <c r="BY28" s="1082">
        <v>0</v>
      </c>
      <c r="BZ28" s="1082">
        <v>0</v>
      </c>
      <c r="CA28" s="1082">
        <v>0</v>
      </c>
      <c r="CB28" s="1083">
        <v>0</v>
      </c>
    </row>
    <row r="29" spans="2:80">
      <c r="B29" s="1078"/>
      <c r="C29" s="1079" t="s">
        <v>582</v>
      </c>
      <c r="D29" s="1080"/>
      <c r="E29" s="1081"/>
      <c r="F29" s="1084" t="s">
        <v>897</v>
      </c>
      <c r="G29" s="1085"/>
      <c r="H29" s="1082">
        <v>522</v>
      </c>
      <c r="I29" s="1086">
        <v>0</v>
      </c>
      <c r="J29" s="1082">
        <v>3626</v>
      </c>
      <c r="K29" s="1082">
        <v>1682</v>
      </c>
      <c r="L29" s="1082">
        <v>1563</v>
      </c>
      <c r="M29" s="1082">
        <v>1259</v>
      </c>
      <c r="N29" s="1082">
        <v>1228</v>
      </c>
      <c r="O29" s="1082">
        <v>31</v>
      </c>
      <c r="P29" s="1082">
        <v>304</v>
      </c>
      <c r="Q29" s="1082">
        <v>0</v>
      </c>
      <c r="R29" s="1082">
        <v>1</v>
      </c>
      <c r="S29" s="1083">
        <v>1</v>
      </c>
      <c r="T29" s="1082">
        <v>0</v>
      </c>
      <c r="U29" s="1082">
        <v>303</v>
      </c>
      <c r="V29" s="1082">
        <v>0</v>
      </c>
      <c r="W29" s="1082">
        <v>303</v>
      </c>
      <c r="X29" s="1082">
        <v>0</v>
      </c>
      <c r="Y29" s="1082">
        <v>119</v>
      </c>
      <c r="Z29" s="1082">
        <v>119</v>
      </c>
      <c r="AA29" s="1082">
        <v>23</v>
      </c>
      <c r="AB29" s="1082">
        <v>96</v>
      </c>
      <c r="AC29" s="1083">
        <v>0</v>
      </c>
      <c r="AD29" s="1082">
        <v>0</v>
      </c>
      <c r="AE29" s="1082">
        <v>0</v>
      </c>
      <c r="AF29" s="1082">
        <v>0</v>
      </c>
      <c r="AG29" s="1082">
        <v>0</v>
      </c>
      <c r="AH29" s="1082">
        <v>0</v>
      </c>
      <c r="AI29" s="1082">
        <v>0</v>
      </c>
      <c r="AJ29" s="1082">
        <v>0</v>
      </c>
      <c r="AK29" s="1082">
        <v>0</v>
      </c>
      <c r="AL29" s="1082">
        <v>1941</v>
      </c>
      <c r="AM29" s="1082">
        <v>3</v>
      </c>
      <c r="AN29" s="1083">
        <v>3</v>
      </c>
      <c r="AO29" s="1082">
        <v>0</v>
      </c>
      <c r="AP29" s="1082">
        <v>0</v>
      </c>
      <c r="AQ29" s="1082">
        <v>0</v>
      </c>
      <c r="AR29" s="1082">
        <v>0</v>
      </c>
      <c r="AS29" s="1082">
        <v>0</v>
      </c>
      <c r="AT29" s="1082">
        <v>0</v>
      </c>
      <c r="AU29" s="1082">
        <v>0</v>
      </c>
      <c r="AV29" s="1082">
        <v>0</v>
      </c>
      <c r="AW29" s="1082">
        <v>0</v>
      </c>
      <c r="AX29" s="1083">
        <v>0</v>
      </c>
      <c r="AY29" s="1082">
        <v>0</v>
      </c>
      <c r="AZ29" s="1082">
        <v>0</v>
      </c>
      <c r="BA29" s="1082">
        <v>0</v>
      </c>
      <c r="BB29" s="1082">
        <v>0</v>
      </c>
      <c r="BC29" s="1082">
        <v>0</v>
      </c>
      <c r="BD29" s="1082">
        <v>0</v>
      </c>
      <c r="BE29" s="1082">
        <v>0</v>
      </c>
      <c r="BF29" s="1082">
        <v>0</v>
      </c>
      <c r="BG29" s="1082">
        <v>0</v>
      </c>
      <c r="BH29" s="1083">
        <v>0</v>
      </c>
      <c r="BI29" s="1082">
        <v>0</v>
      </c>
      <c r="BJ29" s="1082">
        <v>0</v>
      </c>
      <c r="BK29" s="1082">
        <v>0</v>
      </c>
      <c r="BL29" s="1082">
        <v>0</v>
      </c>
      <c r="BM29" s="1082">
        <v>0</v>
      </c>
      <c r="BN29" s="1082">
        <v>0</v>
      </c>
      <c r="BO29" s="1082">
        <v>0</v>
      </c>
      <c r="BP29" s="1082">
        <v>0</v>
      </c>
      <c r="BQ29" s="1082">
        <v>0</v>
      </c>
      <c r="BR29" s="1083">
        <v>0</v>
      </c>
      <c r="BS29" s="1082">
        <v>0</v>
      </c>
      <c r="BT29" s="1082">
        <v>0</v>
      </c>
      <c r="BU29" s="1082">
        <v>3</v>
      </c>
      <c r="BV29" s="1082">
        <v>0</v>
      </c>
      <c r="BW29" s="1082">
        <v>0</v>
      </c>
      <c r="BX29" s="1082">
        <v>0</v>
      </c>
      <c r="BY29" s="1082">
        <v>0</v>
      </c>
      <c r="BZ29" s="1082">
        <v>0</v>
      </c>
      <c r="CA29" s="1082">
        <v>0</v>
      </c>
      <c r="CB29" s="1083">
        <v>0</v>
      </c>
    </row>
    <row r="30" spans="2:80">
      <c r="B30" s="1078"/>
      <c r="C30" s="1079" t="s">
        <v>583</v>
      </c>
      <c r="D30" s="1080"/>
      <c r="E30" s="1081"/>
      <c r="F30" s="1084" t="s">
        <v>301</v>
      </c>
      <c r="G30" s="1085"/>
      <c r="H30" s="1082">
        <v>0</v>
      </c>
      <c r="I30" s="1086">
        <v>0</v>
      </c>
      <c r="J30" s="1082">
        <v>1</v>
      </c>
      <c r="K30" s="1082">
        <v>1</v>
      </c>
      <c r="L30" s="1082">
        <v>1</v>
      </c>
      <c r="M30" s="1082">
        <v>1</v>
      </c>
      <c r="N30" s="1082">
        <v>1</v>
      </c>
      <c r="O30" s="1082">
        <v>0</v>
      </c>
      <c r="P30" s="1082">
        <v>0</v>
      </c>
      <c r="Q30" s="1082">
        <v>0</v>
      </c>
      <c r="R30" s="1082">
        <v>0</v>
      </c>
      <c r="S30" s="1083">
        <v>0</v>
      </c>
      <c r="T30" s="1082">
        <v>0</v>
      </c>
      <c r="U30" s="1082">
        <v>0</v>
      </c>
      <c r="V30" s="1082">
        <v>0</v>
      </c>
      <c r="W30" s="1082">
        <v>0</v>
      </c>
      <c r="X30" s="1082">
        <v>0</v>
      </c>
      <c r="Y30" s="1082">
        <v>0</v>
      </c>
      <c r="Z30" s="1082">
        <v>0</v>
      </c>
      <c r="AA30" s="1082">
        <v>0</v>
      </c>
      <c r="AB30" s="1082">
        <v>0</v>
      </c>
      <c r="AC30" s="1083">
        <v>0</v>
      </c>
      <c r="AD30" s="1082">
        <v>0</v>
      </c>
      <c r="AE30" s="1082">
        <v>0</v>
      </c>
      <c r="AF30" s="1082">
        <v>0</v>
      </c>
      <c r="AG30" s="1082">
        <v>0</v>
      </c>
      <c r="AH30" s="1082">
        <v>0</v>
      </c>
      <c r="AI30" s="1082">
        <v>0</v>
      </c>
      <c r="AJ30" s="1082">
        <v>0</v>
      </c>
      <c r="AK30" s="1082">
        <v>0</v>
      </c>
      <c r="AL30" s="1082">
        <v>0</v>
      </c>
      <c r="AM30" s="1082">
        <v>0</v>
      </c>
      <c r="AN30" s="1083">
        <v>0</v>
      </c>
      <c r="AO30" s="1082">
        <v>0</v>
      </c>
      <c r="AP30" s="1082">
        <v>0</v>
      </c>
      <c r="AQ30" s="1082">
        <v>0</v>
      </c>
      <c r="AR30" s="1082">
        <v>0</v>
      </c>
      <c r="AS30" s="1082">
        <v>0</v>
      </c>
      <c r="AT30" s="1082">
        <v>0</v>
      </c>
      <c r="AU30" s="1082">
        <v>0</v>
      </c>
      <c r="AV30" s="1082">
        <v>0</v>
      </c>
      <c r="AW30" s="1082">
        <v>0</v>
      </c>
      <c r="AX30" s="1083">
        <v>0</v>
      </c>
      <c r="AY30" s="1082">
        <v>0</v>
      </c>
      <c r="AZ30" s="1082">
        <v>0</v>
      </c>
      <c r="BA30" s="1082">
        <v>0</v>
      </c>
      <c r="BB30" s="1082">
        <v>0</v>
      </c>
      <c r="BC30" s="1082">
        <v>0</v>
      </c>
      <c r="BD30" s="1082">
        <v>0</v>
      </c>
      <c r="BE30" s="1082">
        <v>0</v>
      </c>
      <c r="BF30" s="1082">
        <v>0</v>
      </c>
      <c r="BG30" s="1082">
        <v>0</v>
      </c>
      <c r="BH30" s="1083">
        <v>0</v>
      </c>
      <c r="BI30" s="1082">
        <v>0</v>
      </c>
      <c r="BJ30" s="1082">
        <v>0</v>
      </c>
      <c r="BK30" s="1082">
        <v>0</v>
      </c>
      <c r="BL30" s="1082">
        <v>0</v>
      </c>
      <c r="BM30" s="1082">
        <v>0</v>
      </c>
      <c r="BN30" s="1082">
        <v>0</v>
      </c>
      <c r="BO30" s="1082">
        <v>0</v>
      </c>
      <c r="BP30" s="1082">
        <v>0</v>
      </c>
      <c r="BQ30" s="1082">
        <v>0</v>
      </c>
      <c r="BR30" s="1083">
        <v>0</v>
      </c>
      <c r="BS30" s="1082">
        <v>0</v>
      </c>
      <c r="BT30" s="1082">
        <v>0</v>
      </c>
      <c r="BU30" s="1082">
        <v>0</v>
      </c>
      <c r="BV30" s="1082">
        <v>0</v>
      </c>
      <c r="BW30" s="1082">
        <v>0</v>
      </c>
      <c r="BX30" s="1082">
        <v>0</v>
      </c>
      <c r="BY30" s="1082">
        <v>0</v>
      </c>
      <c r="BZ30" s="1082">
        <v>0</v>
      </c>
      <c r="CA30" s="1082">
        <v>0</v>
      </c>
      <c r="CB30" s="1083">
        <v>0</v>
      </c>
    </row>
    <row r="31" spans="2:80">
      <c r="B31" s="1078"/>
      <c r="C31" s="1079" t="s">
        <v>584</v>
      </c>
      <c r="D31" s="1080"/>
      <c r="E31" s="1081"/>
      <c r="F31" s="1084" t="s">
        <v>302</v>
      </c>
      <c r="G31" s="1085"/>
      <c r="H31" s="1082">
        <v>0</v>
      </c>
      <c r="I31" s="1086">
        <v>0</v>
      </c>
      <c r="J31" s="1082">
        <v>0</v>
      </c>
      <c r="K31" s="1082">
        <v>0</v>
      </c>
      <c r="L31" s="1082">
        <v>0</v>
      </c>
      <c r="M31" s="1082">
        <v>0</v>
      </c>
      <c r="N31" s="1082">
        <v>0</v>
      </c>
      <c r="O31" s="1082">
        <v>0</v>
      </c>
      <c r="P31" s="1082">
        <v>0</v>
      </c>
      <c r="Q31" s="1082">
        <v>0</v>
      </c>
      <c r="R31" s="1082">
        <v>0</v>
      </c>
      <c r="S31" s="1083">
        <v>0</v>
      </c>
      <c r="T31" s="1082">
        <v>0</v>
      </c>
      <c r="U31" s="1082">
        <v>0</v>
      </c>
      <c r="V31" s="1082">
        <v>0</v>
      </c>
      <c r="W31" s="1082">
        <v>0</v>
      </c>
      <c r="X31" s="1082">
        <v>0</v>
      </c>
      <c r="Y31" s="1082">
        <v>0</v>
      </c>
      <c r="Z31" s="1082">
        <v>0</v>
      </c>
      <c r="AA31" s="1082">
        <v>0</v>
      </c>
      <c r="AB31" s="1082">
        <v>0</v>
      </c>
      <c r="AC31" s="1083">
        <v>0</v>
      </c>
      <c r="AD31" s="1082">
        <v>0</v>
      </c>
      <c r="AE31" s="1082">
        <v>0</v>
      </c>
      <c r="AF31" s="1082">
        <v>0</v>
      </c>
      <c r="AG31" s="1082">
        <v>0</v>
      </c>
      <c r="AH31" s="1082">
        <v>0</v>
      </c>
      <c r="AI31" s="1082">
        <v>0</v>
      </c>
      <c r="AJ31" s="1082">
        <v>0</v>
      </c>
      <c r="AK31" s="1082">
        <v>0</v>
      </c>
      <c r="AL31" s="1082">
        <v>0</v>
      </c>
      <c r="AM31" s="1082">
        <v>0</v>
      </c>
      <c r="AN31" s="1083">
        <v>0</v>
      </c>
      <c r="AO31" s="1082">
        <v>0</v>
      </c>
      <c r="AP31" s="1082">
        <v>0</v>
      </c>
      <c r="AQ31" s="1082">
        <v>0</v>
      </c>
      <c r="AR31" s="1082">
        <v>0</v>
      </c>
      <c r="AS31" s="1082">
        <v>0</v>
      </c>
      <c r="AT31" s="1082">
        <v>0</v>
      </c>
      <c r="AU31" s="1082">
        <v>0</v>
      </c>
      <c r="AV31" s="1082">
        <v>0</v>
      </c>
      <c r="AW31" s="1082">
        <v>0</v>
      </c>
      <c r="AX31" s="1083">
        <v>0</v>
      </c>
      <c r="AY31" s="1082">
        <v>0</v>
      </c>
      <c r="AZ31" s="1082">
        <v>0</v>
      </c>
      <c r="BA31" s="1082">
        <v>0</v>
      </c>
      <c r="BB31" s="1082">
        <v>0</v>
      </c>
      <c r="BC31" s="1082">
        <v>0</v>
      </c>
      <c r="BD31" s="1082">
        <v>0</v>
      </c>
      <c r="BE31" s="1082">
        <v>0</v>
      </c>
      <c r="BF31" s="1082">
        <v>0</v>
      </c>
      <c r="BG31" s="1082">
        <v>0</v>
      </c>
      <c r="BH31" s="1083">
        <v>0</v>
      </c>
      <c r="BI31" s="1082">
        <v>0</v>
      </c>
      <c r="BJ31" s="1082">
        <v>0</v>
      </c>
      <c r="BK31" s="1082">
        <v>0</v>
      </c>
      <c r="BL31" s="1082">
        <v>0</v>
      </c>
      <c r="BM31" s="1082">
        <v>0</v>
      </c>
      <c r="BN31" s="1082">
        <v>0</v>
      </c>
      <c r="BO31" s="1082">
        <v>0</v>
      </c>
      <c r="BP31" s="1082">
        <v>0</v>
      </c>
      <c r="BQ31" s="1082">
        <v>0</v>
      </c>
      <c r="BR31" s="1083">
        <v>0</v>
      </c>
      <c r="BS31" s="1082">
        <v>0</v>
      </c>
      <c r="BT31" s="1082">
        <v>0</v>
      </c>
      <c r="BU31" s="1082">
        <v>0</v>
      </c>
      <c r="BV31" s="1082">
        <v>0</v>
      </c>
      <c r="BW31" s="1082">
        <v>0</v>
      </c>
      <c r="BX31" s="1082">
        <v>0</v>
      </c>
      <c r="BY31" s="1082">
        <v>0</v>
      </c>
      <c r="BZ31" s="1082">
        <v>0</v>
      </c>
      <c r="CA31" s="1082">
        <v>0</v>
      </c>
      <c r="CB31" s="1083">
        <v>0</v>
      </c>
    </row>
    <row r="32" spans="2:80">
      <c r="B32" s="1078"/>
      <c r="C32" s="1079" t="s">
        <v>585</v>
      </c>
      <c r="D32" s="1080"/>
      <c r="E32" s="1081"/>
      <c r="F32" s="1084" t="s">
        <v>303</v>
      </c>
      <c r="G32" s="1085"/>
      <c r="H32" s="1082">
        <v>0</v>
      </c>
      <c r="I32" s="1086">
        <v>0</v>
      </c>
      <c r="J32" s="1082">
        <v>0</v>
      </c>
      <c r="K32" s="1082">
        <v>0</v>
      </c>
      <c r="L32" s="1082">
        <v>0</v>
      </c>
      <c r="M32" s="1082">
        <v>0</v>
      </c>
      <c r="N32" s="1082">
        <v>0</v>
      </c>
      <c r="O32" s="1082">
        <v>0</v>
      </c>
      <c r="P32" s="1082">
        <v>0</v>
      </c>
      <c r="Q32" s="1082">
        <v>0</v>
      </c>
      <c r="R32" s="1082">
        <v>0</v>
      </c>
      <c r="S32" s="1083">
        <v>0</v>
      </c>
      <c r="T32" s="1082">
        <v>0</v>
      </c>
      <c r="U32" s="1082">
        <v>0</v>
      </c>
      <c r="V32" s="1082">
        <v>0</v>
      </c>
      <c r="W32" s="1082">
        <v>0</v>
      </c>
      <c r="X32" s="1082">
        <v>0</v>
      </c>
      <c r="Y32" s="1082">
        <v>0</v>
      </c>
      <c r="Z32" s="1082">
        <v>0</v>
      </c>
      <c r="AA32" s="1082">
        <v>0</v>
      </c>
      <c r="AB32" s="1082">
        <v>0</v>
      </c>
      <c r="AC32" s="1083">
        <v>0</v>
      </c>
      <c r="AD32" s="1082">
        <v>0</v>
      </c>
      <c r="AE32" s="1082">
        <v>0</v>
      </c>
      <c r="AF32" s="1082">
        <v>0</v>
      </c>
      <c r="AG32" s="1082">
        <v>0</v>
      </c>
      <c r="AH32" s="1082">
        <v>0</v>
      </c>
      <c r="AI32" s="1082">
        <v>0</v>
      </c>
      <c r="AJ32" s="1082">
        <v>0</v>
      </c>
      <c r="AK32" s="1082">
        <v>0</v>
      </c>
      <c r="AL32" s="1082">
        <v>0</v>
      </c>
      <c r="AM32" s="1082">
        <v>0</v>
      </c>
      <c r="AN32" s="1083">
        <v>0</v>
      </c>
      <c r="AO32" s="1082">
        <v>0</v>
      </c>
      <c r="AP32" s="1082">
        <v>0</v>
      </c>
      <c r="AQ32" s="1082">
        <v>0</v>
      </c>
      <c r="AR32" s="1082">
        <v>0</v>
      </c>
      <c r="AS32" s="1082">
        <v>0</v>
      </c>
      <c r="AT32" s="1082">
        <v>0</v>
      </c>
      <c r="AU32" s="1082">
        <v>0</v>
      </c>
      <c r="AV32" s="1082">
        <v>0</v>
      </c>
      <c r="AW32" s="1082">
        <v>0</v>
      </c>
      <c r="AX32" s="1083">
        <v>0</v>
      </c>
      <c r="AY32" s="1082">
        <v>0</v>
      </c>
      <c r="AZ32" s="1082">
        <v>0</v>
      </c>
      <c r="BA32" s="1082">
        <v>0</v>
      </c>
      <c r="BB32" s="1082">
        <v>0</v>
      </c>
      <c r="BC32" s="1082">
        <v>0</v>
      </c>
      <c r="BD32" s="1082">
        <v>0</v>
      </c>
      <c r="BE32" s="1082">
        <v>0</v>
      </c>
      <c r="BF32" s="1082">
        <v>0</v>
      </c>
      <c r="BG32" s="1082">
        <v>0</v>
      </c>
      <c r="BH32" s="1083">
        <v>0</v>
      </c>
      <c r="BI32" s="1082">
        <v>0</v>
      </c>
      <c r="BJ32" s="1082">
        <v>0</v>
      </c>
      <c r="BK32" s="1082">
        <v>0</v>
      </c>
      <c r="BL32" s="1082">
        <v>0</v>
      </c>
      <c r="BM32" s="1082">
        <v>0</v>
      </c>
      <c r="BN32" s="1082">
        <v>0</v>
      </c>
      <c r="BO32" s="1082">
        <v>0</v>
      </c>
      <c r="BP32" s="1082">
        <v>0</v>
      </c>
      <c r="BQ32" s="1082">
        <v>0</v>
      </c>
      <c r="BR32" s="1083">
        <v>0</v>
      </c>
      <c r="BS32" s="1082">
        <v>0</v>
      </c>
      <c r="BT32" s="1082">
        <v>0</v>
      </c>
      <c r="BU32" s="1082">
        <v>0</v>
      </c>
      <c r="BV32" s="1082">
        <v>0</v>
      </c>
      <c r="BW32" s="1082">
        <v>0</v>
      </c>
      <c r="BX32" s="1082">
        <v>0</v>
      </c>
      <c r="BY32" s="1082">
        <v>0</v>
      </c>
      <c r="BZ32" s="1082">
        <v>0</v>
      </c>
      <c r="CA32" s="1082">
        <v>0</v>
      </c>
      <c r="CB32" s="1083">
        <v>0</v>
      </c>
    </row>
    <row r="33" spans="2:80">
      <c r="B33" s="1078"/>
      <c r="C33" s="1079" t="s">
        <v>586</v>
      </c>
      <c r="D33" s="1080"/>
      <c r="E33" s="1081"/>
      <c r="F33" s="1084" t="s">
        <v>425</v>
      </c>
      <c r="G33" s="1085"/>
      <c r="H33" s="1082">
        <v>16725</v>
      </c>
      <c r="I33" s="1086">
        <v>1725</v>
      </c>
      <c r="J33" s="1082">
        <v>275869</v>
      </c>
      <c r="K33" s="1082">
        <v>173021</v>
      </c>
      <c r="L33" s="1082">
        <v>110438</v>
      </c>
      <c r="M33" s="1082">
        <v>61490</v>
      </c>
      <c r="N33" s="1082">
        <v>58702</v>
      </c>
      <c r="O33" s="1082">
        <v>2788</v>
      </c>
      <c r="P33" s="1082">
        <v>48948</v>
      </c>
      <c r="Q33" s="1082">
        <v>786</v>
      </c>
      <c r="R33" s="1082">
        <v>29971</v>
      </c>
      <c r="S33" s="1083">
        <v>28371</v>
      </c>
      <c r="T33" s="1082">
        <v>1600</v>
      </c>
      <c r="U33" s="1082">
        <v>16948</v>
      </c>
      <c r="V33" s="1082">
        <v>8952</v>
      </c>
      <c r="W33" s="1082">
        <v>7996</v>
      </c>
      <c r="X33" s="1082">
        <v>1243</v>
      </c>
      <c r="Y33" s="1082">
        <v>62583</v>
      </c>
      <c r="Z33" s="1082">
        <v>3532</v>
      </c>
      <c r="AA33" s="1082">
        <v>190</v>
      </c>
      <c r="AB33" s="1082">
        <v>3342</v>
      </c>
      <c r="AC33" s="1083">
        <v>59051</v>
      </c>
      <c r="AD33" s="1082">
        <v>847</v>
      </c>
      <c r="AE33" s="1082">
        <v>2250</v>
      </c>
      <c r="AF33" s="1082">
        <v>1348</v>
      </c>
      <c r="AG33" s="1082">
        <v>6538</v>
      </c>
      <c r="AH33" s="1082">
        <v>12855</v>
      </c>
      <c r="AI33" s="1082">
        <v>13687</v>
      </c>
      <c r="AJ33" s="1082">
        <v>21006</v>
      </c>
      <c r="AK33" s="1082">
        <v>520</v>
      </c>
      <c r="AL33" s="1082">
        <v>62521</v>
      </c>
      <c r="AM33" s="1082">
        <v>40327</v>
      </c>
      <c r="AN33" s="1083">
        <v>21605</v>
      </c>
      <c r="AO33" s="1082">
        <v>16495</v>
      </c>
      <c r="AP33" s="1082">
        <v>16403</v>
      </c>
      <c r="AQ33" s="1082">
        <v>12762</v>
      </c>
      <c r="AR33" s="1082">
        <v>1067</v>
      </c>
      <c r="AS33" s="1082">
        <v>169</v>
      </c>
      <c r="AT33" s="1082">
        <v>2508</v>
      </c>
      <c r="AU33" s="1082">
        <v>8443</v>
      </c>
      <c r="AV33" s="1082">
        <v>466</v>
      </c>
      <c r="AW33" s="1082">
        <v>20</v>
      </c>
      <c r="AX33" s="1083">
        <v>89</v>
      </c>
      <c r="AY33" s="1082">
        <v>3641</v>
      </c>
      <c r="AZ33" s="1082">
        <v>3308</v>
      </c>
      <c r="BA33" s="1082">
        <v>2494</v>
      </c>
      <c r="BB33" s="1082">
        <v>72</v>
      </c>
      <c r="BC33" s="1082">
        <v>559</v>
      </c>
      <c r="BD33" s="1082">
        <v>183</v>
      </c>
      <c r="BE33" s="1082">
        <v>333</v>
      </c>
      <c r="BF33" s="1082">
        <v>271</v>
      </c>
      <c r="BG33" s="1082">
        <v>62</v>
      </c>
      <c r="BH33" s="1083">
        <v>92</v>
      </c>
      <c r="BI33" s="1082">
        <v>3401</v>
      </c>
      <c r="BJ33" s="1082">
        <v>836</v>
      </c>
      <c r="BK33" s="1082">
        <v>650</v>
      </c>
      <c r="BL33" s="1082">
        <v>120</v>
      </c>
      <c r="BM33" s="1082">
        <v>12</v>
      </c>
      <c r="BN33" s="1082">
        <v>54</v>
      </c>
      <c r="BO33" s="1082">
        <v>920</v>
      </c>
      <c r="BP33" s="1082">
        <v>495</v>
      </c>
      <c r="BQ33" s="1082">
        <v>315</v>
      </c>
      <c r="BR33" s="1083">
        <v>18</v>
      </c>
      <c r="BS33" s="1082">
        <v>753</v>
      </c>
      <c r="BT33" s="1082">
        <v>64</v>
      </c>
      <c r="BU33" s="1082">
        <v>1709</v>
      </c>
      <c r="BV33" s="1082">
        <v>18722</v>
      </c>
      <c r="BW33" s="1082">
        <v>2657</v>
      </c>
      <c r="BX33" s="1082">
        <v>657</v>
      </c>
      <c r="BY33" s="1082">
        <v>120</v>
      </c>
      <c r="BZ33" s="1082">
        <v>6190</v>
      </c>
      <c r="CA33" s="1082">
        <v>3547</v>
      </c>
      <c r="CB33" s="1083">
        <v>5551</v>
      </c>
    </row>
    <row r="34" spans="2:80">
      <c r="B34" s="1078"/>
      <c r="C34" s="1079" t="s">
        <v>587</v>
      </c>
      <c r="D34" s="1080"/>
      <c r="E34" s="1081"/>
      <c r="F34" s="1084" t="s">
        <v>304</v>
      </c>
      <c r="G34" s="1085"/>
      <c r="H34" s="1082">
        <v>5210</v>
      </c>
      <c r="I34" s="1086">
        <v>12576</v>
      </c>
      <c r="J34" s="1082">
        <v>260186</v>
      </c>
      <c r="K34" s="1082">
        <v>68573</v>
      </c>
      <c r="L34" s="1082">
        <v>27052</v>
      </c>
      <c r="M34" s="1082">
        <v>4167</v>
      </c>
      <c r="N34" s="1082">
        <v>4042</v>
      </c>
      <c r="O34" s="1082">
        <v>125</v>
      </c>
      <c r="P34" s="1082">
        <v>22885</v>
      </c>
      <c r="Q34" s="1082">
        <v>389</v>
      </c>
      <c r="R34" s="1082">
        <v>16252</v>
      </c>
      <c r="S34" s="1083">
        <v>16164</v>
      </c>
      <c r="T34" s="1082">
        <v>88</v>
      </c>
      <c r="U34" s="1082">
        <v>5716</v>
      </c>
      <c r="V34" s="1082">
        <v>3705</v>
      </c>
      <c r="W34" s="1082">
        <v>2011</v>
      </c>
      <c r="X34" s="1082">
        <v>528</v>
      </c>
      <c r="Y34" s="1082">
        <v>41521</v>
      </c>
      <c r="Z34" s="1082">
        <v>637</v>
      </c>
      <c r="AA34" s="1082">
        <v>106</v>
      </c>
      <c r="AB34" s="1082">
        <v>531</v>
      </c>
      <c r="AC34" s="1083">
        <v>40884</v>
      </c>
      <c r="AD34" s="1082">
        <v>500</v>
      </c>
      <c r="AE34" s="1082">
        <v>1931</v>
      </c>
      <c r="AF34" s="1082">
        <v>1625</v>
      </c>
      <c r="AG34" s="1082">
        <v>2762</v>
      </c>
      <c r="AH34" s="1082">
        <v>12367</v>
      </c>
      <c r="AI34" s="1082">
        <v>6375</v>
      </c>
      <c r="AJ34" s="1082">
        <v>14895</v>
      </c>
      <c r="AK34" s="1082">
        <v>429</v>
      </c>
      <c r="AL34" s="1082">
        <v>19480</v>
      </c>
      <c r="AM34" s="1082">
        <v>172133</v>
      </c>
      <c r="AN34" s="1083">
        <v>132948</v>
      </c>
      <c r="AO34" s="1082">
        <v>72577</v>
      </c>
      <c r="AP34" s="1082">
        <v>71924</v>
      </c>
      <c r="AQ34" s="1082">
        <v>60586</v>
      </c>
      <c r="AR34" s="1082">
        <v>36730</v>
      </c>
      <c r="AS34" s="1082">
        <v>627</v>
      </c>
      <c r="AT34" s="1082">
        <v>1569</v>
      </c>
      <c r="AU34" s="1082">
        <v>15913</v>
      </c>
      <c r="AV34" s="1082">
        <v>5610</v>
      </c>
      <c r="AW34" s="1082">
        <v>54</v>
      </c>
      <c r="AX34" s="1083">
        <v>83</v>
      </c>
      <c r="AY34" s="1082">
        <v>11338</v>
      </c>
      <c r="AZ34" s="1082">
        <v>9898</v>
      </c>
      <c r="BA34" s="1082">
        <v>6782</v>
      </c>
      <c r="BB34" s="1082">
        <v>666</v>
      </c>
      <c r="BC34" s="1082">
        <v>2388</v>
      </c>
      <c r="BD34" s="1082">
        <v>62</v>
      </c>
      <c r="BE34" s="1082">
        <v>1440</v>
      </c>
      <c r="BF34" s="1082">
        <v>1161</v>
      </c>
      <c r="BG34" s="1082">
        <v>279</v>
      </c>
      <c r="BH34" s="1083">
        <v>653</v>
      </c>
      <c r="BI34" s="1082">
        <v>40229</v>
      </c>
      <c r="BJ34" s="1082">
        <v>17835</v>
      </c>
      <c r="BK34" s="1082">
        <v>12840</v>
      </c>
      <c r="BL34" s="1082">
        <v>2486</v>
      </c>
      <c r="BM34" s="1082">
        <v>723</v>
      </c>
      <c r="BN34" s="1082">
        <v>1786</v>
      </c>
      <c r="BO34" s="1082">
        <v>7539</v>
      </c>
      <c r="BP34" s="1082">
        <v>5615</v>
      </c>
      <c r="BQ34" s="1082">
        <v>2156</v>
      </c>
      <c r="BR34" s="1083">
        <v>1865</v>
      </c>
      <c r="BS34" s="1082">
        <v>627</v>
      </c>
      <c r="BT34" s="1082">
        <v>4592</v>
      </c>
      <c r="BU34" s="1082">
        <v>20142</v>
      </c>
      <c r="BV34" s="1082">
        <v>39185</v>
      </c>
      <c r="BW34" s="1082">
        <v>6842</v>
      </c>
      <c r="BX34" s="1082">
        <v>2189</v>
      </c>
      <c r="BY34" s="1082">
        <v>305</v>
      </c>
      <c r="BZ34" s="1082">
        <v>5215</v>
      </c>
      <c r="CA34" s="1082">
        <v>11160</v>
      </c>
      <c r="CB34" s="1083">
        <v>13474</v>
      </c>
    </row>
    <row r="35" spans="2:80">
      <c r="B35" s="1078"/>
      <c r="C35" s="1079" t="s">
        <v>588</v>
      </c>
      <c r="D35" s="1080"/>
      <c r="E35" s="1081"/>
      <c r="F35" s="1084" t="s">
        <v>305</v>
      </c>
      <c r="G35" s="1085"/>
      <c r="H35" s="1082">
        <v>60</v>
      </c>
      <c r="I35" s="1086">
        <v>51</v>
      </c>
      <c r="J35" s="1082">
        <v>464516</v>
      </c>
      <c r="K35" s="1082">
        <v>21863</v>
      </c>
      <c r="L35" s="1082">
        <v>3327</v>
      </c>
      <c r="M35" s="1082">
        <v>3</v>
      </c>
      <c r="N35" s="1082">
        <v>0</v>
      </c>
      <c r="O35" s="1082">
        <v>3</v>
      </c>
      <c r="P35" s="1082">
        <v>3324</v>
      </c>
      <c r="Q35" s="1082">
        <v>56</v>
      </c>
      <c r="R35" s="1082">
        <v>2153</v>
      </c>
      <c r="S35" s="1083">
        <v>2129</v>
      </c>
      <c r="T35" s="1082">
        <v>24</v>
      </c>
      <c r="U35" s="1082">
        <v>1098</v>
      </c>
      <c r="V35" s="1082">
        <v>419</v>
      </c>
      <c r="W35" s="1082">
        <v>679</v>
      </c>
      <c r="X35" s="1082">
        <v>17</v>
      </c>
      <c r="Y35" s="1082">
        <v>18536</v>
      </c>
      <c r="Z35" s="1082">
        <v>248</v>
      </c>
      <c r="AA35" s="1082">
        <v>75</v>
      </c>
      <c r="AB35" s="1082">
        <v>173</v>
      </c>
      <c r="AC35" s="1083">
        <v>18288</v>
      </c>
      <c r="AD35" s="1082">
        <v>489</v>
      </c>
      <c r="AE35" s="1082">
        <v>185</v>
      </c>
      <c r="AF35" s="1082">
        <v>2993</v>
      </c>
      <c r="AG35" s="1082">
        <v>577</v>
      </c>
      <c r="AH35" s="1082">
        <v>2509</v>
      </c>
      <c r="AI35" s="1082">
        <v>8050</v>
      </c>
      <c r="AJ35" s="1082">
        <v>3292</v>
      </c>
      <c r="AK35" s="1082">
        <v>193</v>
      </c>
      <c r="AL35" s="1082">
        <v>224</v>
      </c>
      <c r="AM35" s="1082">
        <v>442429</v>
      </c>
      <c r="AN35" s="1083">
        <v>337479</v>
      </c>
      <c r="AO35" s="1082">
        <v>274116</v>
      </c>
      <c r="AP35" s="1082">
        <v>268182</v>
      </c>
      <c r="AQ35" s="1082">
        <v>214423</v>
      </c>
      <c r="AR35" s="1082">
        <v>45455</v>
      </c>
      <c r="AS35" s="1082">
        <v>23012</v>
      </c>
      <c r="AT35" s="1082">
        <v>861</v>
      </c>
      <c r="AU35" s="1082">
        <v>131536</v>
      </c>
      <c r="AV35" s="1082">
        <v>12492</v>
      </c>
      <c r="AW35" s="1082">
        <v>971</v>
      </c>
      <c r="AX35" s="1083">
        <v>96</v>
      </c>
      <c r="AY35" s="1082">
        <v>53759</v>
      </c>
      <c r="AZ35" s="1082">
        <v>47451</v>
      </c>
      <c r="BA35" s="1082">
        <v>22042</v>
      </c>
      <c r="BB35" s="1082">
        <v>2613</v>
      </c>
      <c r="BC35" s="1082">
        <v>20559</v>
      </c>
      <c r="BD35" s="1082">
        <v>2237</v>
      </c>
      <c r="BE35" s="1082">
        <v>6308</v>
      </c>
      <c r="BF35" s="1082">
        <v>5136</v>
      </c>
      <c r="BG35" s="1082">
        <v>1172</v>
      </c>
      <c r="BH35" s="1083">
        <v>5934</v>
      </c>
      <c r="BI35" s="1082">
        <v>56074</v>
      </c>
      <c r="BJ35" s="1082">
        <v>9001</v>
      </c>
      <c r="BK35" s="1082">
        <v>7051</v>
      </c>
      <c r="BL35" s="1082">
        <v>1456</v>
      </c>
      <c r="BM35" s="1082">
        <v>284</v>
      </c>
      <c r="BN35" s="1082">
        <v>210</v>
      </c>
      <c r="BO35" s="1082">
        <v>20611</v>
      </c>
      <c r="BP35" s="1082">
        <v>9881</v>
      </c>
      <c r="BQ35" s="1082">
        <v>6498</v>
      </c>
      <c r="BR35" s="1083">
        <v>1407</v>
      </c>
      <c r="BS35" s="1082">
        <v>2845</v>
      </c>
      <c r="BT35" s="1082">
        <v>5831</v>
      </c>
      <c r="BU35" s="1082">
        <v>7289</v>
      </c>
      <c r="BV35" s="1082">
        <v>104950</v>
      </c>
      <c r="BW35" s="1082">
        <v>2070</v>
      </c>
      <c r="BX35" s="1082">
        <v>4213</v>
      </c>
      <c r="BY35" s="1082">
        <v>257</v>
      </c>
      <c r="BZ35" s="1082">
        <v>22530</v>
      </c>
      <c r="CA35" s="1082">
        <v>16112</v>
      </c>
      <c r="CB35" s="1083">
        <v>59768</v>
      </c>
    </row>
    <row r="36" spans="2:80">
      <c r="B36" s="1078"/>
      <c r="C36" s="1079" t="s">
        <v>589</v>
      </c>
      <c r="D36" s="1080"/>
      <c r="E36" s="1081"/>
      <c r="F36" s="1084" t="s">
        <v>306</v>
      </c>
      <c r="G36" s="1085"/>
      <c r="H36" s="1082">
        <v>31452</v>
      </c>
      <c r="I36" s="1086">
        <v>39979</v>
      </c>
      <c r="J36" s="1082">
        <v>660279</v>
      </c>
      <c r="K36" s="1082">
        <v>338332</v>
      </c>
      <c r="L36" s="1082">
        <v>183268</v>
      </c>
      <c r="M36" s="1082">
        <v>96884</v>
      </c>
      <c r="N36" s="1082">
        <v>94585</v>
      </c>
      <c r="O36" s="1082">
        <v>2299</v>
      </c>
      <c r="P36" s="1082">
        <v>86384</v>
      </c>
      <c r="Q36" s="1082">
        <v>1159</v>
      </c>
      <c r="R36" s="1082">
        <v>47930</v>
      </c>
      <c r="S36" s="1083">
        <v>46913</v>
      </c>
      <c r="T36" s="1082">
        <v>1017</v>
      </c>
      <c r="U36" s="1082">
        <v>36336</v>
      </c>
      <c r="V36" s="1082">
        <v>14598</v>
      </c>
      <c r="W36" s="1082">
        <v>21738</v>
      </c>
      <c r="X36" s="1082">
        <v>959</v>
      </c>
      <c r="Y36" s="1082">
        <v>155064</v>
      </c>
      <c r="Z36" s="1082">
        <v>7078</v>
      </c>
      <c r="AA36" s="1082">
        <v>474</v>
      </c>
      <c r="AB36" s="1082">
        <v>6604</v>
      </c>
      <c r="AC36" s="1083">
        <v>147986</v>
      </c>
      <c r="AD36" s="1082">
        <v>1337</v>
      </c>
      <c r="AE36" s="1082">
        <v>6472</v>
      </c>
      <c r="AF36" s="1082">
        <v>1748</v>
      </c>
      <c r="AG36" s="1082">
        <v>11512</v>
      </c>
      <c r="AH36" s="1082">
        <v>40694</v>
      </c>
      <c r="AI36" s="1082">
        <v>21739</v>
      </c>
      <c r="AJ36" s="1082">
        <v>63073</v>
      </c>
      <c r="AK36" s="1082">
        <v>1411</v>
      </c>
      <c r="AL36" s="1082">
        <v>117610</v>
      </c>
      <c r="AM36" s="1082">
        <v>204337</v>
      </c>
      <c r="AN36" s="1083">
        <v>110857</v>
      </c>
      <c r="AO36" s="1082">
        <v>49181</v>
      </c>
      <c r="AP36" s="1082">
        <v>46721</v>
      </c>
      <c r="AQ36" s="1082">
        <v>37562</v>
      </c>
      <c r="AR36" s="1082">
        <v>21483</v>
      </c>
      <c r="AS36" s="1082">
        <v>318</v>
      </c>
      <c r="AT36" s="1082">
        <v>2894</v>
      </c>
      <c r="AU36" s="1082">
        <v>8593</v>
      </c>
      <c r="AV36" s="1082">
        <v>3482</v>
      </c>
      <c r="AW36" s="1082">
        <v>152</v>
      </c>
      <c r="AX36" s="1083">
        <v>640</v>
      </c>
      <c r="AY36" s="1082">
        <v>9159</v>
      </c>
      <c r="AZ36" s="1082">
        <v>8197</v>
      </c>
      <c r="BA36" s="1082">
        <v>7027</v>
      </c>
      <c r="BB36" s="1082">
        <v>322</v>
      </c>
      <c r="BC36" s="1082">
        <v>812</v>
      </c>
      <c r="BD36" s="1082">
        <v>36</v>
      </c>
      <c r="BE36" s="1082">
        <v>962</v>
      </c>
      <c r="BF36" s="1082">
        <v>783</v>
      </c>
      <c r="BG36" s="1082">
        <v>179</v>
      </c>
      <c r="BH36" s="1083">
        <v>2460</v>
      </c>
      <c r="BI36" s="1082">
        <v>48332</v>
      </c>
      <c r="BJ36" s="1082">
        <v>5549</v>
      </c>
      <c r="BK36" s="1082">
        <v>3438</v>
      </c>
      <c r="BL36" s="1082">
        <v>861</v>
      </c>
      <c r="BM36" s="1082">
        <v>248</v>
      </c>
      <c r="BN36" s="1082">
        <v>1002</v>
      </c>
      <c r="BO36" s="1082">
        <v>30069</v>
      </c>
      <c r="BP36" s="1082">
        <v>4338</v>
      </c>
      <c r="BQ36" s="1082">
        <v>582</v>
      </c>
      <c r="BR36" s="1083">
        <v>2345</v>
      </c>
      <c r="BS36" s="1082">
        <v>2791</v>
      </c>
      <c r="BT36" s="1082">
        <v>2658</v>
      </c>
      <c r="BU36" s="1082">
        <v>13344</v>
      </c>
      <c r="BV36" s="1082">
        <v>93480</v>
      </c>
      <c r="BW36" s="1082">
        <v>16641</v>
      </c>
      <c r="BX36" s="1082">
        <v>5622</v>
      </c>
      <c r="BY36" s="1082">
        <v>3507</v>
      </c>
      <c r="BZ36" s="1082">
        <v>16902</v>
      </c>
      <c r="CA36" s="1082">
        <v>18486</v>
      </c>
      <c r="CB36" s="1083">
        <v>32322</v>
      </c>
    </row>
    <row r="37" spans="2:80">
      <c r="B37" s="1078"/>
      <c r="C37" s="1079" t="s">
        <v>590</v>
      </c>
      <c r="D37" s="1080"/>
      <c r="E37" s="1081"/>
      <c r="F37" s="1084" t="s">
        <v>307</v>
      </c>
      <c r="G37" s="1085"/>
      <c r="H37" s="1082">
        <v>195</v>
      </c>
      <c r="I37" s="1086">
        <v>2128</v>
      </c>
      <c r="J37" s="1082">
        <v>87054</v>
      </c>
      <c r="K37" s="1082">
        <v>8737</v>
      </c>
      <c r="L37" s="1082">
        <v>4485</v>
      </c>
      <c r="M37" s="1082">
        <v>1462</v>
      </c>
      <c r="N37" s="1082">
        <v>1390</v>
      </c>
      <c r="O37" s="1082">
        <v>72</v>
      </c>
      <c r="P37" s="1082">
        <v>3023</v>
      </c>
      <c r="Q37" s="1082">
        <v>22</v>
      </c>
      <c r="R37" s="1082">
        <v>1895</v>
      </c>
      <c r="S37" s="1083">
        <v>1882</v>
      </c>
      <c r="T37" s="1082">
        <v>13</v>
      </c>
      <c r="U37" s="1082">
        <v>1069</v>
      </c>
      <c r="V37" s="1082">
        <v>595</v>
      </c>
      <c r="W37" s="1082">
        <v>474</v>
      </c>
      <c r="X37" s="1082">
        <v>37</v>
      </c>
      <c r="Y37" s="1082">
        <v>4252</v>
      </c>
      <c r="Z37" s="1082">
        <v>92</v>
      </c>
      <c r="AA37" s="1082">
        <v>6</v>
      </c>
      <c r="AB37" s="1082">
        <v>86</v>
      </c>
      <c r="AC37" s="1083">
        <v>4160</v>
      </c>
      <c r="AD37" s="1082">
        <v>39</v>
      </c>
      <c r="AE37" s="1082">
        <v>128</v>
      </c>
      <c r="AF37" s="1082">
        <v>48</v>
      </c>
      <c r="AG37" s="1082">
        <v>258</v>
      </c>
      <c r="AH37" s="1082">
        <v>1324</v>
      </c>
      <c r="AI37" s="1082">
        <v>511</v>
      </c>
      <c r="AJ37" s="1082">
        <v>1813</v>
      </c>
      <c r="AK37" s="1082">
        <v>39</v>
      </c>
      <c r="AL37" s="1082">
        <v>722</v>
      </c>
      <c r="AM37" s="1082">
        <v>77595</v>
      </c>
      <c r="AN37" s="1083">
        <v>41516</v>
      </c>
      <c r="AO37" s="1082">
        <v>24377</v>
      </c>
      <c r="AP37" s="1082">
        <v>24322</v>
      </c>
      <c r="AQ37" s="1082">
        <v>11882</v>
      </c>
      <c r="AR37" s="1082">
        <v>334</v>
      </c>
      <c r="AS37" s="1082">
        <v>21</v>
      </c>
      <c r="AT37" s="1082">
        <v>5254</v>
      </c>
      <c r="AU37" s="1082">
        <v>5922</v>
      </c>
      <c r="AV37" s="1082">
        <v>187</v>
      </c>
      <c r="AW37" s="1082">
        <v>4</v>
      </c>
      <c r="AX37" s="1083">
        <v>160</v>
      </c>
      <c r="AY37" s="1082">
        <v>12440</v>
      </c>
      <c r="AZ37" s="1082">
        <v>12074</v>
      </c>
      <c r="BA37" s="1082">
        <v>10875</v>
      </c>
      <c r="BB37" s="1082">
        <v>999</v>
      </c>
      <c r="BC37" s="1082">
        <v>7</v>
      </c>
      <c r="BD37" s="1082">
        <v>193</v>
      </c>
      <c r="BE37" s="1082">
        <v>366</v>
      </c>
      <c r="BF37" s="1082">
        <v>297</v>
      </c>
      <c r="BG37" s="1082">
        <v>69</v>
      </c>
      <c r="BH37" s="1083">
        <v>55</v>
      </c>
      <c r="BI37" s="1082">
        <v>16151</v>
      </c>
      <c r="BJ37" s="1082">
        <v>5631</v>
      </c>
      <c r="BK37" s="1082">
        <v>1970</v>
      </c>
      <c r="BL37" s="1082">
        <v>311</v>
      </c>
      <c r="BM37" s="1082">
        <v>57</v>
      </c>
      <c r="BN37" s="1082">
        <v>3293</v>
      </c>
      <c r="BO37" s="1082">
        <v>5127</v>
      </c>
      <c r="BP37" s="1082">
        <v>3318</v>
      </c>
      <c r="BQ37" s="1082">
        <v>477</v>
      </c>
      <c r="BR37" s="1083">
        <v>1156</v>
      </c>
      <c r="BS37" s="1082">
        <v>278</v>
      </c>
      <c r="BT37" s="1082">
        <v>164</v>
      </c>
      <c r="BU37" s="1082">
        <v>988</v>
      </c>
      <c r="BV37" s="1082">
        <v>36079</v>
      </c>
      <c r="BW37" s="1082">
        <v>8320</v>
      </c>
      <c r="BX37" s="1082">
        <v>609</v>
      </c>
      <c r="BY37" s="1082">
        <v>261</v>
      </c>
      <c r="BZ37" s="1082">
        <v>11849</v>
      </c>
      <c r="CA37" s="1082">
        <v>1867</v>
      </c>
      <c r="CB37" s="1083">
        <v>13173</v>
      </c>
    </row>
    <row r="38" spans="2:80">
      <c r="B38" s="1078"/>
      <c r="C38" s="1079" t="s">
        <v>591</v>
      </c>
      <c r="D38" s="1080"/>
      <c r="E38" s="1081"/>
      <c r="F38" s="1084" t="s">
        <v>898</v>
      </c>
      <c r="G38" s="1085"/>
      <c r="H38" s="1082">
        <v>6</v>
      </c>
      <c r="I38" s="1086">
        <v>140</v>
      </c>
      <c r="J38" s="1082">
        <v>726</v>
      </c>
      <c r="K38" s="1082">
        <v>86</v>
      </c>
      <c r="L38" s="1082">
        <v>45</v>
      </c>
      <c r="M38" s="1082">
        <v>23</v>
      </c>
      <c r="N38" s="1082">
        <v>22</v>
      </c>
      <c r="O38" s="1082">
        <v>1</v>
      </c>
      <c r="P38" s="1082">
        <v>22</v>
      </c>
      <c r="Q38" s="1082">
        <v>0</v>
      </c>
      <c r="R38" s="1082">
        <v>12</v>
      </c>
      <c r="S38" s="1083">
        <v>12</v>
      </c>
      <c r="T38" s="1082">
        <v>0</v>
      </c>
      <c r="U38" s="1082">
        <v>10</v>
      </c>
      <c r="V38" s="1082">
        <v>4</v>
      </c>
      <c r="W38" s="1082">
        <v>6</v>
      </c>
      <c r="X38" s="1082">
        <v>0</v>
      </c>
      <c r="Y38" s="1082">
        <v>41</v>
      </c>
      <c r="Z38" s="1082">
        <v>6</v>
      </c>
      <c r="AA38" s="1082">
        <v>0</v>
      </c>
      <c r="AB38" s="1082">
        <v>6</v>
      </c>
      <c r="AC38" s="1083">
        <v>35</v>
      </c>
      <c r="AD38" s="1082">
        <v>0</v>
      </c>
      <c r="AE38" s="1082">
        <v>2</v>
      </c>
      <c r="AF38" s="1082">
        <v>2</v>
      </c>
      <c r="AG38" s="1082">
        <v>3</v>
      </c>
      <c r="AH38" s="1082">
        <v>8</v>
      </c>
      <c r="AI38" s="1082">
        <v>5</v>
      </c>
      <c r="AJ38" s="1082">
        <v>15</v>
      </c>
      <c r="AK38" s="1082">
        <v>0</v>
      </c>
      <c r="AL38" s="1082">
        <v>25</v>
      </c>
      <c r="AM38" s="1082">
        <v>615</v>
      </c>
      <c r="AN38" s="1083">
        <v>137</v>
      </c>
      <c r="AO38" s="1082">
        <v>92</v>
      </c>
      <c r="AP38" s="1082">
        <v>88</v>
      </c>
      <c r="AQ38" s="1082">
        <v>67</v>
      </c>
      <c r="AR38" s="1082">
        <v>29</v>
      </c>
      <c r="AS38" s="1082">
        <v>4</v>
      </c>
      <c r="AT38" s="1082">
        <v>6</v>
      </c>
      <c r="AU38" s="1082">
        <v>22</v>
      </c>
      <c r="AV38" s="1082">
        <v>6</v>
      </c>
      <c r="AW38" s="1082">
        <v>0</v>
      </c>
      <c r="AX38" s="1083">
        <v>0</v>
      </c>
      <c r="AY38" s="1082">
        <v>21</v>
      </c>
      <c r="AZ38" s="1082">
        <v>19</v>
      </c>
      <c r="BA38" s="1082">
        <v>13</v>
      </c>
      <c r="BB38" s="1082">
        <v>4</v>
      </c>
      <c r="BC38" s="1082">
        <v>2</v>
      </c>
      <c r="BD38" s="1082">
        <v>0</v>
      </c>
      <c r="BE38" s="1082">
        <v>2</v>
      </c>
      <c r="BF38" s="1082">
        <v>2</v>
      </c>
      <c r="BG38" s="1082">
        <v>0</v>
      </c>
      <c r="BH38" s="1083">
        <v>4</v>
      </c>
      <c r="BI38" s="1082">
        <v>43</v>
      </c>
      <c r="BJ38" s="1082">
        <v>17</v>
      </c>
      <c r="BK38" s="1082">
        <v>9</v>
      </c>
      <c r="BL38" s="1082">
        <v>3</v>
      </c>
      <c r="BM38" s="1082">
        <v>1</v>
      </c>
      <c r="BN38" s="1082">
        <v>4</v>
      </c>
      <c r="BO38" s="1082">
        <v>8</v>
      </c>
      <c r="BP38" s="1082">
        <v>5</v>
      </c>
      <c r="BQ38" s="1082">
        <v>1</v>
      </c>
      <c r="BR38" s="1083">
        <v>2</v>
      </c>
      <c r="BS38" s="1082">
        <v>4</v>
      </c>
      <c r="BT38" s="1082">
        <v>6</v>
      </c>
      <c r="BU38" s="1082">
        <v>2</v>
      </c>
      <c r="BV38" s="1082">
        <v>478</v>
      </c>
      <c r="BW38" s="1082">
        <v>23</v>
      </c>
      <c r="BX38" s="1082">
        <v>2</v>
      </c>
      <c r="BY38" s="1082">
        <v>2</v>
      </c>
      <c r="BZ38" s="1082">
        <v>117</v>
      </c>
      <c r="CA38" s="1082">
        <v>79</v>
      </c>
      <c r="CB38" s="1083">
        <v>255</v>
      </c>
    </row>
    <row r="39" spans="2:80">
      <c r="B39" s="1078"/>
      <c r="C39" s="1079" t="s">
        <v>592</v>
      </c>
      <c r="D39" s="1080"/>
      <c r="E39" s="1081"/>
      <c r="F39" s="1084" t="s">
        <v>309</v>
      </c>
      <c r="G39" s="1085"/>
      <c r="H39" s="1082">
        <v>4662</v>
      </c>
      <c r="I39" s="1086">
        <v>179</v>
      </c>
      <c r="J39" s="1082">
        <v>125470</v>
      </c>
      <c r="K39" s="1082">
        <v>106810</v>
      </c>
      <c r="L39" s="1082">
        <v>57764</v>
      </c>
      <c r="M39" s="1082">
        <v>39840</v>
      </c>
      <c r="N39" s="1082">
        <v>36761</v>
      </c>
      <c r="O39" s="1082">
        <v>3079</v>
      </c>
      <c r="P39" s="1082">
        <v>17924</v>
      </c>
      <c r="Q39" s="1082">
        <v>180</v>
      </c>
      <c r="R39" s="1082">
        <v>7028</v>
      </c>
      <c r="S39" s="1083">
        <v>6463</v>
      </c>
      <c r="T39" s="1082">
        <v>565</v>
      </c>
      <c r="U39" s="1082">
        <v>10372</v>
      </c>
      <c r="V39" s="1082">
        <v>1923</v>
      </c>
      <c r="W39" s="1082">
        <v>8449</v>
      </c>
      <c r="X39" s="1082">
        <v>344</v>
      </c>
      <c r="Y39" s="1082">
        <v>49046</v>
      </c>
      <c r="Z39" s="1082">
        <v>2575</v>
      </c>
      <c r="AA39" s="1082">
        <v>143</v>
      </c>
      <c r="AB39" s="1082">
        <v>2432</v>
      </c>
      <c r="AC39" s="1083">
        <v>46471</v>
      </c>
      <c r="AD39" s="1082">
        <v>344</v>
      </c>
      <c r="AE39" s="1082">
        <v>3340</v>
      </c>
      <c r="AF39" s="1082">
        <v>290</v>
      </c>
      <c r="AG39" s="1082">
        <v>3305</v>
      </c>
      <c r="AH39" s="1082">
        <v>9920</v>
      </c>
      <c r="AI39" s="1082">
        <v>4220</v>
      </c>
      <c r="AJ39" s="1082">
        <v>24604</v>
      </c>
      <c r="AK39" s="1082">
        <v>448</v>
      </c>
      <c r="AL39" s="1082">
        <v>17431</v>
      </c>
      <c r="AM39" s="1082">
        <v>1229</v>
      </c>
      <c r="AN39" s="1083">
        <v>614</v>
      </c>
      <c r="AO39" s="1082">
        <v>404</v>
      </c>
      <c r="AP39" s="1082">
        <v>401</v>
      </c>
      <c r="AQ39" s="1082">
        <v>370</v>
      </c>
      <c r="AR39" s="1082">
        <v>18</v>
      </c>
      <c r="AS39" s="1082">
        <v>9</v>
      </c>
      <c r="AT39" s="1082">
        <v>192</v>
      </c>
      <c r="AU39" s="1082">
        <v>139</v>
      </c>
      <c r="AV39" s="1082">
        <v>12</v>
      </c>
      <c r="AW39" s="1082">
        <v>0</v>
      </c>
      <c r="AX39" s="1083">
        <v>0</v>
      </c>
      <c r="AY39" s="1082">
        <v>31</v>
      </c>
      <c r="AZ39" s="1082">
        <v>15</v>
      </c>
      <c r="BA39" s="1082">
        <v>5</v>
      </c>
      <c r="BB39" s="1082">
        <v>0</v>
      </c>
      <c r="BC39" s="1082">
        <v>10</v>
      </c>
      <c r="BD39" s="1082">
        <v>0</v>
      </c>
      <c r="BE39" s="1082">
        <v>16</v>
      </c>
      <c r="BF39" s="1082">
        <v>13</v>
      </c>
      <c r="BG39" s="1082">
        <v>3</v>
      </c>
      <c r="BH39" s="1083">
        <v>3</v>
      </c>
      <c r="BI39" s="1082">
        <v>197</v>
      </c>
      <c r="BJ39" s="1082">
        <v>18</v>
      </c>
      <c r="BK39" s="1082">
        <v>15</v>
      </c>
      <c r="BL39" s="1082">
        <v>2</v>
      </c>
      <c r="BM39" s="1082">
        <v>0</v>
      </c>
      <c r="BN39" s="1082">
        <v>1</v>
      </c>
      <c r="BO39" s="1082">
        <v>63</v>
      </c>
      <c r="BP39" s="1082">
        <v>29</v>
      </c>
      <c r="BQ39" s="1082">
        <v>2</v>
      </c>
      <c r="BR39" s="1083">
        <v>0</v>
      </c>
      <c r="BS39" s="1082">
        <v>79</v>
      </c>
      <c r="BT39" s="1082">
        <v>6</v>
      </c>
      <c r="BU39" s="1082">
        <v>13</v>
      </c>
      <c r="BV39" s="1082">
        <v>615</v>
      </c>
      <c r="BW39" s="1082">
        <v>216</v>
      </c>
      <c r="BX39" s="1082">
        <v>129</v>
      </c>
      <c r="BY39" s="1082">
        <v>2</v>
      </c>
      <c r="BZ39" s="1082">
        <v>11</v>
      </c>
      <c r="CA39" s="1082">
        <v>95</v>
      </c>
      <c r="CB39" s="1083">
        <v>162</v>
      </c>
    </row>
    <row r="40" spans="2:80">
      <c r="B40" s="1078"/>
      <c r="C40" s="1079" t="s">
        <v>593</v>
      </c>
      <c r="D40" s="1080"/>
      <c r="E40" s="1081"/>
      <c r="F40" s="1084" t="s">
        <v>310</v>
      </c>
      <c r="G40" s="1085"/>
      <c r="H40" s="1082">
        <v>67558</v>
      </c>
      <c r="I40" s="1086">
        <v>80791</v>
      </c>
      <c r="J40" s="1082">
        <v>2195298</v>
      </c>
      <c r="K40" s="1082">
        <v>902869</v>
      </c>
      <c r="L40" s="1082">
        <v>443911</v>
      </c>
      <c r="M40" s="1082">
        <v>178644</v>
      </c>
      <c r="N40" s="1082">
        <v>173571</v>
      </c>
      <c r="O40" s="1082">
        <v>5073</v>
      </c>
      <c r="P40" s="1082">
        <v>265267</v>
      </c>
      <c r="Q40" s="1082">
        <v>3588</v>
      </c>
      <c r="R40" s="1082">
        <v>188554</v>
      </c>
      <c r="S40" s="1083">
        <v>181076</v>
      </c>
      <c r="T40" s="1082">
        <v>7478</v>
      </c>
      <c r="U40" s="1082">
        <v>69858</v>
      </c>
      <c r="V40" s="1082">
        <v>26573</v>
      </c>
      <c r="W40" s="1082">
        <v>43285</v>
      </c>
      <c r="X40" s="1082">
        <v>3267</v>
      </c>
      <c r="Y40" s="1082">
        <v>458958</v>
      </c>
      <c r="Z40" s="1082">
        <v>19861</v>
      </c>
      <c r="AA40" s="1082">
        <v>3055</v>
      </c>
      <c r="AB40" s="1082">
        <v>16806</v>
      </c>
      <c r="AC40" s="1083">
        <v>439097</v>
      </c>
      <c r="AD40" s="1082">
        <v>4634</v>
      </c>
      <c r="AE40" s="1082">
        <v>25566</v>
      </c>
      <c r="AF40" s="1082">
        <v>23573</v>
      </c>
      <c r="AG40" s="1082">
        <v>25649</v>
      </c>
      <c r="AH40" s="1082">
        <v>107510</v>
      </c>
      <c r="AI40" s="1082">
        <v>91424</v>
      </c>
      <c r="AJ40" s="1082">
        <v>155340</v>
      </c>
      <c r="AK40" s="1082">
        <v>5401</v>
      </c>
      <c r="AL40" s="1082">
        <v>252604</v>
      </c>
      <c r="AM40" s="1082">
        <v>1039825</v>
      </c>
      <c r="AN40" s="1083">
        <v>728523</v>
      </c>
      <c r="AO40" s="1082">
        <v>354920</v>
      </c>
      <c r="AP40" s="1082">
        <v>343169</v>
      </c>
      <c r="AQ40" s="1082">
        <v>256995</v>
      </c>
      <c r="AR40" s="1082">
        <v>176078</v>
      </c>
      <c r="AS40" s="1082">
        <v>4167</v>
      </c>
      <c r="AT40" s="1082">
        <v>17810</v>
      </c>
      <c r="AU40" s="1082">
        <v>26445</v>
      </c>
      <c r="AV40" s="1082">
        <v>30871</v>
      </c>
      <c r="AW40" s="1082">
        <v>573</v>
      </c>
      <c r="AX40" s="1083">
        <v>1051</v>
      </c>
      <c r="AY40" s="1082">
        <v>86174</v>
      </c>
      <c r="AZ40" s="1082">
        <v>80743</v>
      </c>
      <c r="BA40" s="1082">
        <v>72935</v>
      </c>
      <c r="BB40" s="1082">
        <v>6446</v>
      </c>
      <c r="BC40" s="1082">
        <v>1286</v>
      </c>
      <c r="BD40" s="1082">
        <v>76</v>
      </c>
      <c r="BE40" s="1082">
        <v>5431</v>
      </c>
      <c r="BF40" s="1082">
        <v>4417</v>
      </c>
      <c r="BG40" s="1082">
        <v>1014</v>
      </c>
      <c r="BH40" s="1083">
        <v>11751</v>
      </c>
      <c r="BI40" s="1082">
        <v>308426</v>
      </c>
      <c r="BJ40" s="1082">
        <v>104135</v>
      </c>
      <c r="BK40" s="1082">
        <v>48689</v>
      </c>
      <c r="BL40" s="1082">
        <v>16919</v>
      </c>
      <c r="BM40" s="1082">
        <v>4749</v>
      </c>
      <c r="BN40" s="1082">
        <v>33778</v>
      </c>
      <c r="BO40" s="1082">
        <v>68997</v>
      </c>
      <c r="BP40" s="1082">
        <v>39488</v>
      </c>
      <c r="BQ40" s="1082">
        <v>4771</v>
      </c>
      <c r="BR40" s="1083">
        <v>12751</v>
      </c>
      <c r="BS40" s="1082">
        <v>6879</v>
      </c>
      <c r="BT40" s="1082">
        <v>71405</v>
      </c>
      <c r="BU40" s="1082">
        <v>65177</v>
      </c>
      <c r="BV40" s="1082">
        <v>311302</v>
      </c>
      <c r="BW40" s="1082">
        <v>63232</v>
      </c>
      <c r="BX40" s="1082">
        <v>12671</v>
      </c>
      <c r="BY40" s="1082">
        <v>2513</v>
      </c>
      <c r="BZ40" s="1082">
        <v>52444</v>
      </c>
      <c r="CA40" s="1082">
        <v>55234</v>
      </c>
      <c r="CB40" s="1083">
        <v>125208</v>
      </c>
    </row>
    <row r="41" spans="2:80">
      <c r="B41" s="1078"/>
      <c r="C41" s="1079" t="s">
        <v>594</v>
      </c>
      <c r="D41" s="1080"/>
      <c r="E41" s="1081"/>
      <c r="F41" s="1084" t="s">
        <v>311</v>
      </c>
      <c r="G41" s="1085"/>
      <c r="H41" s="1082">
        <v>506</v>
      </c>
      <c r="I41" s="1086">
        <v>7025</v>
      </c>
      <c r="J41" s="1082">
        <v>167338</v>
      </c>
      <c r="K41" s="1082">
        <v>157854</v>
      </c>
      <c r="L41" s="1082">
        <v>93046</v>
      </c>
      <c r="M41" s="1082">
        <v>59931</v>
      </c>
      <c r="N41" s="1082">
        <v>58725</v>
      </c>
      <c r="O41" s="1082">
        <v>1206</v>
      </c>
      <c r="P41" s="1082">
        <v>33115</v>
      </c>
      <c r="Q41" s="1082">
        <v>251</v>
      </c>
      <c r="R41" s="1082">
        <v>15871</v>
      </c>
      <c r="S41" s="1083">
        <v>15626</v>
      </c>
      <c r="T41" s="1082">
        <v>245</v>
      </c>
      <c r="U41" s="1082">
        <v>16862</v>
      </c>
      <c r="V41" s="1082">
        <v>2853</v>
      </c>
      <c r="W41" s="1082">
        <v>14009</v>
      </c>
      <c r="X41" s="1082">
        <v>131</v>
      </c>
      <c r="Y41" s="1082">
        <v>64808</v>
      </c>
      <c r="Z41" s="1082">
        <v>3949</v>
      </c>
      <c r="AA41" s="1082">
        <v>71</v>
      </c>
      <c r="AB41" s="1082">
        <v>3878</v>
      </c>
      <c r="AC41" s="1083">
        <v>60859</v>
      </c>
      <c r="AD41" s="1082">
        <v>347</v>
      </c>
      <c r="AE41" s="1082">
        <v>2403</v>
      </c>
      <c r="AF41" s="1082">
        <v>304</v>
      </c>
      <c r="AG41" s="1082">
        <v>5157</v>
      </c>
      <c r="AH41" s="1082">
        <v>22234</v>
      </c>
      <c r="AI41" s="1082">
        <v>3181</v>
      </c>
      <c r="AJ41" s="1082">
        <v>26473</v>
      </c>
      <c r="AK41" s="1082">
        <v>760</v>
      </c>
      <c r="AL41" s="1082">
        <v>1890</v>
      </c>
      <c r="AM41" s="1082">
        <v>7594</v>
      </c>
      <c r="AN41" s="1083">
        <v>3068</v>
      </c>
      <c r="AO41" s="1082">
        <v>1431</v>
      </c>
      <c r="AP41" s="1082">
        <v>1431</v>
      </c>
      <c r="AQ41" s="1082">
        <v>1353</v>
      </c>
      <c r="AR41" s="1082">
        <v>0</v>
      </c>
      <c r="AS41" s="1082">
        <v>0</v>
      </c>
      <c r="AT41" s="1082">
        <v>1350</v>
      </c>
      <c r="AU41" s="1082">
        <v>0</v>
      </c>
      <c r="AV41" s="1082">
        <v>3</v>
      </c>
      <c r="AW41" s="1082">
        <v>0</v>
      </c>
      <c r="AX41" s="1083">
        <v>0</v>
      </c>
      <c r="AY41" s="1082">
        <v>78</v>
      </c>
      <c r="AZ41" s="1082">
        <v>0</v>
      </c>
      <c r="BA41" s="1082">
        <v>0</v>
      </c>
      <c r="BB41" s="1082">
        <v>0</v>
      </c>
      <c r="BC41" s="1082">
        <v>0</v>
      </c>
      <c r="BD41" s="1082">
        <v>0</v>
      </c>
      <c r="BE41" s="1082">
        <v>78</v>
      </c>
      <c r="BF41" s="1082">
        <v>63</v>
      </c>
      <c r="BG41" s="1082">
        <v>15</v>
      </c>
      <c r="BH41" s="1083">
        <v>0</v>
      </c>
      <c r="BI41" s="1082">
        <v>1273</v>
      </c>
      <c r="BJ41" s="1082">
        <v>152</v>
      </c>
      <c r="BK41" s="1082">
        <v>152</v>
      </c>
      <c r="BL41" s="1082">
        <v>0</v>
      </c>
      <c r="BM41" s="1082">
        <v>0</v>
      </c>
      <c r="BN41" s="1082">
        <v>0</v>
      </c>
      <c r="BO41" s="1082">
        <v>444</v>
      </c>
      <c r="BP41" s="1082">
        <v>52</v>
      </c>
      <c r="BQ41" s="1082">
        <v>0</v>
      </c>
      <c r="BR41" s="1083">
        <v>0</v>
      </c>
      <c r="BS41" s="1082">
        <v>625</v>
      </c>
      <c r="BT41" s="1082">
        <v>0</v>
      </c>
      <c r="BU41" s="1082">
        <v>364</v>
      </c>
      <c r="BV41" s="1082">
        <v>4526</v>
      </c>
      <c r="BW41" s="1082">
        <v>86</v>
      </c>
      <c r="BX41" s="1082">
        <v>3955</v>
      </c>
      <c r="BY41" s="1082">
        <v>35</v>
      </c>
      <c r="BZ41" s="1082">
        <v>238</v>
      </c>
      <c r="CA41" s="1082">
        <v>77</v>
      </c>
      <c r="CB41" s="1083">
        <v>135</v>
      </c>
    </row>
    <row r="42" spans="2:80">
      <c r="B42" s="1078"/>
      <c r="C42" s="1079" t="s">
        <v>595</v>
      </c>
      <c r="D42" s="1080"/>
      <c r="E42" s="1081"/>
      <c r="F42" s="1084" t="s">
        <v>312</v>
      </c>
      <c r="G42" s="1085"/>
      <c r="H42" s="1082">
        <v>17178</v>
      </c>
      <c r="I42" s="1086">
        <v>102709</v>
      </c>
      <c r="J42" s="1082">
        <v>493047</v>
      </c>
      <c r="K42" s="1082">
        <v>265526</v>
      </c>
      <c r="L42" s="1082">
        <v>120093</v>
      </c>
      <c r="M42" s="1082">
        <v>66579</v>
      </c>
      <c r="N42" s="1082">
        <v>65799</v>
      </c>
      <c r="O42" s="1082">
        <v>780</v>
      </c>
      <c r="P42" s="1082">
        <v>53514</v>
      </c>
      <c r="Q42" s="1082">
        <v>906</v>
      </c>
      <c r="R42" s="1082">
        <v>30816</v>
      </c>
      <c r="S42" s="1083">
        <v>30558</v>
      </c>
      <c r="T42" s="1082">
        <v>258</v>
      </c>
      <c r="U42" s="1082">
        <v>21175</v>
      </c>
      <c r="V42" s="1082">
        <v>13575</v>
      </c>
      <c r="W42" s="1082">
        <v>7600</v>
      </c>
      <c r="X42" s="1082">
        <v>617</v>
      </c>
      <c r="Y42" s="1082">
        <v>145433</v>
      </c>
      <c r="Z42" s="1082">
        <v>14293</v>
      </c>
      <c r="AA42" s="1082">
        <v>876</v>
      </c>
      <c r="AB42" s="1082">
        <v>13417</v>
      </c>
      <c r="AC42" s="1083">
        <v>131140</v>
      </c>
      <c r="AD42" s="1082">
        <v>1109</v>
      </c>
      <c r="AE42" s="1082">
        <v>8476</v>
      </c>
      <c r="AF42" s="1082">
        <v>1270</v>
      </c>
      <c r="AG42" s="1082">
        <v>8544</v>
      </c>
      <c r="AH42" s="1082">
        <v>24623</v>
      </c>
      <c r="AI42" s="1082">
        <v>20997</v>
      </c>
      <c r="AJ42" s="1082">
        <v>64784</v>
      </c>
      <c r="AK42" s="1082">
        <v>1337</v>
      </c>
      <c r="AL42" s="1082">
        <v>64244</v>
      </c>
      <c r="AM42" s="1082">
        <v>163277</v>
      </c>
      <c r="AN42" s="1083">
        <v>68718</v>
      </c>
      <c r="AO42" s="1082">
        <v>26361</v>
      </c>
      <c r="AP42" s="1082">
        <v>25965</v>
      </c>
      <c r="AQ42" s="1082">
        <v>24676</v>
      </c>
      <c r="AR42" s="1082">
        <v>4147</v>
      </c>
      <c r="AS42" s="1082">
        <v>463</v>
      </c>
      <c r="AT42" s="1082">
        <v>1150</v>
      </c>
      <c r="AU42" s="1082">
        <v>14810</v>
      </c>
      <c r="AV42" s="1082">
        <v>4020</v>
      </c>
      <c r="AW42" s="1082">
        <v>46</v>
      </c>
      <c r="AX42" s="1083">
        <v>40</v>
      </c>
      <c r="AY42" s="1082">
        <v>1289</v>
      </c>
      <c r="AZ42" s="1082">
        <v>876</v>
      </c>
      <c r="BA42" s="1082">
        <v>666</v>
      </c>
      <c r="BB42" s="1082">
        <v>174</v>
      </c>
      <c r="BC42" s="1082">
        <v>32</v>
      </c>
      <c r="BD42" s="1082">
        <v>4</v>
      </c>
      <c r="BE42" s="1082">
        <v>413</v>
      </c>
      <c r="BF42" s="1082">
        <v>336</v>
      </c>
      <c r="BG42" s="1082">
        <v>77</v>
      </c>
      <c r="BH42" s="1083">
        <v>396</v>
      </c>
      <c r="BI42" s="1082">
        <v>31947</v>
      </c>
      <c r="BJ42" s="1082">
        <v>6292</v>
      </c>
      <c r="BK42" s="1082">
        <v>3314</v>
      </c>
      <c r="BL42" s="1082">
        <v>694</v>
      </c>
      <c r="BM42" s="1082">
        <v>151</v>
      </c>
      <c r="BN42" s="1082">
        <v>2133</v>
      </c>
      <c r="BO42" s="1082">
        <v>4570</v>
      </c>
      <c r="BP42" s="1082">
        <v>1226</v>
      </c>
      <c r="BQ42" s="1082">
        <v>2421</v>
      </c>
      <c r="BR42" s="1083">
        <v>400</v>
      </c>
      <c r="BS42" s="1082">
        <v>3188</v>
      </c>
      <c r="BT42" s="1082">
        <v>13850</v>
      </c>
      <c r="BU42" s="1082">
        <v>10410</v>
      </c>
      <c r="BV42" s="1082">
        <v>94559</v>
      </c>
      <c r="BW42" s="1082">
        <v>6042</v>
      </c>
      <c r="BX42" s="1082">
        <v>637</v>
      </c>
      <c r="BY42" s="1082">
        <v>104</v>
      </c>
      <c r="BZ42" s="1082">
        <v>13361</v>
      </c>
      <c r="CA42" s="1082">
        <v>22825</v>
      </c>
      <c r="CB42" s="1083">
        <v>51590</v>
      </c>
    </row>
    <row r="43" spans="2:80">
      <c r="B43" s="1078"/>
      <c r="C43" s="1079" t="s">
        <v>596</v>
      </c>
      <c r="D43" s="1080"/>
      <c r="E43" s="1081"/>
      <c r="F43" s="1084" t="s">
        <v>313</v>
      </c>
      <c r="G43" s="1085"/>
      <c r="H43" s="1082">
        <v>0</v>
      </c>
      <c r="I43" s="1086">
        <v>-4574</v>
      </c>
      <c r="J43" s="1082">
        <v>-1752</v>
      </c>
      <c r="K43" s="1082">
        <v>0</v>
      </c>
      <c r="L43" s="1082">
        <v>0</v>
      </c>
      <c r="M43" s="1082">
        <v>0</v>
      </c>
      <c r="N43" s="1082">
        <v>0</v>
      </c>
      <c r="O43" s="1082">
        <v>0</v>
      </c>
      <c r="P43" s="1082">
        <v>0</v>
      </c>
      <c r="Q43" s="1082">
        <v>0</v>
      </c>
      <c r="R43" s="1082">
        <v>0</v>
      </c>
      <c r="S43" s="1083">
        <v>0</v>
      </c>
      <c r="T43" s="1082">
        <v>0</v>
      </c>
      <c r="U43" s="1082">
        <v>0</v>
      </c>
      <c r="V43" s="1082">
        <v>0</v>
      </c>
      <c r="W43" s="1082">
        <v>0</v>
      </c>
      <c r="X43" s="1082">
        <v>0</v>
      </c>
      <c r="Y43" s="1082">
        <v>0</v>
      </c>
      <c r="Z43" s="1082">
        <v>0</v>
      </c>
      <c r="AA43" s="1082">
        <v>0</v>
      </c>
      <c r="AB43" s="1082">
        <v>0</v>
      </c>
      <c r="AC43" s="1083">
        <v>0</v>
      </c>
      <c r="AD43" s="1082">
        <v>0</v>
      </c>
      <c r="AE43" s="1082">
        <v>0</v>
      </c>
      <c r="AF43" s="1082">
        <v>0</v>
      </c>
      <c r="AG43" s="1082">
        <v>0</v>
      </c>
      <c r="AH43" s="1082">
        <v>0</v>
      </c>
      <c r="AI43" s="1082">
        <v>0</v>
      </c>
      <c r="AJ43" s="1082">
        <v>0</v>
      </c>
      <c r="AK43" s="1082">
        <v>0</v>
      </c>
      <c r="AL43" s="1082">
        <v>0</v>
      </c>
      <c r="AM43" s="1082">
        <v>-1752</v>
      </c>
      <c r="AN43" s="1083">
        <v>-1129</v>
      </c>
      <c r="AO43" s="1082">
        <v>-659</v>
      </c>
      <c r="AP43" s="1082">
        <v>-627</v>
      </c>
      <c r="AQ43" s="1082">
        <v>-492</v>
      </c>
      <c r="AR43" s="1082">
        <v>-218</v>
      </c>
      <c r="AS43" s="1082">
        <v>-17</v>
      </c>
      <c r="AT43" s="1082">
        <v>-48</v>
      </c>
      <c r="AU43" s="1082">
        <v>-161</v>
      </c>
      <c r="AV43" s="1082">
        <v>-45</v>
      </c>
      <c r="AW43" s="1082">
        <v>-1</v>
      </c>
      <c r="AX43" s="1083">
        <v>-2</v>
      </c>
      <c r="AY43" s="1082">
        <v>-135</v>
      </c>
      <c r="AZ43" s="1082">
        <v>-123</v>
      </c>
      <c r="BA43" s="1082">
        <v>-90</v>
      </c>
      <c r="BB43" s="1082">
        <v>-19</v>
      </c>
      <c r="BC43" s="1082">
        <v>-12</v>
      </c>
      <c r="BD43" s="1082">
        <v>-2</v>
      </c>
      <c r="BE43" s="1082">
        <v>-12</v>
      </c>
      <c r="BF43" s="1082">
        <v>-10</v>
      </c>
      <c r="BG43" s="1082">
        <v>-2</v>
      </c>
      <c r="BH43" s="1083">
        <v>-32</v>
      </c>
      <c r="BI43" s="1082">
        <v>-469</v>
      </c>
      <c r="BJ43" s="1082">
        <v>-163</v>
      </c>
      <c r="BK43" s="1082">
        <v>-91</v>
      </c>
      <c r="BL43" s="1082">
        <v>-23</v>
      </c>
      <c r="BM43" s="1082">
        <v>-8</v>
      </c>
      <c r="BN43" s="1082">
        <v>-41</v>
      </c>
      <c r="BO43" s="1082">
        <v>-123</v>
      </c>
      <c r="BP43" s="1082">
        <v>-52</v>
      </c>
      <c r="BQ43" s="1082">
        <v>-11</v>
      </c>
      <c r="BR43" s="1083">
        <v>-16</v>
      </c>
      <c r="BS43" s="1082">
        <v>-45</v>
      </c>
      <c r="BT43" s="1082">
        <v>-59</v>
      </c>
      <c r="BU43" s="1082">
        <v>-1</v>
      </c>
      <c r="BV43" s="1082">
        <v>-623</v>
      </c>
      <c r="BW43" s="1082">
        <v>-342</v>
      </c>
      <c r="BX43" s="1082">
        <v>-63</v>
      </c>
      <c r="BY43" s="1082">
        <v>-99</v>
      </c>
      <c r="BZ43" s="1082">
        <v>-31</v>
      </c>
      <c r="CA43" s="1082">
        <v>-20</v>
      </c>
      <c r="CB43" s="1083">
        <v>-68</v>
      </c>
    </row>
    <row r="44" spans="2:80">
      <c r="B44" s="1078"/>
      <c r="C44" s="1079" t="s">
        <v>597</v>
      </c>
      <c r="D44" s="1080"/>
      <c r="E44" s="1081"/>
      <c r="F44" s="1084" t="s">
        <v>314</v>
      </c>
      <c r="G44" s="1085"/>
      <c r="H44" s="1082">
        <v>26112</v>
      </c>
      <c r="I44" s="1086">
        <v>34407</v>
      </c>
      <c r="J44" s="1082">
        <v>1242337</v>
      </c>
      <c r="K44" s="1082">
        <v>612201</v>
      </c>
      <c r="L44" s="1082">
        <v>340751</v>
      </c>
      <c r="M44" s="1082">
        <v>66996</v>
      </c>
      <c r="N44" s="1082">
        <v>61326</v>
      </c>
      <c r="O44" s="1082">
        <v>5670</v>
      </c>
      <c r="P44" s="1082">
        <v>273755</v>
      </c>
      <c r="Q44" s="1082">
        <v>3202</v>
      </c>
      <c r="R44" s="1082">
        <v>166430</v>
      </c>
      <c r="S44" s="1083">
        <v>165152</v>
      </c>
      <c r="T44" s="1082">
        <v>1278</v>
      </c>
      <c r="U44" s="1082">
        <v>101934</v>
      </c>
      <c r="V44" s="1082">
        <v>18899</v>
      </c>
      <c r="W44" s="1082">
        <v>83035</v>
      </c>
      <c r="X44" s="1082">
        <v>2189</v>
      </c>
      <c r="Y44" s="1082">
        <v>271450</v>
      </c>
      <c r="Z44" s="1082">
        <v>6665</v>
      </c>
      <c r="AA44" s="1082">
        <v>926</v>
      </c>
      <c r="AB44" s="1082">
        <v>5739</v>
      </c>
      <c r="AC44" s="1083">
        <v>264785</v>
      </c>
      <c r="AD44" s="1082">
        <v>3233</v>
      </c>
      <c r="AE44" s="1082">
        <v>15557</v>
      </c>
      <c r="AF44" s="1082">
        <v>11750</v>
      </c>
      <c r="AG44" s="1082">
        <v>19162</v>
      </c>
      <c r="AH44" s="1082">
        <v>80636</v>
      </c>
      <c r="AI44" s="1082">
        <v>40423</v>
      </c>
      <c r="AJ44" s="1082">
        <v>90856</v>
      </c>
      <c r="AK44" s="1082">
        <v>3168</v>
      </c>
      <c r="AL44" s="1082">
        <v>97637</v>
      </c>
      <c r="AM44" s="1082">
        <v>532499</v>
      </c>
      <c r="AN44" s="1083">
        <v>253064</v>
      </c>
      <c r="AO44" s="1082">
        <v>139341</v>
      </c>
      <c r="AP44" s="1082">
        <v>137244</v>
      </c>
      <c r="AQ44" s="1082">
        <v>56484</v>
      </c>
      <c r="AR44" s="1082">
        <v>22526</v>
      </c>
      <c r="AS44" s="1082">
        <v>92</v>
      </c>
      <c r="AT44" s="1082">
        <v>19084</v>
      </c>
      <c r="AU44" s="1082">
        <v>8652</v>
      </c>
      <c r="AV44" s="1082">
        <v>5211</v>
      </c>
      <c r="AW44" s="1082">
        <v>25</v>
      </c>
      <c r="AX44" s="1083">
        <v>894</v>
      </c>
      <c r="AY44" s="1082">
        <v>80760</v>
      </c>
      <c r="AZ44" s="1082">
        <v>78413</v>
      </c>
      <c r="BA44" s="1082">
        <v>71222</v>
      </c>
      <c r="BB44" s="1082">
        <v>5178</v>
      </c>
      <c r="BC44" s="1082">
        <v>1876</v>
      </c>
      <c r="BD44" s="1082">
        <v>137</v>
      </c>
      <c r="BE44" s="1082">
        <v>2347</v>
      </c>
      <c r="BF44" s="1082">
        <v>1905</v>
      </c>
      <c r="BG44" s="1082">
        <v>442</v>
      </c>
      <c r="BH44" s="1083">
        <v>2097</v>
      </c>
      <c r="BI44" s="1082">
        <v>90230</v>
      </c>
      <c r="BJ44" s="1082">
        <v>32246</v>
      </c>
      <c r="BK44" s="1082">
        <v>24141</v>
      </c>
      <c r="BL44" s="1082">
        <v>3508</v>
      </c>
      <c r="BM44" s="1082">
        <v>2784</v>
      </c>
      <c r="BN44" s="1082">
        <v>1813</v>
      </c>
      <c r="BO44" s="1082">
        <v>32370</v>
      </c>
      <c r="BP44" s="1082">
        <v>12725</v>
      </c>
      <c r="BQ44" s="1082">
        <v>1395</v>
      </c>
      <c r="BR44" s="1083">
        <v>3573</v>
      </c>
      <c r="BS44" s="1082">
        <v>223</v>
      </c>
      <c r="BT44" s="1082">
        <v>7698</v>
      </c>
      <c r="BU44" s="1082">
        <v>23493</v>
      </c>
      <c r="BV44" s="1082">
        <v>279435</v>
      </c>
      <c r="BW44" s="1082">
        <v>99243</v>
      </c>
      <c r="BX44" s="1082">
        <v>13938</v>
      </c>
      <c r="BY44" s="1082">
        <v>1247</v>
      </c>
      <c r="BZ44" s="1082">
        <v>72345</v>
      </c>
      <c r="CA44" s="1082">
        <v>8067</v>
      </c>
      <c r="CB44" s="1083">
        <v>84595</v>
      </c>
    </row>
    <row r="45" spans="2:80">
      <c r="B45" s="1078"/>
      <c r="C45" s="1079" t="s">
        <v>598</v>
      </c>
      <c r="D45" s="1080"/>
      <c r="E45" s="1081"/>
      <c r="F45" s="1084" t="s">
        <v>899</v>
      </c>
      <c r="G45" s="1085"/>
      <c r="H45" s="1082">
        <v>60</v>
      </c>
      <c r="I45" s="1086">
        <v>2633</v>
      </c>
      <c r="J45" s="1082">
        <v>99438</v>
      </c>
      <c r="K45" s="1082">
        <v>8230</v>
      </c>
      <c r="L45" s="1082">
        <v>6432</v>
      </c>
      <c r="M45" s="1082">
        <v>4468</v>
      </c>
      <c r="N45" s="1082">
        <v>4400</v>
      </c>
      <c r="O45" s="1082">
        <v>68</v>
      </c>
      <c r="P45" s="1082">
        <v>1964</v>
      </c>
      <c r="Q45" s="1082">
        <v>29</v>
      </c>
      <c r="R45" s="1082">
        <v>1203</v>
      </c>
      <c r="S45" s="1083">
        <v>1182</v>
      </c>
      <c r="T45" s="1082">
        <v>21</v>
      </c>
      <c r="U45" s="1082">
        <v>722</v>
      </c>
      <c r="V45" s="1082">
        <v>281</v>
      </c>
      <c r="W45" s="1082">
        <v>441</v>
      </c>
      <c r="X45" s="1082">
        <v>10</v>
      </c>
      <c r="Y45" s="1082">
        <v>1798</v>
      </c>
      <c r="Z45" s="1082">
        <v>298</v>
      </c>
      <c r="AA45" s="1082">
        <v>16</v>
      </c>
      <c r="AB45" s="1082">
        <v>282</v>
      </c>
      <c r="AC45" s="1083">
        <v>1500</v>
      </c>
      <c r="AD45" s="1082">
        <v>17</v>
      </c>
      <c r="AE45" s="1082">
        <v>75</v>
      </c>
      <c r="AF45" s="1082">
        <v>15</v>
      </c>
      <c r="AG45" s="1082">
        <v>83</v>
      </c>
      <c r="AH45" s="1082">
        <v>404</v>
      </c>
      <c r="AI45" s="1082">
        <v>203</v>
      </c>
      <c r="AJ45" s="1082">
        <v>684</v>
      </c>
      <c r="AK45" s="1082">
        <v>19</v>
      </c>
      <c r="AL45" s="1082">
        <v>223</v>
      </c>
      <c r="AM45" s="1082">
        <v>90985</v>
      </c>
      <c r="AN45" s="1083">
        <v>14553</v>
      </c>
      <c r="AO45" s="1082">
        <v>5442</v>
      </c>
      <c r="AP45" s="1082">
        <v>5254</v>
      </c>
      <c r="AQ45" s="1082">
        <v>4271</v>
      </c>
      <c r="AR45" s="1082">
        <v>1691</v>
      </c>
      <c r="AS45" s="1082">
        <v>98</v>
      </c>
      <c r="AT45" s="1082">
        <v>1255</v>
      </c>
      <c r="AU45" s="1082">
        <v>938</v>
      </c>
      <c r="AV45" s="1082">
        <v>263</v>
      </c>
      <c r="AW45" s="1082">
        <v>11</v>
      </c>
      <c r="AX45" s="1083">
        <v>15</v>
      </c>
      <c r="AY45" s="1082">
        <v>983</v>
      </c>
      <c r="AZ45" s="1082">
        <v>713</v>
      </c>
      <c r="BA45" s="1082">
        <v>522</v>
      </c>
      <c r="BB45" s="1082">
        <v>109</v>
      </c>
      <c r="BC45" s="1082">
        <v>71</v>
      </c>
      <c r="BD45" s="1082">
        <v>11</v>
      </c>
      <c r="BE45" s="1082">
        <v>270</v>
      </c>
      <c r="BF45" s="1082">
        <v>217</v>
      </c>
      <c r="BG45" s="1082">
        <v>53</v>
      </c>
      <c r="BH45" s="1083">
        <v>188</v>
      </c>
      <c r="BI45" s="1082">
        <v>4537</v>
      </c>
      <c r="BJ45" s="1082">
        <v>327</v>
      </c>
      <c r="BK45" s="1082">
        <v>219</v>
      </c>
      <c r="BL45" s="1082">
        <v>35</v>
      </c>
      <c r="BM45" s="1082">
        <v>11</v>
      </c>
      <c r="BN45" s="1082">
        <v>62</v>
      </c>
      <c r="BO45" s="1082">
        <v>3778</v>
      </c>
      <c r="BP45" s="1082">
        <v>173</v>
      </c>
      <c r="BQ45" s="1082">
        <v>17</v>
      </c>
      <c r="BR45" s="1083">
        <v>76</v>
      </c>
      <c r="BS45" s="1082">
        <v>76</v>
      </c>
      <c r="BT45" s="1082">
        <v>90</v>
      </c>
      <c r="BU45" s="1082">
        <v>4574</v>
      </c>
      <c r="BV45" s="1082">
        <v>76432</v>
      </c>
      <c r="BW45" s="1082">
        <v>4974</v>
      </c>
      <c r="BX45" s="1082">
        <v>301</v>
      </c>
      <c r="BY45" s="1082">
        <v>66</v>
      </c>
      <c r="BZ45" s="1082">
        <v>68875</v>
      </c>
      <c r="CA45" s="1082">
        <v>1411</v>
      </c>
      <c r="CB45" s="1083">
        <v>805</v>
      </c>
    </row>
    <row r="46" spans="2:80">
      <c r="B46" s="1078"/>
      <c r="C46" s="1079" t="s">
        <v>599</v>
      </c>
      <c r="D46" s="1080"/>
      <c r="E46" s="1081"/>
      <c r="F46" s="1084" t="s">
        <v>316</v>
      </c>
      <c r="G46" s="1085"/>
      <c r="H46" s="1082">
        <v>1509</v>
      </c>
      <c r="I46" s="1086">
        <v>513</v>
      </c>
      <c r="J46" s="1082">
        <v>18985</v>
      </c>
      <c r="K46" s="1082">
        <v>7676</v>
      </c>
      <c r="L46" s="1082">
        <v>4609</v>
      </c>
      <c r="M46" s="1082">
        <v>2067</v>
      </c>
      <c r="N46" s="1082">
        <v>1995</v>
      </c>
      <c r="O46" s="1082">
        <v>72</v>
      </c>
      <c r="P46" s="1082">
        <v>2542</v>
      </c>
      <c r="Q46" s="1082">
        <v>34</v>
      </c>
      <c r="R46" s="1082">
        <v>1317</v>
      </c>
      <c r="S46" s="1083">
        <v>1288</v>
      </c>
      <c r="T46" s="1082">
        <v>29</v>
      </c>
      <c r="U46" s="1082">
        <v>1162</v>
      </c>
      <c r="V46" s="1082">
        <v>439</v>
      </c>
      <c r="W46" s="1082">
        <v>723</v>
      </c>
      <c r="X46" s="1082">
        <v>29</v>
      </c>
      <c r="Y46" s="1082">
        <v>3067</v>
      </c>
      <c r="Z46" s="1082">
        <v>240</v>
      </c>
      <c r="AA46" s="1082">
        <v>20</v>
      </c>
      <c r="AB46" s="1082">
        <v>220</v>
      </c>
      <c r="AC46" s="1083">
        <v>2827</v>
      </c>
      <c r="AD46" s="1082">
        <v>31</v>
      </c>
      <c r="AE46" s="1082">
        <v>129</v>
      </c>
      <c r="AF46" s="1082">
        <v>74</v>
      </c>
      <c r="AG46" s="1082">
        <v>189</v>
      </c>
      <c r="AH46" s="1082">
        <v>616</v>
      </c>
      <c r="AI46" s="1082">
        <v>479</v>
      </c>
      <c r="AJ46" s="1082">
        <v>1270</v>
      </c>
      <c r="AK46" s="1082">
        <v>39</v>
      </c>
      <c r="AL46" s="1082">
        <v>5649</v>
      </c>
      <c r="AM46" s="1082">
        <v>5660</v>
      </c>
      <c r="AN46" s="1083">
        <v>4885</v>
      </c>
      <c r="AO46" s="1082">
        <v>3660</v>
      </c>
      <c r="AP46" s="1082">
        <v>3482</v>
      </c>
      <c r="AQ46" s="1082">
        <v>2727</v>
      </c>
      <c r="AR46" s="1082">
        <v>1195</v>
      </c>
      <c r="AS46" s="1082">
        <v>93</v>
      </c>
      <c r="AT46" s="1082">
        <v>269</v>
      </c>
      <c r="AU46" s="1082">
        <v>897</v>
      </c>
      <c r="AV46" s="1082">
        <v>249</v>
      </c>
      <c r="AW46" s="1082">
        <v>9</v>
      </c>
      <c r="AX46" s="1083">
        <v>15</v>
      </c>
      <c r="AY46" s="1082">
        <v>755</v>
      </c>
      <c r="AZ46" s="1082">
        <v>684</v>
      </c>
      <c r="BA46" s="1082">
        <v>500</v>
      </c>
      <c r="BB46" s="1082">
        <v>106</v>
      </c>
      <c r="BC46" s="1082">
        <v>68</v>
      </c>
      <c r="BD46" s="1082">
        <v>10</v>
      </c>
      <c r="BE46" s="1082">
        <v>71</v>
      </c>
      <c r="BF46" s="1082">
        <v>56</v>
      </c>
      <c r="BG46" s="1082">
        <v>15</v>
      </c>
      <c r="BH46" s="1083">
        <v>178</v>
      </c>
      <c r="BI46" s="1082">
        <v>954</v>
      </c>
      <c r="BJ46" s="1082">
        <v>332</v>
      </c>
      <c r="BK46" s="1082">
        <v>186</v>
      </c>
      <c r="BL46" s="1082">
        <v>48</v>
      </c>
      <c r="BM46" s="1082">
        <v>15</v>
      </c>
      <c r="BN46" s="1082">
        <v>83</v>
      </c>
      <c r="BO46" s="1082">
        <v>243</v>
      </c>
      <c r="BP46" s="1082">
        <v>107</v>
      </c>
      <c r="BQ46" s="1082">
        <v>23</v>
      </c>
      <c r="BR46" s="1083">
        <v>34</v>
      </c>
      <c r="BS46" s="1082">
        <v>92</v>
      </c>
      <c r="BT46" s="1082">
        <v>123</v>
      </c>
      <c r="BU46" s="1082">
        <v>271</v>
      </c>
      <c r="BV46" s="1082">
        <v>775</v>
      </c>
      <c r="BW46" s="1082">
        <v>258</v>
      </c>
      <c r="BX46" s="1082">
        <v>71</v>
      </c>
      <c r="BY46" s="1082">
        <v>10</v>
      </c>
      <c r="BZ46" s="1082">
        <v>113</v>
      </c>
      <c r="CA46" s="1082">
        <v>75</v>
      </c>
      <c r="CB46" s="1083">
        <v>248</v>
      </c>
    </row>
    <row r="47" spans="2:80">
      <c r="B47" s="1078"/>
      <c r="C47" s="1079" t="s">
        <v>600</v>
      </c>
      <c r="D47" s="1080"/>
      <c r="E47" s="1081"/>
      <c r="F47" s="1084" t="s">
        <v>317</v>
      </c>
      <c r="G47" s="1085"/>
      <c r="H47" s="1082">
        <v>0</v>
      </c>
      <c r="I47" s="1086">
        <v>0</v>
      </c>
      <c r="J47" s="1082">
        <v>2248</v>
      </c>
      <c r="K47" s="1082">
        <v>2366</v>
      </c>
      <c r="L47" s="1082">
        <v>0</v>
      </c>
      <c r="M47" s="1082">
        <v>0</v>
      </c>
      <c r="N47" s="1082">
        <v>0</v>
      </c>
      <c r="O47" s="1082">
        <v>0</v>
      </c>
      <c r="P47" s="1082">
        <v>0</v>
      </c>
      <c r="Q47" s="1082">
        <v>0</v>
      </c>
      <c r="R47" s="1082">
        <v>0</v>
      </c>
      <c r="S47" s="1083">
        <v>0</v>
      </c>
      <c r="T47" s="1082">
        <v>0</v>
      </c>
      <c r="U47" s="1082">
        <v>0</v>
      </c>
      <c r="V47" s="1082">
        <v>0</v>
      </c>
      <c r="W47" s="1082">
        <v>0</v>
      </c>
      <c r="X47" s="1082">
        <v>0</v>
      </c>
      <c r="Y47" s="1082">
        <v>2366</v>
      </c>
      <c r="Z47" s="1082">
        <v>0</v>
      </c>
      <c r="AA47" s="1082">
        <v>0</v>
      </c>
      <c r="AB47" s="1082">
        <v>0</v>
      </c>
      <c r="AC47" s="1083">
        <v>2366</v>
      </c>
      <c r="AD47" s="1082">
        <v>25</v>
      </c>
      <c r="AE47" s="1082">
        <v>107</v>
      </c>
      <c r="AF47" s="1082">
        <v>61</v>
      </c>
      <c r="AG47" s="1082">
        <v>159</v>
      </c>
      <c r="AH47" s="1082">
        <v>515</v>
      </c>
      <c r="AI47" s="1082">
        <v>401</v>
      </c>
      <c r="AJ47" s="1082">
        <v>1065</v>
      </c>
      <c r="AK47" s="1082">
        <v>33</v>
      </c>
      <c r="AL47" s="1082">
        <v>0</v>
      </c>
      <c r="AM47" s="1082">
        <v>-118</v>
      </c>
      <c r="AN47" s="1083">
        <v>-44</v>
      </c>
      <c r="AO47" s="1082">
        <v>0</v>
      </c>
      <c r="AP47" s="1082">
        <v>0</v>
      </c>
      <c r="AQ47" s="1082">
        <v>0</v>
      </c>
      <c r="AR47" s="1082">
        <v>0</v>
      </c>
      <c r="AS47" s="1082">
        <v>0</v>
      </c>
      <c r="AT47" s="1082">
        <v>0</v>
      </c>
      <c r="AU47" s="1082">
        <v>0</v>
      </c>
      <c r="AV47" s="1082">
        <v>0</v>
      </c>
      <c r="AW47" s="1082">
        <v>0</v>
      </c>
      <c r="AX47" s="1083">
        <v>0</v>
      </c>
      <c r="AY47" s="1082">
        <v>0</v>
      </c>
      <c r="AZ47" s="1082">
        <v>0</v>
      </c>
      <c r="BA47" s="1082">
        <v>0</v>
      </c>
      <c r="BB47" s="1082">
        <v>0</v>
      </c>
      <c r="BC47" s="1082">
        <v>0</v>
      </c>
      <c r="BD47" s="1082">
        <v>0</v>
      </c>
      <c r="BE47" s="1082">
        <v>0</v>
      </c>
      <c r="BF47" s="1082">
        <v>0</v>
      </c>
      <c r="BG47" s="1082">
        <v>0</v>
      </c>
      <c r="BH47" s="1083">
        <v>0</v>
      </c>
      <c r="BI47" s="1082">
        <v>-44</v>
      </c>
      <c r="BJ47" s="1082">
        <v>-16</v>
      </c>
      <c r="BK47" s="1082">
        <v>-9</v>
      </c>
      <c r="BL47" s="1082">
        <v>-2</v>
      </c>
      <c r="BM47" s="1082">
        <v>-1</v>
      </c>
      <c r="BN47" s="1082">
        <v>-4</v>
      </c>
      <c r="BO47" s="1082">
        <v>-10</v>
      </c>
      <c r="BP47" s="1082">
        <v>-5</v>
      </c>
      <c r="BQ47" s="1082">
        <v>-1</v>
      </c>
      <c r="BR47" s="1083">
        <v>-2</v>
      </c>
      <c r="BS47" s="1082">
        <v>-4</v>
      </c>
      <c r="BT47" s="1082">
        <v>-6</v>
      </c>
      <c r="BU47" s="1082">
        <v>0</v>
      </c>
      <c r="BV47" s="1082">
        <v>-74</v>
      </c>
      <c r="BW47" s="1082">
        <v>-29</v>
      </c>
      <c r="BX47" s="1082">
        <v>-1</v>
      </c>
      <c r="BY47" s="1082">
        <v>0</v>
      </c>
      <c r="BZ47" s="1082">
        <v>-11</v>
      </c>
      <c r="CA47" s="1082">
        <v>-8</v>
      </c>
      <c r="CB47" s="1083">
        <v>-25</v>
      </c>
    </row>
    <row r="48" spans="2:80">
      <c r="B48" s="1078"/>
      <c r="C48" s="1079" t="s">
        <v>601</v>
      </c>
      <c r="D48" s="1080"/>
      <c r="E48" s="1081"/>
      <c r="F48" s="1084" t="s">
        <v>318</v>
      </c>
      <c r="G48" s="1085"/>
      <c r="H48" s="1082">
        <v>13520</v>
      </c>
      <c r="I48" s="1086">
        <v>38813</v>
      </c>
      <c r="J48" s="1082">
        <v>492684</v>
      </c>
      <c r="K48" s="1082">
        <v>205882</v>
      </c>
      <c r="L48" s="1082">
        <v>99388</v>
      </c>
      <c r="M48" s="1082">
        <v>38998</v>
      </c>
      <c r="N48" s="1082">
        <v>38376</v>
      </c>
      <c r="O48" s="1082">
        <v>622</v>
      </c>
      <c r="P48" s="1082">
        <v>60390</v>
      </c>
      <c r="Q48" s="1082">
        <v>1250</v>
      </c>
      <c r="R48" s="1082">
        <v>33853</v>
      </c>
      <c r="S48" s="1083">
        <v>33472</v>
      </c>
      <c r="T48" s="1082">
        <v>381</v>
      </c>
      <c r="U48" s="1082">
        <v>24778</v>
      </c>
      <c r="V48" s="1082">
        <v>14389</v>
      </c>
      <c r="W48" s="1082">
        <v>10389</v>
      </c>
      <c r="X48" s="1082">
        <v>509</v>
      </c>
      <c r="Y48" s="1082">
        <v>106494</v>
      </c>
      <c r="Z48" s="1082">
        <v>4613</v>
      </c>
      <c r="AA48" s="1082">
        <v>290</v>
      </c>
      <c r="AB48" s="1082">
        <v>4323</v>
      </c>
      <c r="AC48" s="1083">
        <v>101881</v>
      </c>
      <c r="AD48" s="1082">
        <v>1205</v>
      </c>
      <c r="AE48" s="1082">
        <v>4081</v>
      </c>
      <c r="AF48" s="1082">
        <v>1754</v>
      </c>
      <c r="AG48" s="1082">
        <v>5657</v>
      </c>
      <c r="AH48" s="1082">
        <v>25570</v>
      </c>
      <c r="AI48" s="1082">
        <v>17157</v>
      </c>
      <c r="AJ48" s="1082">
        <v>44576</v>
      </c>
      <c r="AK48" s="1082">
        <v>1881</v>
      </c>
      <c r="AL48" s="1082">
        <v>50556</v>
      </c>
      <c r="AM48" s="1082">
        <v>236246</v>
      </c>
      <c r="AN48" s="1083">
        <v>48186</v>
      </c>
      <c r="AO48" s="1082">
        <v>25246</v>
      </c>
      <c r="AP48" s="1082">
        <v>10979</v>
      </c>
      <c r="AQ48" s="1082">
        <v>5740</v>
      </c>
      <c r="AR48" s="1082">
        <v>2571</v>
      </c>
      <c r="AS48" s="1082">
        <v>56</v>
      </c>
      <c r="AT48" s="1082">
        <v>800</v>
      </c>
      <c r="AU48" s="1082">
        <v>1148</v>
      </c>
      <c r="AV48" s="1082">
        <v>764</v>
      </c>
      <c r="AW48" s="1082">
        <v>316</v>
      </c>
      <c r="AX48" s="1083">
        <v>85</v>
      </c>
      <c r="AY48" s="1082">
        <v>5239</v>
      </c>
      <c r="AZ48" s="1082">
        <v>4608</v>
      </c>
      <c r="BA48" s="1082">
        <v>778</v>
      </c>
      <c r="BB48" s="1082">
        <v>641</v>
      </c>
      <c r="BC48" s="1082">
        <v>3185</v>
      </c>
      <c r="BD48" s="1082">
        <v>4</v>
      </c>
      <c r="BE48" s="1082">
        <v>631</v>
      </c>
      <c r="BF48" s="1082">
        <v>512</v>
      </c>
      <c r="BG48" s="1082">
        <v>119</v>
      </c>
      <c r="BH48" s="1083">
        <v>14267</v>
      </c>
      <c r="BI48" s="1082">
        <v>22056</v>
      </c>
      <c r="BJ48" s="1082">
        <v>2763</v>
      </c>
      <c r="BK48" s="1082">
        <v>1550</v>
      </c>
      <c r="BL48" s="1082">
        <v>747</v>
      </c>
      <c r="BM48" s="1082">
        <v>419</v>
      </c>
      <c r="BN48" s="1082">
        <v>47</v>
      </c>
      <c r="BO48" s="1082">
        <v>14247</v>
      </c>
      <c r="BP48" s="1082">
        <v>1590</v>
      </c>
      <c r="BQ48" s="1082">
        <v>137</v>
      </c>
      <c r="BR48" s="1083">
        <v>1004</v>
      </c>
      <c r="BS48" s="1082">
        <v>2243</v>
      </c>
      <c r="BT48" s="1082">
        <v>72</v>
      </c>
      <c r="BU48" s="1082">
        <v>884</v>
      </c>
      <c r="BV48" s="1082">
        <v>188060</v>
      </c>
      <c r="BW48" s="1082">
        <v>96856</v>
      </c>
      <c r="BX48" s="1082">
        <v>51778</v>
      </c>
      <c r="BY48" s="1082">
        <v>10929</v>
      </c>
      <c r="BZ48" s="1082">
        <v>1376</v>
      </c>
      <c r="CA48" s="1082">
        <v>1289</v>
      </c>
      <c r="CB48" s="1083">
        <v>25832</v>
      </c>
    </row>
    <row r="49" spans="2:80">
      <c r="B49" s="1078"/>
      <c r="C49" s="1079" t="s">
        <v>602</v>
      </c>
      <c r="D49" s="1080"/>
      <c r="E49" s="1081"/>
      <c r="F49" s="1084" t="s">
        <v>900</v>
      </c>
      <c r="G49" s="1085"/>
      <c r="H49" s="1082">
        <v>207182</v>
      </c>
      <c r="I49" s="1086">
        <v>119497</v>
      </c>
      <c r="J49" s="1082">
        <v>3971415</v>
      </c>
      <c r="K49" s="1082">
        <v>2338495</v>
      </c>
      <c r="L49" s="1082">
        <v>860479</v>
      </c>
      <c r="M49" s="1082">
        <v>290123</v>
      </c>
      <c r="N49" s="1082">
        <v>277227</v>
      </c>
      <c r="O49" s="1082">
        <v>12896</v>
      </c>
      <c r="P49" s="1082">
        <v>570356</v>
      </c>
      <c r="Q49" s="1082">
        <v>6720</v>
      </c>
      <c r="R49" s="1082">
        <v>166800</v>
      </c>
      <c r="S49" s="1083">
        <v>164051</v>
      </c>
      <c r="T49" s="1082">
        <v>2749</v>
      </c>
      <c r="U49" s="1082">
        <v>392916</v>
      </c>
      <c r="V49" s="1082">
        <v>142472</v>
      </c>
      <c r="W49" s="1082">
        <v>250444</v>
      </c>
      <c r="X49" s="1082">
        <v>3920</v>
      </c>
      <c r="Y49" s="1082">
        <v>1478016</v>
      </c>
      <c r="Z49" s="1082">
        <v>42316</v>
      </c>
      <c r="AA49" s="1082">
        <v>3698</v>
      </c>
      <c r="AB49" s="1082">
        <v>38618</v>
      </c>
      <c r="AC49" s="1083">
        <v>1435700</v>
      </c>
      <c r="AD49" s="1082">
        <v>14182</v>
      </c>
      <c r="AE49" s="1082">
        <v>86996</v>
      </c>
      <c r="AF49" s="1082">
        <v>26792</v>
      </c>
      <c r="AG49" s="1082">
        <v>62402</v>
      </c>
      <c r="AH49" s="1082">
        <v>186947</v>
      </c>
      <c r="AI49" s="1082">
        <v>375882</v>
      </c>
      <c r="AJ49" s="1082">
        <v>668573</v>
      </c>
      <c r="AK49" s="1082">
        <v>13926</v>
      </c>
      <c r="AL49" s="1082">
        <v>774688</v>
      </c>
      <c r="AM49" s="1082">
        <v>858232</v>
      </c>
      <c r="AN49" s="1083">
        <v>368255</v>
      </c>
      <c r="AO49" s="1082">
        <v>235565</v>
      </c>
      <c r="AP49" s="1082">
        <v>232539</v>
      </c>
      <c r="AQ49" s="1082">
        <v>161703</v>
      </c>
      <c r="AR49" s="1082">
        <v>37083</v>
      </c>
      <c r="AS49" s="1082">
        <v>5102</v>
      </c>
      <c r="AT49" s="1082">
        <v>47485</v>
      </c>
      <c r="AU49" s="1082">
        <v>63446</v>
      </c>
      <c r="AV49" s="1082">
        <v>6578</v>
      </c>
      <c r="AW49" s="1082">
        <v>635</v>
      </c>
      <c r="AX49" s="1083">
        <v>1374</v>
      </c>
      <c r="AY49" s="1082">
        <v>70836</v>
      </c>
      <c r="AZ49" s="1082">
        <v>65566</v>
      </c>
      <c r="BA49" s="1082">
        <v>47723</v>
      </c>
      <c r="BB49" s="1082">
        <v>16181</v>
      </c>
      <c r="BC49" s="1082">
        <v>997</v>
      </c>
      <c r="BD49" s="1082">
        <v>665</v>
      </c>
      <c r="BE49" s="1082">
        <v>5270</v>
      </c>
      <c r="BF49" s="1082">
        <v>4286</v>
      </c>
      <c r="BG49" s="1082">
        <v>984</v>
      </c>
      <c r="BH49" s="1083">
        <v>3026</v>
      </c>
      <c r="BI49" s="1082">
        <v>103218</v>
      </c>
      <c r="BJ49" s="1082">
        <v>34091</v>
      </c>
      <c r="BK49" s="1082">
        <v>15412</v>
      </c>
      <c r="BL49" s="1082">
        <v>4333</v>
      </c>
      <c r="BM49" s="1082">
        <v>905</v>
      </c>
      <c r="BN49" s="1082">
        <v>13441</v>
      </c>
      <c r="BO49" s="1082">
        <v>27857</v>
      </c>
      <c r="BP49" s="1082">
        <v>23471</v>
      </c>
      <c r="BQ49" s="1082">
        <v>1898</v>
      </c>
      <c r="BR49" s="1083">
        <v>1492</v>
      </c>
      <c r="BS49" s="1082">
        <v>9026</v>
      </c>
      <c r="BT49" s="1082">
        <v>5383</v>
      </c>
      <c r="BU49" s="1082">
        <v>29472</v>
      </c>
      <c r="BV49" s="1082">
        <v>489977</v>
      </c>
      <c r="BW49" s="1082">
        <v>56957</v>
      </c>
      <c r="BX49" s="1082">
        <v>56884</v>
      </c>
      <c r="BY49" s="1082">
        <v>4339</v>
      </c>
      <c r="BZ49" s="1082">
        <v>153016</v>
      </c>
      <c r="CA49" s="1082">
        <v>18907</v>
      </c>
      <c r="CB49" s="1083">
        <v>199874</v>
      </c>
    </row>
    <row r="50" spans="2:80">
      <c r="B50" s="1078"/>
      <c r="C50" s="1079" t="s">
        <v>603</v>
      </c>
      <c r="D50" s="1080"/>
      <c r="E50" s="1081"/>
      <c r="F50" s="1084" t="s">
        <v>320</v>
      </c>
      <c r="G50" s="1085"/>
      <c r="H50" s="1082">
        <v>163902</v>
      </c>
      <c r="I50" s="1086">
        <v>52931</v>
      </c>
      <c r="J50" s="1082">
        <v>1317345</v>
      </c>
      <c r="K50" s="1082">
        <v>561687</v>
      </c>
      <c r="L50" s="1082">
        <v>288340</v>
      </c>
      <c r="M50" s="1082">
        <v>165578</v>
      </c>
      <c r="N50" s="1082">
        <v>161103</v>
      </c>
      <c r="O50" s="1082">
        <v>4475</v>
      </c>
      <c r="P50" s="1082">
        <v>122762</v>
      </c>
      <c r="Q50" s="1082">
        <v>1852</v>
      </c>
      <c r="R50" s="1082">
        <v>64440</v>
      </c>
      <c r="S50" s="1083">
        <v>61653</v>
      </c>
      <c r="T50" s="1082">
        <v>2787</v>
      </c>
      <c r="U50" s="1082">
        <v>55537</v>
      </c>
      <c r="V50" s="1082">
        <v>19157</v>
      </c>
      <c r="W50" s="1082">
        <v>36380</v>
      </c>
      <c r="X50" s="1082">
        <v>933</v>
      </c>
      <c r="Y50" s="1082">
        <v>273347</v>
      </c>
      <c r="Z50" s="1082">
        <v>16299</v>
      </c>
      <c r="AA50" s="1082">
        <v>1052</v>
      </c>
      <c r="AB50" s="1082">
        <v>15247</v>
      </c>
      <c r="AC50" s="1083">
        <v>257048</v>
      </c>
      <c r="AD50" s="1082">
        <v>2315</v>
      </c>
      <c r="AE50" s="1082">
        <v>11081</v>
      </c>
      <c r="AF50" s="1082">
        <v>4742</v>
      </c>
      <c r="AG50" s="1082">
        <v>14556</v>
      </c>
      <c r="AH50" s="1082">
        <v>75695</v>
      </c>
      <c r="AI50" s="1082">
        <v>27735</v>
      </c>
      <c r="AJ50" s="1082">
        <v>116831</v>
      </c>
      <c r="AK50" s="1082">
        <v>4093</v>
      </c>
      <c r="AL50" s="1082">
        <v>612845</v>
      </c>
      <c r="AM50" s="1082">
        <v>142813</v>
      </c>
      <c r="AN50" s="1083">
        <v>92453</v>
      </c>
      <c r="AO50" s="1082">
        <v>52593</v>
      </c>
      <c r="AP50" s="1082">
        <v>51486</v>
      </c>
      <c r="AQ50" s="1082">
        <v>47295</v>
      </c>
      <c r="AR50" s="1082">
        <v>31796</v>
      </c>
      <c r="AS50" s="1082">
        <v>186</v>
      </c>
      <c r="AT50" s="1082">
        <v>5226</v>
      </c>
      <c r="AU50" s="1082">
        <v>8056</v>
      </c>
      <c r="AV50" s="1082">
        <v>1619</v>
      </c>
      <c r="AW50" s="1082">
        <v>15</v>
      </c>
      <c r="AX50" s="1083">
        <v>397</v>
      </c>
      <c r="AY50" s="1082">
        <v>4191</v>
      </c>
      <c r="AZ50" s="1082">
        <v>3186</v>
      </c>
      <c r="BA50" s="1082">
        <v>842</v>
      </c>
      <c r="BB50" s="1082">
        <v>1295</v>
      </c>
      <c r="BC50" s="1082">
        <v>525</v>
      </c>
      <c r="BD50" s="1082">
        <v>524</v>
      </c>
      <c r="BE50" s="1082">
        <v>1005</v>
      </c>
      <c r="BF50" s="1082">
        <v>817</v>
      </c>
      <c r="BG50" s="1082">
        <v>188</v>
      </c>
      <c r="BH50" s="1083">
        <v>1107</v>
      </c>
      <c r="BI50" s="1082">
        <v>32813</v>
      </c>
      <c r="BJ50" s="1082">
        <v>7315</v>
      </c>
      <c r="BK50" s="1082">
        <v>2571</v>
      </c>
      <c r="BL50" s="1082">
        <v>1945</v>
      </c>
      <c r="BM50" s="1082">
        <v>233</v>
      </c>
      <c r="BN50" s="1082">
        <v>2566</v>
      </c>
      <c r="BO50" s="1082">
        <v>13218</v>
      </c>
      <c r="BP50" s="1082">
        <v>1597</v>
      </c>
      <c r="BQ50" s="1082">
        <v>178</v>
      </c>
      <c r="BR50" s="1083">
        <v>683</v>
      </c>
      <c r="BS50" s="1082">
        <v>8322</v>
      </c>
      <c r="BT50" s="1082">
        <v>1500</v>
      </c>
      <c r="BU50" s="1082">
        <v>7047</v>
      </c>
      <c r="BV50" s="1082">
        <v>50360</v>
      </c>
      <c r="BW50" s="1082">
        <v>15546</v>
      </c>
      <c r="BX50" s="1082">
        <v>3188</v>
      </c>
      <c r="BY50" s="1082">
        <v>2045</v>
      </c>
      <c r="BZ50" s="1082">
        <v>6496</v>
      </c>
      <c r="CA50" s="1082">
        <v>3454</v>
      </c>
      <c r="CB50" s="1083">
        <v>19631</v>
      </c>
    </row>
    <row r="51" spans="2:80">
      <c r="B51" s="1078"/>
      <c r="C51" s="1079" t="s">
        <v>604</v>
      </c>
      <c r="D51" s="1080"/>
      <c r="E51" s="1081"/>
      <c r="F51" s="1084" t="s">
        <v>426</v>
      </c>
      <c r="G51" s="1085"/>
      <c r="H51" s="1082">
        <v>1751</v>
      </c>
      <c r="I51" s="1086">
        <v>75</v>
      </c>
      <c r="J51" s="1082">
        <v>389561</v>
      </c>
      <c r="K51" s="1082">
        <v>271544</v>
      </c>
      <c r="L51" s="1082">
        <v>66065</v>
      </c>
      <c r="M51" s="1082">
        <v>24619</v>
      </c>
      <c r="N51" s="1082">
        <v>24443</v>
      </c>
      <c r="O51" s="1082">
        <v>176</v>
      </c>
      <c r="P51" s="1082">
        <v>41446</v>
      </c>
      <c r="Q51" s="1082">
        <v>1525</v>
      </c>
      <c r="R51" s="1082">
        <v>27458</v>
      </c>
      <c r="S51" s="1083">
        <v>26817</v>
      </c>
      <c r="T51" s="1082">
        <v>641</v>
      </c>
      <c r="U51" s="1082">
        <v>12271</v>
      </c>
      <c r="V51" s="1082">
        <v>9326</v>
      </c>
      <c r="W51" s="1082">
        <v>2945</v>
      </c>
      <c r="X51" s="1082">
        <v>192</v>
      </c>
      <c r="Y51" s="1082">
        <v>205479</v>
      </c>
      <c r="Z51" s="1082">
        <v>8900</v>
      </c>
      <c r="AA51" s="1082">
        <v>105</v>
      </c>
      <c r="AB51" s="1082">
        <v>8795</v>
      </c>
      <c r="AC51" s="1083">
        <v>196579</v>
      </c>
      <c r="AD51" s="1082">
        <v>3824</v>
      </c>
      <c r="AE51" s="1082">
        <v>8471</v>
      </c>
      <c r="AF51" s="1082">
        <v>3063</v>
      </c>
      <c r="AG51" s="1082">
        <v>10716</v>
      </c>
      <c r="AH51" s="1082">
        <v>43611</v>
      </c>
      <c r="AI51" s="1082">
        <v>33013</v>
      </c>
      <c r="AJ51" s="1082">
        <v>91374</v>
      </c>
      <c r="AK51" s="1082">
        <v>2507</v>
      </c>
      <c r="AL51" s="1082">
        <v>6544</v>
      </c>
      <c r="AM51" s="1082">
        <v>111473</v>
      </c>
      <c r="AN51" s="1083">
        <v>55452</v>
      </c>
      <c r="AO51" s="1082">
        <v>3180</v>
      </c>
      <c r="AP51" s="1082">
        <v>3128</v>
      </c>
      <c r="AQ51" s="1082">
        <v>2579</v>
      </c>
      <c r="AR51" s="1082">
        <v>1143</v>
      </c>
      <c r="AS51" s="1082">
        <v>66</v>
      </c>
      <c r="AT51" s="1082">
        <v>221</v>
      </c>
      <c r="AU51" s="1082">
        <v>926</v>
      </c>
      <c r="AV51" s="1082">
        <v>202</v>
      </c>
      <c r="AW51" s="1082">
        <v>6</v>
      </c>
      <c r="AX51" s="1083">
        <v>15</v>
      </c>
      <c r="AY51" s="1082">
        <v>549</v>
      </c>
      <c r="AZ51" s="1082">
        <v>248</v>
      </c>
      <c r="BA51" s="1082">
        <v>198</v>
      </c>
      <c r="BB51" s="1082">
        <v>29</v>
      </c>
      <c r="BC51" s="1082">
        <v>18</v>
      </c>
      <c r="BD51" s="1082">
        <v>3</v>
      </c>
      <c r="BE51" s="1082">
        <v>301</v>
      </c>
      <c r="BF51" s="1082">
        <v>244</v>
      </c>
      <c r="BG51" s="1082">
        <v>57</v>
      </c>
      <c r="BH51" s="1083">
        <v>52</v>
      </c>
      <c r="BI51" s="1082">
        <v>51674</v>
      </c>
      <c r="BJ51" s="1082">
        <v>9087</v>
      </c>
      <c r="BK51" s="1082">
        <v>6863</v>
      </c>
      <c r="BL51" s="1082">
        <v>2071</v>
      </c>
      <c r="BM51" s="1082">
        <v>112</v>
      </c>
      <c r="BN51" s="1082">
        <v>41</v>
      </c>
      <c r="BO51" s="1082">
        <v>37065</v>
      </c>
      <c r="BP51" s="1082">
        <v>1101</v>
      </c>
      <c r="BQ51" s="1082">
        <v>9</v>
      </c>
      <c r="BR51" s="1083">
        <v>1208</v>
      </c>
      <c r="BS51" s="1082">
        <v>3123</v>
      </c>
      <c r="BT51" s="1082">
        <v>81</v>
      </c>
      <c r="BU51" s="1082">
        <v>598</v>
      </c>
      <c r="BV51" s="1082">
        <v>56021</v>
      </c>
      <c r="BW51" s="1082">
        <v>7488</v>
      </c>
      <c r="BX51" s="1082">
        <v>2950</v>
      </c>
      <c r="BY51" s="1082">
        <v>357</v>
      </c>
      <c r="BZ51" s="1082">
        <v>314</v>
      </c>
      <c r="CA51" s="1082">
        <v>5729</v>
      </c>
      <c r="CB51" s="1083">
        <v>39183</v>
      </c>
    </row>
    <row r="52" spans="2:80">
      <c r="B52" s="1078"/>
      <c r="C52" s="1079" t="s">
        <v>605</v>
      </c>
      <c r="D52" s="1080"/>
      <c r="E52" s="1081"/>
      <c r="F52" s="1084" t="s">
        <v>427</v>
      </c>
      <c r="G52" s="1085"/>
      <c r="H52" s="1082">
        <v>257</v>
      </c>
      <c r="I52" s="1086">
        <v>132</v>
      </c>
      <c r="J52" s="1082">
        <v>3890</v>
      </c>
      <c r="K52" s="1082">
        <v>762</v>
      </c>
      <c r="L52" s="1082">
        <v>304</v>
      </c>
      <c r="M52" s="1082">
        <v>140</v>
      </c>
      <c r="N52" s="1082">
        <v>135</v>
      </c>
      <c r="O52" s="1082">
        <v>5</v>
      </c>
      <c r="P52" s="1082">
        <v>164</v>
      </c>
      <c r="Q52" s="1082">
        <v>2</v>
      </c>
      <c r="R52" s="1082">
        <v>85</v>
      </c>
      <c r="S52" s="1083">
        <v>83</v>
      </c>
      <c r="T52" s="1082">
        <v>2</v>
      </c>
      <c r="U52" s="1082">
        <v>75</v>
      </c>
      <c r="V52" s="1082">
        <v>29</v>
      </c>
      <c r="W52" s="1082">
        <v>46</v>
      </c>
      <c r="X52" s="1082">
        <v>2</v>
      </c>
      <c r="Y52" s="1082">
        <v>458</v>
      </c>
      <c r="Z52" s="1082">
        <v>20</v>
      </c>
      <c r="AA52" s="1082">
        <v>2</v>
      </c>
      <c r="AB52" s="1082">
        <v>18</v>
      </c>
      <c r="AC52" s="1083">
        <v>438</v>
      </c>
      <c r="AD52" s="1082">
        <v>4</v>
      </c>
      <c r="AE52" s="1082">
        <v>20</v>
      </c>
      <c r="AF52" s="1082">
        <v>11</v>
      </c>
      <c r="AG52" s="1082">
        <v>30</v>
      </c>
      <c r="AH52" s="1082">
        <v>96</v>
      </c>
      <c r="AI52" s="1082">
        <v>74</v>
      </c>
      <c r="AJ52" s="1082">
        <v>197</v>
      </c>
      <c r="AK52" s="1082">
        <v>6</v>
      </c>
      <c r="AL52" s="1082">
        <v>954</v>
      </c>
      <c r="AM52" s="1082">
        <v>2174</v>
      </c>
      <c r="AN52" s="1083">
        <v>2070</v>
      </c>
      <c r="AO52" s="1082">
        <v>1777</v>
      </c>
      <c r="AP52" s="1082">
        <v>1690</v>
      </c>
      <c r="AQ52" s="1082">
        <v>1326</v>
      </c>
      <c r="AR52" s="1082">
        <v>581</v>
      </c>
      <c r="AS52" s="1082">
        <v>46</v>
      </c>
      <c r="AT52" s="1082">
        <v>131</v>
      </c>
      <c r="AU52" s="1082">
        <v>436</v>
      </c>
      <c r="AV52" s="1082">
        <v>122</v>
      </c>
      <c r="AW52" s="1082">
        <v>4</v>
      </c>
      <c r="AX52" s="1083">
        <v>6</v>
      </c>
      <c r="AY52" s="1082">
        <v>364</v>
      </c>
      <c r="AZ52" s="1082">
        <v>331</v>
      </c>
      <c r="BA52" s="1082">
        <v>244</v>
      </c>
      <c r="BB52" s="1082">
        <v>51</v>
      </c>
      <c r="BC52" s="1082">
        <v>32</v>
      </c>
      <c r="BD52" s="1082">
        <v>4</v>
      </c>
      <c r="BE52" s="1082">
        <v>33</v>
      </c>
      <c r="BF52" s="1082">
        <v>27</v>
      </c>
      <c r="BG52" s="1082">
        <v>6</v>
      </c>
      <c r="BH52" s="1083">
        <v>87</v>
      </c>
      <c r="BI52" s="1082">
        <v>79</v>
      </c>
      <c r="BJ52" s="1082">
        <v>28</v>
      </c>
      <c r="BK52" s="1082">
        <v>16</v>
      </c>
      <c r="BL52" s="1082">
        <v>4</v>
      </c>
      <c r="BM52" s="1082">
        <v>1</v>
      </c>
      <c r="BN52" s="1082">
        <v>7</v>
      </c>
      <c r="BO52" s="1082">
        <v>18</v>
      </c>
      <c r="BP52" s="1082">
        <v>9</v>
      </c>
      <c r="BQ52" s="1082">
        <v>2</v>
      </c>
      <c r="BR52" s="1083">
        <v>3</v>
      </c>
      <c r="BS52" s="1082">
        <v>8</v>
      </c>
      <c r="BT52" s="1082">
        <v>11</v>
      </c>
      <c r="BU52" s="1082">
        <v>214</v>
      </c>
      <c r="BV52" s="1082">
        <v>104</v>
      </c>
      <c r="BW52" s="1082">
        <v>11</v>
      </c>
      <c r="BX52" s="1082">
        <v>7</v>
      </c>
      <c r="BY52" s="1082">
        <v>4</v>
      </c>
      <c r="BZ52" s="1082">
        <v>22</v>
      </c>
      <c r="CA52" s="1082">
        <v>14</v>
      </c>
      <c r="CB52" s="1083">
        <v>46</v>
      </c>
    </row>
    <row r="53" spans="2:80">
      <c r="B53" s="1078"/>
      <c r="C53" s="1079" t="s">
        <v>606</v>
      </c>
      <c r="D53" s="1080"/>
      <c r="E53" s="1081"/>
      <c r="F53" s="1084" t="s">
        <v>428</v>
      </c>
      <c r="G53" s="1085"/>
      <c r="H53" s="1082">
        <v>0</v>
      </c>
      <c r="I53" s="1086">
        <v>0</v>
      </c>
      <c r="J53" s="1082">
        <v>11956</v>
      </c>
      <c r="K53" s="1082">
        <v>11352</v>
      </c>
      <c r="L53" s="1082">
        <v>2267</v>
      </c>
      <c r="M53" s="1082">
        <v>1186</v>
      </c>
      <c r="N53" s="1082">
        <v>1165</v>
      </c>
      <c r="O53" s="1082">
        <v>21</v>
      </c>
      <c r="P53" s="1082">
        <v>1081</v>
      </c>
      <c r="Q53" s="1082">
        <v>55</v>
      </c>
      <c r="R53" s="1082">
        <v>466</v>
      </c>
      <c r="S53" s="1083">
        <v>458</v>
      </c>
      <c r="T53" s="1082">
        <v>8</v>
      </c>
      <c r="U53" s="1082">
        <v>556</v>
      </c>
      <c r="V53" s="1082">
        <v>422</v>
      </c>
      <c r="W53" s="1082">
        <v>134</v>
      </c>
      <c r="X53" s="1082">
        <v>4</v>
      </c>
      <c r="Y53" s="1082">
        <v>9085</v>
      </c>
      <c r="Z53" s="1082">
        <v>116</v>
      </c>
      <c r="AA53" s="1082">
        <v>2</v>
      </c>
      <c r="AB53" s="1082">
        <v>114</v>
      </c>
      <c r="AC53" s="1083">
        <v>8969</v>
      </c>
      <c r="AD53" s="1082">
        <v>238</v>
      </c>
      <c r="AE53" s="1082">
        <v>319</v>
      </c>
      <c r="AF53" s="1082">
        <v>13</v>
      </c>
      <c r="AG53" s="1082">
        <v>393</v>
      </c>
      <c r="AH53" s="1082">
        <v>1832</v>
      </c>
      <c r="AI53" s="1082">
        <v>1268</v>
      </c>
      <c r="AJ53" s="1082">
        <v>4857</v>
      </c>
      <c r="AK53" s="1082">
        <v>49</v>
      </c>
      <c r="AL53" s="1082">
        <v>0</v>
      </c>
      <c r="AM53" s="1082">
        <v>604</v>
      </c>
      <c r="AN53" s="1083">
        <v>604</v>
      </c>
      <c r="AO53" s="1082">
        <v>285</v>
      </c>
      <c r="AP53" s="1082">
        <v>285</v>
      </c>
      <c r="AQ53" s="1082">
        <v>258</v>
      </c>
      <c r="AR53" s="1082">
        <v>130</v>
      </c>
      <c r="AS53" s="1082">
        <v>6</v>
      </c>
      <c r="AT53" s="1082">
        <v>21</v>
      </c>
      <c r="AU53" s="1082">
        <v>101</v>
      </c>
      <c r="AV53" s="1082">
        <v>0</v>
      </c>
      <c r="AW53" s="1082">
        <v>0</v>
      </c>
      <c r="AX53" s="1083">
        <v>0</v>
      </c>
      <c r="AY53" s="1082">
        <v>27</v>
      </c>
      <c r="AZ53" s="1082">
        <v>24</v>
      </c>
      <c r="BA53" s="1082">
        <v>20</v>
      </c>
      <c r="BB53" s="1082">
        <v>2</v>
      </c>
      <c r="BC53" s="1082">
        <v>1</v>
      </c>
      <c r="BD53" s="1082">
        <v>1</v>
      </c>
      <c r="BE53" s="1082">
        <v>3</v>
      </c>
      <c r="BF53" s="1082">
        <v>2</v>
      </c>
      <c r="BG53" s="1082">
        <v>1</v>
      </c>
      <c r="BH53" s="1083">
        <v>0</v>
      </c>
      <c r="BI53" s="1082">
        <v>201</v>
      </c>
      <c r="BJ53" s="1082">
        <v>201</v>
      </c>
      <c r="BK53" s="1082">
        <v>201</v>
      </c>
      <c r="BL53" s="1082">
        <v>0</v>
      </c>
      <c r="BM53" s="1082">
        <v>0</v>
      </c>
      <c r="BN53" s="1082">
        <v>0</v>
      </c>
      <c r="BO53" s="1082">
        <v>0</v>
      </c>
      <c r="BP53" s="1082">
        <v>0</v>
      </c>
      <c r="BQ53" s="1082">
        <v>0</v>
      </c>
      <c r="BR53" s="1083">
        <v>0</v>
      </c>
      <c r="BS53" s="1082">
        <v>0</v>
      </c>
      <c r="BT53" s="1082">
        <v>0</v>
      </c>
      <c r="BU53" s="1082">
        <v>118</v>
      </c>
      <c r="BV53" s="1082">
        <v>0</v>
      </c>
      <c r="BW53" s="1082">
        <v>0</v>
      </c>
      <c r="BX53" s="1082">
        <v>0</v>
      </c>
      <c r="BY53" s="1082">
        <v>0</v>
      </c>
      <c r="BZ53" s="1082">
        <v>0</v>
      </c>
      <c r="CA53" s="1082">
        <v>0</v>
      </c>
      <c r="CB53" s="1083">
        <v>0</v>
      </c>
    </row>
    <row r="54" spans="2:80">
      <c r="B54" s="1078"/>
      <c r="C54" s="1079" t="s">
        <v>607</v>
      </c>
      <c r="D54" s="1080"/>
      <c r="E54" s="1081"/>
      <c r="F54" s="1084" t="s">
        <v>429</v>
      </c>
      <c r="G54" s="1085"/>
      <c r="H54" s="1082">
        <v>0</v>
      </c>
      <c r="I54" s="1086">
        <v>0</v>
      </c>
      <c r="J54" s="1082">
        <v>0</v>
      </c>
      <c r="K54" s="1082">
        <v>0</v>
      </c>
      <c r="L54" s="1082">
        <v>0</v>
      </c>
      <c r="M54" s="1082">
        <v>0</v>
      </c>
      <c r="N54" s="1082">
        <v>0</v>
      </c>
      <c r="O54" s="1082">
        <v>0</v>
      </c>
      <c r="P54" s="1082">
        <v>0</v>
      </c>
      <c r="Q54" s="1082">
        <v>0</v>
      </c>
      <c r="R54" s="1082">
        <v>0</v>
      </c>
      <c r="S54" s="1083">
        <v>0</v>
      </c>
      <c r="T54" s="1082">
        <v>0</v>
      </c>
      <c r="U54" s="1082">
        <v>0</v>
      </c>
      <c r="V54" s="1082">
        <v>0</v>
      </c>
      <c r="W54" s="1082">
        <v>0</v>
      </c>
      <c r="X54" s="1082">
        <v>0</v>
      </c>
      <c r="Y54" s="1082">
        <v>0</v>
      </c>
      <c r="Z54" s="1082">
        <v>0</v>
      </c>
      <c r="AA54" s="1082">
        <v>0</v>
      </c>
      <c r="AB54" s="1082">
        <v>0</v>
      </c>
      <c r="AC54" s="1083">
        <v>0</v>
      </c>
      <c r="AD54" s="1082">
        <v>0</v>
      </c>
      <c r="AE54" s="1082">
        <v>0</v>
      </c>
      <c r="AF54" s="1082">
        <v>0</v>
      </c>
      <c r="AG54" s="1082">
        <v>0</v>
      </c>
      <c r="AH54" s="1082">
        <v>0</v>
      </c>
      <c r="AI54" s="1082">
        <v>0</v>
      </c>
      <c r="AJ54" s="1082">
        <v>0</v>
      </c>
      <c r="AK54" s="1082">
        <v>0</v>
      </c>
      <c r="AL54" s="1082">
        <v>0</v>
      </c>
      <c r="AM54" s="1082">
        <v>0</v>
      </c>
      <c r="AN54" s="1083">
        <v>0</v>
      </c>
      <c r="AO54" s="1082">
        <v>0</v>
      </c>
      <c r="AP54" s="1082">
        <v>0</v>
      </c>
      <c r="AQ54" s="1082">
        <v>0</v>
      </c>
      <c r="AR54" s="1082">
        <v>0</v>
      </c>
      <c r="AS54" s="1082">
        <v>0</v>
      </c>
      <c r="AT54" s="1082">
        <v>0</v>
      </c>
      <c r="AU54" s="1082">
        <v>0</v>
      </c>
      <c r="AV54" s="1082">
        <v>0</v>
      </c>
      <c r="AW54" s="1082">
        <v>0</v>
      </c>
      <c r="AX54" s="1083">
        <v>0</v>
      </c>
      <c r="AY54" s="1082">
        <v>0</v>
      </c>
      <c r="AZ54" s="1082">
        <v>0</v>
      </c>
      <c r="BA54" s="1082">
        <v>0</v>
      </c>
      <c r="BB54" s="1082">
        <v>0</v>
      </c>
      <c r="BC54" s="1082">
        <v>0</v>
      </c>
      <c r="BD54" s="1082">
        <v>0</v>
      </c>
      <c r="BE54" s="1082">
        <v>0</v>
      </c>
      <c r="BF54" s="1082">
        <v>0</v>
      </c>
      <c r="BG54" s="1082">
        <v>0</v>
      </c>
      <c r="BH54" s="1083">
        <v>0</v>
      </c>
      <c r="BI54" s="1082">
        <v>0</v>
      </c>
      <c r="BJ54" s="1082">
        <v>0</v>
      </c>
      <c r="BK54" s="1082">
        <v>0</v>
      </c>
      <c r="BL54" s="1082">
        <v>0</v>
      </c>
      <c r="BM54" s="1082">
        <v>0</v>
      </c>
      <c r="BN54" s="1082">
        <v>0</v>
      </c>
      <c r="BO54" s="1082">
        <v>0</v>
      </c>
      <c r="BP54" s="1082">
        <v>0</v>
      </c>
      <c r="BQ54" s="1082">
        <v>0</v>
      </c>
      <c r="BR54" s="1083">
        <v>0</v>
      </c>
      <c r="BS54" s="1082">
        <v>0</v>
      </c>
      <c r="BT54" s="1082">
        <v>0</v>
      </c>
      <c r="BU54" s="1082">
        <v>0</v>
      </c>
      <c r="BV54" s="1082">
        <v>0</v>
      </c>
      <c r="BW54" s="1082">
        <v>0</v>
      </c>
      <c r="BX54" s="1082">
        <v>0</v>
      </c>
      <c r="BY54" s="1082">
        <v>0</v>
      </c>
      <c r="BZ54" s="1082">
        <v>0</v>
      </c>
      <c r="CA54" s="1082">
        <v>0</v>
      </c>
      <c r="CB54" s="1083">
        <v>0</v>
      </c>
    </row>
    <row r="55" spans="2:80">
      <c r="B55" s="1078"/>
      <c r="C55" s="1079" t="s">
        <v>608</v>
      </c>
      <c r="D55" s="1080"/>
      <c r="E55" s="1081"/>
      <c r="F55" s="1084" t="s">
        <v>325</v>
      </c>
      <c r="G55" s="1085"/>
      <c r="H55" s="1082">
        <v>412</v>
      </c>
      <c r="I55" s="1086">
        <v>9</v>
      </c>
      <c r="J55" s="1082">
        <v>18515</v>
      </c>
      <c r="K55" s="1082">
        <v>16272</v>
      </c>
      <c r="L55" s="1082">
        <v>10923</v>
      </c>
      <c r="M55" s="1082">
        <v>3984</v>
      </c>
      <c r="N55" s="1082">
        <v>3910</v>
      </c>
      <c r="O55" s="1082">
        <v>74</v>
      </c>
      <c r="P55" s="1082">
        <v>6939</v>
      </c>
      <c r="Q55" s="1082">
        <v>91</v>
      </c>
      <c r="R55" s="1082">
        <v>4719</v>
      </c>
      <c r="S55" s="1083">
        <v>4668</v>
      </c>
      <c r="T55" s="1082">
        <v>51</v>
      </c>
      <c r="U55" s="1082">
        <v>2046</v>
      </c>
      <c r="V55" s="1082">
        <v>588</v>
      </c>
      <c r="W55" s="1082">
        <v>1458</v>
      </c>
      <c r="X55" s="1082">
        <v>83</v>
      </c>
      <c r="Y55" s="1082">
        <v>5349</v>
      </c>
      <c r="Z55" s="1082">
        <v>313</v>
      </c>
      <c r="AA55" s="1082">
        <v>24</v>
      </c>
      <c r="AB55" s="1082">
        <v>289</v>
      </c>
      <c r="AC55" s="1083">
        <v>5036</v>
      </c>
      <c r="AD55" s="1082">
        <v>19</v>
      </c>
      <c r="AE55" s="1082">
        <v>131</v>
      </c>
      <c r="AF55" s="1082">
        <v>35</v>
      </c>
      <c r="AG55" s="1082">
        <v>428</v>
      </c>
      <c r="AH55" s="1082">
        <v>1728</v>
      </c>
      <c r="AI55" s="1082">
        <v>395</v>
      </c>
      <c r="AJ55" s="1082">
        <v>2191</v>
      </c>
      <c r="AK55" s="1082">
        <v>109</v>
      </c>
      <c r="AL55" s="1082">
        <v>1539</v>
      </c>
      <c r="AM55" s="1082">
        <v>704</v>
      </c>
      <c r="AN55" s="1083">
        <v>625</v>
      </c>
      <c r="AO55" s="1082">
        <v>245</v>
      </c>
      <c r="AP55" s="1082">
        <v>233</v>
      </c>
      <c r="AQ55" s="1082">
        <v>181</v>
      </c>
      <c r="AR55" s="1082">
        <v>77</v>
      </c>
      <c r="AS55" s="1082">
        <v>6</v>
      </c>
      <c r="AT55" s="1082">
        <v>18</v>
      </c>
      <c r="AU55" s="1082">
        <v>61</v>
      </c>
      <c r="AV55" s="1082">
        <v>17</v>
      </c>
      <c r="AW55" s="1082">
        <v>1</v>
      </c>
      <c r="AX55" s="1083">
        <v>1</v>
      </c>
      <c r="AY55" s="1082">
        <v>52</v>
      </c>
      <c r="AZ55" s="1082">
        <v>47</v>
      </c>
      <c r="BA55" s="1082">
        <v>34</v>
      </c>
      <c r="BB55" s="1082">
        <v>7</v>
      </c>
      <c r="BC55" s="1082">
        <v>5</v>
      </c>
      <c r="BD55" s="1082">
        <v>1</v>
      </c>
      <c r="BE55" s="1082">
        <v>5</v>
      </c>
      <c r="BF55" s="1082">
        <v>4</v>
      </c>
      <c r="BG55" s="1082">
        <v>1</v>
      </c>
      <c r="BH55" s="1083">
        <v>12</v>
      </c>
      <c r="BI55" s="1082">
        <v>271</v>
      </c>
      <c r="BJ55" s="1082">
        <v>93</v>
      </c>
      <c r="BK55" s="1082">
        <v>52</v>
      </c>
      <c r="BL55" s="1082">
        <v>13</v>
      </c>
      <c r="BM55" s="1082">
        <v>4</v>
      </c>
      <c r="BN55" s="1082">
        <v>24</v>
      </c>
      <c r="BO55" s="1082">
        <v>71</v>
      </c>
      <c r="BP55" s="1082">
        <v>30</v>
      </c>
      <c r="BQ55" s="1082">
        <v>7</v>
      </c>
      <c r="BR55" s="1083">
        <v>9</v>
      </c>
      <c r="BS55" s="1082">
        <v>26</v>
      </c>
      <c r="BT55" s="1082">
        <v>35</v>
      </c>
      <c r="BU55" s="1082">
        <v>109</v>
      </c>
      <c r="BV55" s="1082">
        <v>79</v>
      </c>
      <c r="BW55" s="1082">
        <v>39</v>
      </c>
      <c r="BX55" s="1082">
        <v>29</v>
      </c>
      <c r="BY55" s="1082">
        <v>5</v>
      </c>
      <c r="BZ55" s="1082">
        <v>1</v>
      </c>
      <c r="CA55" s="1082">
        <v>1</v>
      </c>
      <c r="CB55" s="1083">
        <v>4</v>
      </c>
    </row>
    <row r="56" spans="2:80">
      <c r="B56" s="1078"/>
      <c r="C56" s="1079" t="s">
        <v>609</v>
      </c>
      <c r="D56" s="1080"/>
      <c r="E56" s="1081"/>
      <c r="F56" s="1084" t="s">
        <v>321</v>
      </c>
      <c r="G56" s="1085"/>
      <c r="H56" s="1082">
        <v>7016</v>
      </c>
      <c r="I56" s="1086">
        <v>6647</v>
      </c>
      <c r="J56" s="1082">
        <v>144656</v>
      </c>
      <c r="K56" s="1082">
        <v>64206</v>
      </c>
      <c r="L56" s="1082">
        <v>18694</v>
      </c>
      <c r="M56" s="1082">
        <v>8588</v>
      </c>
      <c r="N56" s="1082">
        <v>8473</v>
      </c>
      <c r="O56" s="1082">
        <v>115</v>
      </c>
      <c r="P56" s="1082">
        <v>10106</v>
      </c>
      <c r="Q56" s="1082">
        <v>196</v>
      </c>
      <c r="R56" s="1082">
        <v>5937</v>
      </c>
      <c r="S56" s="1083">
        <v>5865</v>
      </c>
      <c r="T56" s="1082">
        <v>72</v>
      </c>
      <c r="U56" s="1082">
        <v>3869</v>
      </c>
      <c r="V56" s="1082">
        <v>2326</v>
      </c>
      <c r="W56" s="1082">
        <v>1543</v>
      </c>
      <c r="X56" s="1082">
        <v>104</v>
      </c>
      <c r="Y56" s="1082">
        <v>45512</v>
      </c>
      <c r="Z56" s="1082">
        <v>2722</v>
      </c>
      <c r="AA56" s="1082">
        <v>288</v>
      </c>
      <c r="AB56" s="1082">
        <v>2434</v>
      </c>
      <c r="AC56" s="1083">
        <v>42790</v>
      </c>
      <c r="AD56" s="1082">
        <v>465</v>
      </c>
      <c r="AE56" s="1082">
        <v>1362</v>
      </c>
      <c r="AF56" s="1082">
        <v>682</v>
      </c>
      <c r="AG56" s="1082">
        <v>1808</v>
      </c>
      <c r="AH56" s="1082">
        <v>10522</v>
      </c>
      <c r="AI56" s="1082">
        <v>8300</v>
      </c>
      <c r="AJ56" s="1082">
        <v>18294</v>
      </c>
      <c r="AK56" s="1082">
        <v>1357</v>
      </c>
      <c r="AL56" s="1082">
        <v>26235</v>
      </c>
      <c r="AM56" s="1082">
        <v>54215</v>
      </c>
      <c r="AN56" s="1083">
        <v>18644</v>
      </c>
      <c r="AO56" s="1082">
        <v>834</v>
      </c>
      <c r="AP56" s="1082">
        <v>795</v>
      </c>
      <c r="AQ56" s="1082">
        <v>561</v>
      </c>
      <c r="AR56" s="1082">
        <v>125</v>
      </c>
      <c r="AS56" s="1082">
        <v>7</v>
      </c>
      <c r="AT56" s="1082">
        <v>121</v>
      </c>
      <c r="AU56" s="1082">
        <v>216</v>
      </c>
      <c r="AV56" s="1082">
        <v>3</v>
      </c>
      <c r="AW56" s="1082">
        <v>8</v>
      </c>
      <c r="AX56" s="1083">
        <v>81</v>
      </c>
      <c r="AY56" s="1082">
        <v>234</v>
      </c>
      <c r="AZ56" s="1082">
        <v>2</v>
      </c>
      <c r="BA56" s="1082">
        <v>0</v>
      </c>
      <c r="BB56" s="1082">
        <v>0</v>
      </c>
      <c r="BC56" s="1082">
        <v>2</v>
      </c>
      <c r="BD56" s="1082">
        <v>0</v>
      </c>
      <c r="BE56" s="1082">
        <v>232</v>
      </c>
      <c r="BF56" s="1082">
        <v>181</v>
      </c>
      <c r="BG56" s="1082">
        <v>51</v>
      </c>
      <c r="BH56" s="1083">
        <v>39</v>
      </c>
      <c r="BI56" s="1082">
        <v>17448</v>
      </c>
      <c r="BJ56" s="1082">
        <v>3567</v>
      </c>
      <c r="BK56" s="1082">
        <v>1464</v>
      </c>
      <c r="BL56" s="1082">
        <v>1894</v>
      </c>
      <c r="BM56" s="1082">
        <v>134</v>
      </c>
      <c r="BN56" s="1082">
        <v>75</v>
      </c>
      <c r="BO56" s="1082">
        <v>11382</v>
      </c>
      <c r="BP56" s="1082">
        <v>1261</v>
      </c>
      <c r="BQ56" s="1082">
        <v>1</v>
      </c>
      <c r="BR56" s="1083">
        <v>143</v>
      </c>
      <c r="BS56" s="1082">
        <v>1092</v>
      </c>
      <c r="BT56" s="1082">
        <v>2</v>
      </c>
      <c r="BU56" s="1082">
        <v>362</v>
      </c>
      <c r="BV56" s="1082">
        <v>35571</v>
      </c>
      <c r="BW56" s="1082">
        <v>3273</v>
      </c>
      <c r="BX56" s="1082">
        <v>4759</v>
      </c>
      <c r="BY56" s="1082">
        <v>270</v>
      </c>
      <c r="BZ56" s="1082">
        <v>237</v>
      </c>
      <c r="CA56" s="1082">
        <v>587</v>
      </c>
      <c r="CB56" s="1083">
        <v>26445</v>
      </c>
    </row>
    <row r="57" spans="2:80">
      <c r="B57" s="1078"/>
      <c r="C57" s="1079" t="s">
        <v>610</v>
      </c>
      <c r="D57" s="1080"/>
      <c r="E57" s="1081"/>
      <c r="F57" s="1084" t="s">
        <v>323</v>
      </c>
      <c r="G57" s="1085"/>
      <c r="H57" s="1082">
        <v>0</v>
      </c>
      <c r="I57" s="1086">
        <v>0</v>
      </c>
      <c r="J57" s="1082">
        <v>105937</v>
      </c>
      <c r="K57" s="1082">
        <v>105937</v>
      </c>
      <c r="L57" s="1082">
        <v>73894</v>
      </c>
      <c r="M57" s="1082">
        <v>40002</v>
      </c>
      <c r="N57" s="1082">
        <v>39393</v>
      </c>
      <c r="O57" s="1082">
        <v>609</v>
      </c>
      <c r="P57" s="1082">
        <v>33892</v>
      </c>
      <c r="Q57" s="1082">
        <v>854</v>
      </c>
      <c r="R57" s="1082">
        <v>11931</v>
      </c>
      <c r="S57" s="1083">
        <v>11014</v>
      </c>
      <c r="T57" s="1082">
        <v>917</v>
      </c>
      <c r="U57" s="1082">
        <v>20988</v>
      </c>
      <c r="V57" s="1082">
        <v>13336</v>
      </c>
      <c r="W57" s="1082">
        <v>7652</v>
      </c>
      <c r="X57" s="1082">
        <v>119</v>
      </c>
      <c r="Y57" s="1082">
        <v>32043</v>
      </c>
      <c r="Z57" s="1082">
        <v>6092</v>
      </c>
      <c r="AA57" s="1082">
        <v>184</v>
      </c>
      <c r="AB57" s="1082">
        <v>5908</v>
      </c>
      <c r="AC57" s="1083">
        <v>25951</v>
      </c>
      <c r="AD57" s="1082">
        <v>119</v>
      </c>
      <c r="AE57" s="1082">
        <v>1181</v>
      </c>
      <c r="AF57" s="1082">
        <v>116</v>
      </c>
      <c r="AG57" s="1082">
        <v>1805</v>
      </c>
      <c r="AH57" s="1082">
        <v>8101</v>
      </c>
      <c r="AI57" s="1082">
        <v>1319</v>
      </c>
      <c r="AJ57" s="1082">
        <v>12893</v>
      </c>
      <c r="AK57" s="1082">
        <v>417</v>
      </c>
      <c r="AL57" s="1082">
        <v>0</v>
      </c>
      <c r="AM57" s="1082">
        <v>0</v>
      </c>
      <c r="AN57" s="1083">
        <v>0</v>
      </c>
      <c r="AO57" s="1082">
        <v>0</v>
      </c>
      <c r="AP57" s="1082">
        <v>0</v>
      </c>
      <c r="AQ57" s="1082">
        <v>0</v>
      </c>
      <c r="AR57" s="1082">
        <v>0</v>
      </c>
      <c r="AS57" s="1082">
        <v>0</v>
      </c>
      <c r="AT57" s="1082">
        <v>0</v>
      </c>
      <c r="AU57" s="1082">
        <v>0</v>
      </c>
      <c r="AV57" s="1082">
        <v>0</v>
      </c>
      <c r="AW57" s="1082">
        <v>0</v>
      </c>
      <c r="AX57" s="1083">
        <v>0</v>
      </c>
      <c r="AY57" s="1082">
        <v>0</v>
      </c>
      <c r="AZ57" s="1082">
        <v>0</v>
      </c>
      <c r="BA57" s="1082">
        <v>0</v>
      </c>
      <c r="BB57" s="1082">
        <v>0</v>
      </c>
      <c r="BC57" s="1082">
        <v>0</v>
      </c>
      <c r="BD57" s="1082">
        <v>0</v>
      </c>
      <c r="BE57" s="1082">
        <v>0</v>
      </c>
      <c r="BF57" s="1082">
        <v>0</v>
      </c>
      <c r="BG57" s="1082">
        <v>0</v>
      </c>
      <c r="BH57" s="1083">
        <v>0</v>
      </c>
      <c r="BI57" s="1082">
        <v>0</v>
      </c>
      <c r="BJ57" s="1082">
        <v>0</v>
      </c>
      <c r="BK57" s="1082">
        <v>0</v>
      </c>
      <c r="BL57" s="1082">
        <v>0</v>
      </c>
      <c r="BM57" s="1082">
        <v>0</v>
      </c>
      <c r="BN57" s="1082">
        <v>0</v>
      </c>
      <c r="BO57" s="1082">
        <v>0</v>
      </c>
      <c r="BP57" s="1082">
        <v>0</v>
      </c>
      <c r="BQ57" s="1082">
        <v>0</v>
      </c>
      <c r="BR57" s="1083">
        <v>0</v>
      </c>
      <c r="BS57" s="1082">
        <v>0</v>
      </c>
      <c r="BT57" s="1082">
        <v>0</v>
      </c>
      <c r="BU57" s="1082">
        <v>0</v>
      </c>
      <c r="BV57" s="1082">
        <v>0</v>
      </c>
      <c r="BW57" s="1082">
        <v>0</v>
      </c>
      <c r="BX57" s="1082">
        <v>0</v>
      </c>
      <c r="BY57" s="1082">
        <v>0</v>
      </c>
      <c r="BZ57" s="1082">
        <v>0</v>
      </c>
      <c r="CA57" s="1082">
        <v>0</v>
      </c>
      <c r="CB57" s="1083">
        <v>0</v>
      </c>
    </row>
    <row r="58" spans="2:80">
      <c r="B58" s="1078"/>
      <c r="C58" s="1079" t="s">
        <v>611</v>
      </c>
      <c r="D58" s="1080"/>
      <c r="E58" s="1081"/>
      <c r="F58" s="1084" t="s">
        <v>322</v>
      </c>
      <c r="G58" s="1085"/>
      <c r="H58" s="1082">
        <v>49</v>
      </c>
      <c r="I58" s="1086">
        <v>234</v>
      </c>
      <c r="J58" s="1082">
        <v>14238</v>
      </c>
      <c r="K58" s="1082">
        <v>4108</v>
      </c>
      <c r="L58" s="1082">
        <v>1340</v>
      </c>
      <c r="M58" s="1082">
        <v>135</v>
      </c>
      <c r="N58" s="1082">
        <v>133</v>
      </c>
      <c r="O58" s="1082">
        <v>2</v>
      </c>
      <c r="P58" s="1082">
        <v>1205</v>
      </c>
      <c r="Q58" s="1082">
        <v>30</v>
      </c>
      <c r="R58" s="1082">
        <v>740</v>
      </c>
      <c r="S58" s="1083">
        <v>738</v>
      </c>
      <c r="T58" s="1082">
        <v>2</v>
      </c>
      <c r="U58" s="1082">
        <v>425</v>
      </c>
      <c r="V58" s="1082">
        <v>365</v>
      </c>
      <c r="W58" s="1082">
        <v>60</v>
      </c>
      <c r="X58" s="1082">
        <v>10</v>
      </c>
      <c r="Y58" s="1082">
        <v>2768</v>
      </c>
      <c r="Z58" s="1082">
        <v>63</v>
      </c>
      <c r="AA58" s="1082">
        <v>5</v>
      </c>
      <c r="AB58" s="1082">
        <v>58</v>
      </c>
      <c r="AC58" s="1083">
        <v>2705</v>
      </c>
      <c r="AD58" s="1082">
        <v>20</v>
      </c>
      <c r="AE58" s="1082">
        <v>98</v>
      </c>
      <c r="AF58" s="1082">
        <v>25</v>
      </c>
      <c r="AG58" s="1082">
        <v>128</v>
      </c>
      <c r="AH58" s="1082">
        <v>702</v>
      </c>
      <c r="AI58" s="1082">
        <v>319</v>
      </c>
      <c r="AJ58" s="1082">
        <v>1339</v>
      </c>
      <c r="AK58" s="1082">
        <v>74</v>
      </c>
      <c r="AL58" s="1082">
        <v>186</v>
      </c>
      <c r="AM58" s="1082">
        <v>9944</v>
      </c>
      <c r="AN58" s="1083">
        <v>4650</v>
      </c>
      <c r="AO58" s="1082">
        <v>116</v>
      </c>
      <c r="AP58" s="1082">
        <v>116</v>
      </c>
      <c r="AQ58" s="1082">
        <v>106</v>
      </c>
      <c r="AR58" s="1082">
        <v>0</v>
      </c>
      <c r="AS58" s="1082">
        <v>0</v>
      </c>
      <c r="AT58" s="1082">
        <v>106</v>
      </c>
      <c r="AU58" s="1082">
        <v>0</v>
      </c>
      <c r="AV58" s="1082">
        <v>0</v>
      </c>
      <c r="AW58" s="1082">
        <v>0</v>
      </c>
      <c r="AX58" s="1083">
        <v>0</v>
      </c>
      <c r="AY58" s="1082">
        <v>10</v>
      </c>
      <c r="AZ58" s="1082">
        <v>0</v>
      </c>
      <c r="BA58" s="1082">
        <v>0</v>
      </c>
      <c r="BB58" s="1082">
        <v>0</v>
      </c>
      <c r="BC58" s="1082">
        <v>0</v>
      </c>
      <c r="BD58" s="1082">
        <v>0</v>
      </c>
      <c r="BE58" s="1082">
        <v>10</v>
      </c>
      <c r="BF58" s="1082">
        <v>8</v>
      </c>
      <c r="BG58" s="1082">
        <v>2</v>
      </c>
      <c r="BH58" s="1083">
        <v>0</v>
      </c>
      <c r="BI58" s="1082">
        <v>4520</v>
      </c>
      <c r="BJ58" s="1082">
        <v>580</v>
      </c>
      <c r="BK58" s="1082">
        <v>551</v>
      </c>
      <c r="BL58" s="1082">
        <v>29</v>
      </c>
      <c r="BM58" s="1082">
        <v>0</v>
      </c>
      <c r="BN58" s="1082">
        <v>0</v>
      </c>
      <c r="BO58" s="1082">
        <v>3778</v>
      </c>
      <c r="BP58" s="1082">
        <v>29</v>
      </c>
      <c r="BQ58" s="1082">
        <v>0</v>
      </c>
      <c r="BR58" s="1083">
        <v>133</v>
      </c>
      <c r="BS58" s="1082">
        <v>0</v>
      </c>
      <c r="BT58" s="1082">
        <v>0</v>
      </c>
      <c r="BU58" s="1082">
        <v>14</v>
      </c>
      <c r="BV58" s="1082">
        <v>5294</v>
      </c>
      <c r="BW58" s="1082">
        <v>222</v>
      </c>
      <c r="BX58" s="1082">
        <v>525</v>
      </c>
      <c r="BY58" s="1082">
        <v>471</v>
      </c>
      <c r="BZ58" s="1082">
        <v>294</v>
      </c>
      <c r="CA58" s="1082">
        <v>449</v>
      </c>
      <c r="CB58" s="1083">
        <v>3333</v>
      </c>
    </row>
    <row r="59" spans="2:80">
      <c r="B59" s="1078"/>
      <c r="C59" s="1079" t="s">
        <v>612</v>
      </c>
      <c r="D59" s="1080"/>
      <c r="E59" s="1081"/>
      <c r="F59" s="1084" t="s">
        <v>430</v>
      </c>
      <c r="G59" s="1085"/>
      <c r="H59" s="1082">
        <v>8124</v>
      </c>
      <c r="I59" s="1086">
        <v>3001</v>
      </c>
      <c r="J59" s="1082">
        <v>195430</v>
      </c>
      <c r="K59" s="1082">
        <v>135629</v>
      </c>
      <c r="L59" s="1082">
        <v>60928</v>
      </c>
      <c r="M59" s="1082">
        <v>31900</v>
      </c>
      <c r="N59" s="1082">
        <v>31436</v>
      </c>
      <c r="O59" s="1082">
        <v>464</v>
      </c>
      <c r="P59" s="1082">
        <v>29028</v>
      </c>
      <c r="Q59" s="1082">
        <v>558</v>
      </c>
      <c r="R59" s="1082">
        <v>13961</v>
      </c>
      <c r="S59" s="1083">
        <v>13706</v>
      </c>
      <c r="T59" s="1082">
        <v>255</v>
      </c>
      <c r="U59" s="1082">
        <v>14278</v>
      </c>
      <c r="V59" s="1082">
        <v>5232</v>
      </c>
      <c r="W59" s="1082">
        <v>9046</v>
      </c>
      <c r="X59" s="1082">
        <v>231</v>
      </c>
      <c r="Y59" s="1082">
        <v>74701</v>
      </c>
      <c r="Z59" s="1082">
        <v>4985</v>
      </c>
      <c r="AA59" s="1082">
        <v>250</v>
      </c>
      <c r="AB59" s="1082">
        <v>4735</v>
      </c>
      <c r="AC59" s="1083">
        <v>69716</v>
      </c>
      <c r="AD59" s="1082">
        <v>537</v>
      </c>
      <c r="AE59" s="1082">
        <v>1957</v>
      </c>
      <c r="AF59" s="1082">
        <v>1178</v>
      </c>
      <c r="AG59" s="1082">
        <v>3604</v>
      </c>
      <c r="AH59" s="1082">
        <v>16897</v>
      </c>
      <c r="AI59" s="1082">
        <v>11206</v>
      </c>
      <c r="AJ59" s="1082">
        <v>32971</v>
      </c>
      <c r="AK59" s="1082">
        <v>1366</v>
      </c>
      <c r="AL59" s="1082">
        <v>30376</v>
      </c>
      <c r="AM59" s="1082">
        <v>29425</v>
      </c>
      <c r="AN59" s="1083">
        <v>14711</v>
      </c>
      <c r="AO59" s="1082">
        <v>7759</v>
      </c>
      <c r="AP59" s="1082">
        <v>7578</v>
      </c>
      <c r="AQ59" s="1082">
        <v>7010</v>
      </c>
      <c r="AR59" s="1082">
        <v>1346</v>
      </c>
      <c r="AS59" s="1082">
        <v>72</v>
      </c>
      <c r="AT59" s="1082">
        <v>251</v>
      </c>
      <c r="AU59" s="1082">
        <v>3012</v>
      </c>
      <c r="AV59" s="1082">
        <v>2286</v>
      </c>
      <c r="AW59" s="1082">
        <v>24</v>
      </c>
      <c r="AX59" s="1083">
        <v>19</v>
      </c>
      <c r="AY59" s="1082">
        <v>568</v>
      </c>
      <c r="AZ59" s="1082">
        <v>462</v>
      </c>
      <c r="BA59" s="1082">
        <v>266</v>
      </c>
      <c r="BB59" s="1082">
        <v>65</v>
      </c>
      <c r="BC59" s="1082">
        <v>123</v>
      </c>
      <c r="BD59" s="1082">
        <v>8</v>
      </c>
      <c r="BE59" s="1082">
        <v>106</v>
      </c>
      <c r="BF59" s="1082">
        <v>86</v>
      </c>
      <c r="BG59" s="1082">
        <v>20</v>
      </c>
      <c r="BH59" s="1083">
        <v>181</v>
      </c>
      <c r="BI59" s="1082">
        <v>6378</v>
      </c>
      <c r="BJ59" s="1082">
        <v>928</v>
      </c>
      <c r="BK59" s="1082">
        <v>418</v>
      </c>
      <c r="BL59" s="1082">
        <v>346</v>
      </c>
      <c r="BM59" s="1082">
        <v>19</v>
      </c>
      <c r="BN59" s="1082">
        <v>145</v>
      </c>
      <c r="BO59" s="1082">
        <v>2336</v>
      </c>
      <c r="BP59" s="1082">
        <v>997</v>
      </c>
      <c r="BQ59" s="1082">
        <v>87</v>
      </c>
      <c r="BR59" s="1083">
        <v>252</v>
      </c>
      <c r="BS59" s="1082">
        <v>1487</v>
      </c>
      <c r="BT59" s="1082">
        <v>291</v>
      </c>
      <c r="BU59" s="1082">
        <v>574</v>
      </c>
      <c r="BV59" s="1082">
        <v>14714</v>
      </c>
      <c r="BW59" s="1082">
        <v>2394</v>
      </c>
      <c r="BX59" s="1082">
        <v>2156</v>
      </c>
      <c r="BY59" s="1082">
        <v>212</v>
      </c>
      <c r="BZ59" s="1082">
        <v>1941</v>
      </c>
      <c r="CA59" s="1082">
        <v>1792</v>
      </c>
      <c r="CB59" s="1083">
        <v>6219</v>
      </c>
    </row>
    <row r="60" spans="2:80">
      <c r="B60" s="1078"/>
      <c r="C60" s="1079" t="s">
        <v>613</v>
      </c>
      <c r="D60" s="1080"/>
      <c r="E60" s="1081"/>
      <c r="F60" s="1084" t="s">
        <v>901</v>
      </c>
      <c r="G60" s="1085"/>
      <c r="H60" s="1082">
        <v>738</v>
      </c>
      <c r="I60" s="1086">
        <v>2214</v>
      </c>
      <c r="J60" s="1082">
        <v>99815</v>
      </c>
      <c r="K60" s="1082">
        <v>41550</v>
      </c>
      <c r="L60" s="1082">
        <v>15501</v>
      </c>
      <c r="M60" s="1082">
        <v>4500</v>
      </c>
      <c r="N60" s="1082">
        <v>4415</v>
      </c>
      <c r="O60" s="1082">
        <v>85</v>
      </c>
      <c r="P60" s="1082">
        <v>11001</v>
      </c>
      <c r="Q60" s="1082">
        <v>207</v>
      </c>
      <c r="R60" s="1082">
        <v>7760</v>
      </c>
      <c r="S60" s="1083">
        <v>7727</v>
      </c>
      <c r="T60" s="1082">
        <v>33</v>
      </c>
      <c r="U60" s="1082">
        <v>2986</v>
      </c>
      <c r="V60" s="1082">
        <v>1972</v>
      </c>
      <c r="W60" s="1082">
        <v>1014</v>
      </c>
      <c r="X60" s="1082">
        <v>48</v>
      </c>
      <c r="Y60" s="1082">
        <v>26049</v>
      </c>
      <c r="Z60" s="1082">
        <v>653</v>
      </c>
      <c r="AA60" s="1082">
        <v>15</v>
      </c>
      <c r="AB60" s="1082">
        <v>638</v>
      </c>
      <c r="AC60" s="1083">
        <v>25396</v>
      </c>
      <c r="AD60" s="1082">
        <v>263</v>
      </c>
      <c r="AE60" s="1082">
        <v>873</v>
      </c>
      <c r="AF60" s="1082">
        <v>654</v>
      </c>
      <c r="AG60" s="1082">
        <v>1257</v>
      </c>
      <c r="AH60" s="1082">
        <v>6721</v>
      </c>
      <c r="AI60" s="1082">
        <v>4169</v>
      </c>
      <c r="AJ60" s="1082">
        <v>11071</v>
      </c>
      <c r="AK60" s="1082">
        <v>388</v>
      </c>
      <c r="AL60" s="1082">
        <v>2760</v>
      </c>
      <c r="AM60" s="1082">
        <v>55505</v>
      </c>
      <c r="AN60" s="1083">
        <v>32066</v>
      </c>
      <c r="AO60" s="1082">
        <v>4905</v>
      </c>
      <c r="AP60" s="1082">
        <v>4686</v>
      </c>
      <c r="AQ60" s="1082">
        <v>3715</v>
      </c>
      <c r="AR60" s="1082">
        <v>1871</v>
      </c>
      <c r="AS60" s="1082">
        <v>95</v>
      </c>
      <c r="AT60" s="1082">
        <v>288</v>
      </c>
      <c r="AU60" s="1082">
        <v>924</v>
      </c>
      <c r="AV60" s="1082">
        <v>335</v>
      </c>
      <c r="AW60" s="1082">
        <v>188</v>
      </c>
      <c r="AX60" s="1083">
        <v>14</v>
      </c>
      <c r="AY60" s="1082">
        <v>971</v>
      </c>
      <c r="AZ60" s="1082">
        <v>702</v>
      </c>
      <c r="BA60" s="1082">
        <v>516</v>
      </c>
      <c r="BB60" s="1082">
        <v>107</v>
      </c>
      <c r="BC60" s="1082">
        <v>68</v>
      </c>
      <c r="BD60" s="1082">
        <v>11</v>
      </c>
      <c r="BE60" s="1082">
        <v>269</v>
      </c>
      <c r="BF60" s="1082">
        <v>217</v>
      </c>
      <c r="BG60" s="1082">
        <v>52</v>
      </c>
      <c r="BH60" s="1083">
        <v>219</v>
      </c>
      <c r="BI60" s="1082">
        <v>27113</v>
      </c>
      <c r="BJ60" s="1082">
        <v>8759</v>
      </c>
      <c r="BK60" s="1082">
        <v>1430</v>
      </c>
      <c r="BL60" s="1082">
        <v>7044</v>
      </c>
      <c r="BM60" s="1082">
        <v>42</v>
      </c>
      <c r="BN60" s="1082">
        <v>243</v>
      </c>
      <c r="BO60" s="1082">
        <v>15830</v>
      </c>
      <c r="BP60" s="1082">
        <v>540</v>
      </c>
      <c r="BQ60" s="1082">
        <v>162</v>
      </c>
      <c r="BR60" s="1083">
        <v>736</v>
      </c>
      <c r="BS60" s="1082">
        <v>723</v>
      </c>
      <c r="BT60" s="1082">
        <v>363</v>
      </c>
      <c r="BU60" s="1082">
        <v>48</v>
      </c>
      <c r="BV60" s="1082">
        <v>23439</v>
      </c>
      <c r="BW60" s="1082">
        <v>5783</v>
      </c>
      <c r="BX60" s="1082">
        <v>2054</v>
      </c>
      <c r="BY60" s="1082">
        <v>3105</v>
      </c>
      <c r="BZ60" s="1082">
        <v>399</v>
      </c>
      <c r="CA60" s="1082">
        <v>511</v>
      </c>
      <c r="CB60" s="1083">
        <v>11587</v>
      </c>
    </row>
    <row r="61" spans="2:80">
      <c r="B61" s="1078"/>
      <c r="C61" s="1079" t="s">
        <v>614</v>
      </c>
      <c r="D61" s="1080"/>
      <c r="E61" s="1081"/>
      <c r="F61" s="1084" t="s">
        <v>431</v>
      </c>
      <c r="G61" s="1085"/>
      <c r="H61" s="1082">
        <v>0</v>
      </c>
      <c r="I61" s="1086">
        <v>0</v>
      </c>
      <c r="J61" s="1082">
        <v>0</v>
      </c>
      <c r="K61" s="1082">
        <v>0</v>
      </c>
      <c r="L61" s="1082">
        <v>0</v>
      </c>
      <c r="M61" s="1082">
        <v>0</v>
      </c>
      <c r="N61" s="1082">
        <v>0</v>
      </c>
      <c r="O61" s="1082">
        <v>0</v>
      </c>
      <c r="P61" s="1082">
        <v>0</v>
      </c>
      <c r="Q61" s="1082">
        <v>0</v>
      </c>
      <c r="R61" s="1082">
        <v>0</v>
      </c>
      <c r="S61" s="1083">
        <v>0</v>
      </c>
      <c r="T61" s="1082">
        <v>0</v>
      </c>
      <c r="U61" s="1082">
        <v>0</v>
      </c>
      <c r="V61" s="1082">
        <v>0</v>
      </c>
      <c r="W61" s="1082">
        <v>0</v>
      </c>
      <c r="X61" s="1082">
        <v>0</v>
      </c>
      <c r="Y61" s="1082">
        <v>0</v>
      </c>
      <c r="Z61" s="1082">
        <v>0</v>
      </c>
      <c r="AA61" s="1082">
        <v>0</v>
      </c>
      <c r="AB61" s="1082">
        <v>0</v>
      </c>
      <c r="AC61" s="1083">
        <v>0</v>
      </c>
      <c r="AD61" s="1082">
        <v>0</v>
      </c>
      <c r="AE61" s="1082">
        <v>0</v>
      </c>
      <c r="AF61" s="1082">
        <v>0</v>
      </c>
      <c r="AG61" s="1082">
        <v>0</v>
      </c>
      <c r="AH61" s="1082">
        <v>0</v>
      </c>
      <c r="AI61" s="1082">
        <v>0</v>
      </c>
      <c r="AJ61" s="1082">
        <v>0</v>
      </c>
      <c r="AK61" s="1082">
        <v>0</v>
      </c>
      <c r="AL61" s="1082">
        <v>0</v>
      </c>
      <c r="AM61" s="1082">
        <v>0</v>
      </c>
      <c r="AN61" s="1083">
        <v>0</v>
      </c>
      <c r="AO61" s="1082">
        <v>0</v>
      </c>
      <c r="AP61" s="1082">
        <v>0</v>
      </c>
      <c r="AQ61" s="1082">
        <v>0</v>
      </c>
      <c r="AR61" s="1082">
        <v>0</v>
      </c>
      <c r="AS61" s="1082">
        <v>0</v>
      </c>
      <c r="AT61" s="1082">
        <v>0</v>
      </c>
      <c r="AU61" s="1082">
        <v>0</v>
      </c>
      <c r="AV61" s="1082">
        <v>0</v>
      </c>
      <c r="AW61" s="1082">
        <v>0</v>
      </c>
      <c r="AX61" s="1083">
        <v>0</v>
      </c>
      <c r="AY61" s="1082">
        <v>0</v>
      </c>
      <c r="AZ61" s="1082">
        <v>0</v>
      </c>
      <c r="BA61" s="1082">
        <v>0</v>
      </c>
      <c r="BB61" s="1082">
        <v>0</v>
      </c>
      <c r="BC61" s="1082">
        <v>0</v>
      </c>
      <c r="BD61" s="1082">
        <v>0</v>
      </c>
      <c r="BE61" s="1082">
        <v>0</v>
      </c>
      <c r="BF61" s="1082">
        <v>0</v>
      </c>
      <c r="BG61" s="1082">
        <v>0</v>
      </c>
      <c r="BH61" s="1083">
        <v>0</v>
      </c>
      <c r="BI61" s="1082">
        <v>0</v>
      </c>
      <c r="BJ61" s="1082">
        <v>0</v>
      </c>
      <c r="BK61" s="1082">
        <v>0</v>
      </c>
      <c r="BL61" s="1082">
        <v>0</v>
      </c>
      <c r="BM61" s="1082">
        <v>0</v>
      </c>
      <c r="BN61" s="1082">
        <v>0</v>
      </c>
      <c r="BO61" s="1082">
        <v>0</v>
      </c>
      <c r="BP61" s="1082">
        <v>0</v>
      </c>
      <c r="BQ61" s="1082">
        <v>0</v>
      </c>
      <c r="BR61" s="1083">
        <v>0</v>
      </c>
      <c r="BS61" s="1082">
        <v>0</v>
      </c>
      <c r="BT61" s="1082">
        <v>0</v>
      </c>
      <c r="BU61" s="1082">
        <v>0</v>
      </c>
      <c r="BV61" s="1082">
        <v>0</v>
      </c>
      <c r="BW61" s="1082">
        <v>0</v>
      </c>
      <c r="BX61" s="1082">
        <v>0</v>
      </c>
      <c r="BY61" s="1082">
        <v>0</v>
      </c>
      <c r="BZ61" s="1082">
        <v>0</v>
      </c>
      <c r="CA61" s="1082">
        <v>0</v>
      </c>
      <c r="CB61" s="1083">
        <v>0</v>
      </c>
    </row>
    <row r="62" spans="2:80">
      <c r="B62" s="1078"/>
      <c r="C62" s="1079" t="s">
        <v>615</v>
      </c>
      <c r="D62" s="1080"/>
      <c r="E62" s="1081"/>
      <c r="F62" s="1084" t="s">
        <v>326</v>
      </c>
      <c r="G62" s="1085"/>
      <c r="H62" s="1082">
        <v>0</v>
      </c>
      <c r="I62" s="1086">
        <v>0</v>
      </c>
      <c r="J62" s="1082">
        <v>0</v>
      </c>
      <c r="K62" s="1082">
        <v>0</v>
      </c>
      <c r="L62" s="1082">
        <v>0</v>
      </c>
      <c r="M62" s="1082">
        <v>0</v>
      </c>
      <c r="N62" s="1082">
        <v>0</v>
      </c>
      <c r="O62" s="1082">
        <v>0</v>
      </c>
      <c r="P62" s="1082">
        <v>0</v>
      </c>
      <c r="Q62" s="1082">
        <v>0</v>
      </c>
      <c r="R62" s="1082">
        <v>0</v>
      </c>
      <c r="S62" s="1083">
        <v>0</v>
      </c>
      <c r="T62" s="1082">
        <v>0</v>
      </c>
      <c r="U62" s="1082">
        <v>0</v>
      </c>
      <c r="V62" s="1082">
        <v>0</v>
      </c>
      <c r="W62" s="1082">
        <v>0</v>
      </c>
      <c r="X62" s="1082">
        <v>0</v>
      </c>
      <c r="Y62" s="1082">
        <v>0</v>
      </c>
      <c r="Z62" s="1082">
        <v>0</v>
      </c>
      <c r="AA62" s="1082">
        <v>0</v>
      </c>
      <c r="AB62" s="1082">
        <v>0</v>
      </c>
      <c r="AC62" s="1083">
        <v>0</v>
      </c>
      <c r="AD62" s="1082">
        <v>0</v>
      </c>
      <c r="AE62" s="1082">
        <v>0</v>
      </c>
      <c r="AF62" s="1082">
        <v>0</v>
      </c>
      <c r="AG62" s="1082">
        <v>0</v>
      </c>
      <c r="AH62" s="1082">
        <v>0</v>
      </c>
      <c r="AI62" s="1082">
        <v>0</v>
      </c>
      <c r="AJ62" s="1082">
        <v>0</v>
      </c>
      <c r="AK62" s="1082">
        <v>0</v>
      </c>
      <c r="AL62" s="1082">
        <v>0</v>
      </c>
      <c r="AM62" s="1082">
        <v>0</v>
      </c>
      <c r="AN62" s="1083">
        <v>0</v>
      </c>
      <c r="AO62" s="1082">
        <v>0</v>
      </c>
      <c r="AP62" s="1082">
        <v>0</v>
      </c>
      <c r="AQ62" s="1082">
        <v>0</v>
      </c>
      <c r="AR62" s="1082">
        <v>0</v>
      </c>
      <c r="AS62" s="1082">
        <v>0</v>
      </c>
      <c r="AT62" s="1082">
        <v>0</v>
      </c>
      <c r="AU62" s="1082">
        <v>0</v>
      </c>
      <c r="AV62" s="1082">
        <v>0</v>
      </c>
      <c r="AW62" s="1082">
        <v>0</v>
      </c>
      <c r="AX62" s="1083">
        <v>0</v>
      </c>
      <c r="AY62" s="1082">
        <v>0</v>
      </c>
      <c r="AZ62" s="1082">
        <v>0</v>
      </c>
      <c r="BA62" s="1082">
        <v>0</v>
      </c>
      <c r="BB62" s="1082">
        <v>0</v>
      </c>
      <c r="BC62" s="1082">
        <v>0</v>
      </c>
      <c r="BD62" s="1082">
        <v>0</v>
      </c>
      <c r="BE62" s="1082">
        <v>0</v>
      </c>
      <c r="BF62" s="1082">
        <v>0</v>
      </c>
      <c r="BG62" s="1082">
        <v>0</v>
      </c>
      <c r="BH62" s="1083">
        <v>0</v>
      </c>
      <c r="BI62" s="1082">
        <v>0</v>
      </c>
      <c r="BJ62" s="1082">
        <v>0</v>
      </c>
      <c r="BK62" s="1082">
        <v>0</v>
      </c>
      <c r="BL62" s="1082">
        <v>0</v>
      </c>
      <c r="BM62" s="1082">
        <v>0</v>
      </c>
      <c r="BN62" s="1082">
        <v>0</v>
      </c>
      <c r="BO62" s="1082">
        <v>0</v>
      </c>
      <c r="BP62" s="1082">
        <v>0</v>
      </c>
      <c r="BQ62" s="1082">
        <v>0</v>
      </c>
      <c r="BR62" s="1083">
        <v>0</v>
      </c>
      <c r="BS62" s="1082">
        <v>0</v>
      </c>
      <c r="BT62" s="1082">
        <v>0</v>
      </c>
      <c r="BU62" s="1082">
        <v>0</v>
      </c>
      <c r="BV62" s="1082">
        <v>0</v>
      </c>
      <c r="BW62" s="1082">
        <v>0</v>
      </c>
      <c r="BX62" s="1082">
        <v>0</v>
      </c>
      <c r="BY62" s="1082">
        <v>0</v>
      </c>
      <c r="BZ62" s="1082">
        <v>0</v>
      </c>
      <c r="CA62" s="1082">
        <v>0</v>
      </c>
      <c r="CB62" s="1083">
        <v>0</v>
      </c>
    </row>
    <row r="63" spans="2:80">
      <c r="B63" s="1078"/>
      <c r="C63" s="1079" t="s">
        <v>616</v>
      </c>
      <c r="D63" s="1080"/>
      <c r="E63" s="1081"/>
      <c r="F63" s="1084" t="s">
        <v>327</v>
      </c>
      <c r="G63" s="1085"/>
      <c r="H63" s="1082">
        <v>0</v>
      </c>
      <c r="I63" s="1086">
        <v>0</v>
      </c>
      <c r="J63" s="1082">
        <v>0</v>
      </c>
      <c r="K63" s="1082">
        <v>0</v>
      </c>
      <c r="L63" s="1082">
        <v>0</v>
      </c>
      <c r="M63" s="1082">
        <v>0</v>
      </c>
      <c r="N63" s="1082">
        <v>0</v>
      </c>
      <c r="O63" s="1082">
        <v>0</v>
      </c>
      <c r="P63" s="1082">
        <v>0</v>
      </c>
      <c r="Q63" s="1082">
        <v>0</v>
      </c>
      <c r="R63" s="1082">
        <v>0</v>
      </c>
      <c r="S63" s="1083">
        <v>0</v>
      </c>
      <c r="T63" s="1082">
        <v>0</v>
      </c>
      <c r="U63" s="1082">
        <v>0</v>
      </c>
      <c r="V63" s="1082">
        <v>0</v>
      </c>
      <c r="W63" s="1082">
        <v>0</v>
      </c>
      <c r="X63" s="1082">
        <v>0</v>
      </c>
      <c r="Y63" s="1082">
        <v>0</v>
      </c>
      <c r="Z63" s="1082">
        <v>0</v>
      </c>
      <c r="AA63" s="1082">
        <v>0</v>
      </c>
      <c r="AB63" s="1082">
        <v>0</v>
      </c>
      <c r="AC63" s="1083">
        <v>0</v>
      </c>
      <c r="AD63" s="1082">
        <v>0</v>
      </c>
      <c r="AE63" s="1082">
        <v>0</v>
      </c>
      <c r="AF63" s="1082">
        <v>0</v>
      </c>
      <c r="AG63" s="1082">
        <v>0</v>
      </c>
      <c r="AH63" s="1082">
        <v>0</v>
      </c>
      <c r="AI63" s="1082">
        <v>0</v>
      </c>
      <c r="AJ63" s="1082">
        <v>0</v>
      </c>
      <c r="AK63" s="1082">
        <v>0</v>
      </c>
      <c r="AL63" s="1082">
        <v>0</v>
      </c>
      <c r="AM63" s="1082">
        <v>0</v>
      </c>
      <c r="AN63" s="1083">
        <v>0</v>
      </c>
      <c r="AO63" s="1082">
        <v>0</v>
      </c>
      <c r="AP63" s="1082">
        <v>0</v>
      </c>
      <c r="AQ63" s="1082">
        <v>0</v>
      </c>
      <c r="AR63" s="1082">
        <v>0</v>
      </c>
      <c r="AS63" s="1082">
        <v>0</v>
      </c>
      <c r="AT63" s="1082">
        <v>0</v>
      </c>
      <c r="AU63" s="1082">
        <v>0</v>
      </c>
      <c r="AV63" s="1082">
        <v>0</v>
      </c>
      <c r="AW63" s="1082">
        <v>0</v>
      </c>
      <c r="AX63" s="1083">
        <v>0</v>
      </c>
      <c r="AY63" s="1082">
        <v>0</v>
      </c>
      <c r="AZ63" s="1082">
        <v>0</v>
      </c>
      <c r="BA63" s="1082">
        <v>0</v>
      </c>
      <c r="BB63" s="1082">
        <v>0</v>
      </c>
      <c r="BC63" s="1082">
        <v>0</v>
      </c>
      <c r="BD63" s="1082">
        <v>0</v>
      </c>
      <c r="BE63" s="1082">
        <v>0</v>
      </c>
      <c r="BF63" s="1082">
        <v>0</v>
      </c>
      <c r="BG63" s="1082">
        <v>0</v>
      </c>
      <c r="BH63" s="1083">
        <v>0</v>
      </c>
      <c r="BI63" s="1082">
        <v>0</v>
      </c>
      <c r="BJ63" s="1082">
        <v>0</v>
      </c>
      <c r="BK63" s="1082">
        <v>0</v>
      </c>
      <c r="BL63" s="1082">
        <v>0</v>
      </c>
      <c r="BM63" s="1082">
        <v>0</v>
      </c>
      <c r="BN63" s="1082">
        <v>0</v>
      </c>
      <c r="BO63" s="1082">
        <v>0</v>
      </c>
      <c r="BP63" s="1082">
        <v>0</v>
      </c>
      <c r="BQ63" s="1082">
        <v>0</v>
      </c>
      <c r="BR63" s="1083">
        <v>0</v>
      </c>
      <c r="BS63" s="1082">
        <v>0</v>
      </c>
      <c r="BT63" s="1082">
        <v>0</v>
      </c>
      <c r="BU63" s="1082">
        <v>0</v>
      </c>
      <c r="BV63" s="1082">
        <v>0</v>
      </c>
      <c r="BW63" s="1082">
        <v>0</v>
      </c>
      <c r="BX63" s="1082">
        <v>0</v>
      </c>
      <c r="BY63" s="1082">
        <v>0</v>
      </c>
      <c r="BZ63" s="1082">
        <v>0</v>
      </c>
      <c r="CA63" s="1082">
        <v>0</v>
      </c>
      <c r="CB63" s="1083">
        <v>0</v>
      </c>
    </row>
    <row r="64" spans="2:80">
      <c r="B64" s="1078"/>
      <c r="C64" s="1079" t="s">
        <v>617</v>
      </c>
      <c r="D64" s="1080"/>
      <c r="E64" s="1081"/>
      <c r="F64" s="1084" t="s">
        <v>422</v>
      </c>
      <c r="G64" s="1085"/>
      <c r="H64" s="1082">
        <v>0</v>
      </c>
      <c r="I64" s="1086">
        <v>0</v>
      </c>
      <c r="J64" s="1082">
        <v>0</v>
      </c>
      <c r="K64" s="1082">
        <v>0</v>
      </c>
      <c r="L64" s="1082">
        <v>0</v>
      </c>
      <c r="M64" s="1082">
        <v>0</v>
      </c>
      <c r="N64" s="1082">
        <v>0</v>
      </c>
      <c r="O64" s="1082">
        <v>0</v>
      </c>
      <c r="P64" s="1082">
        <v>0</v>
      </c>
      <c r="Q64" s="1082">
        <v>0</v>
      </c>
      <c r="R64" s="1082">
        <v>0</v>
      </c>
      <c r="S64" s="1083">
        <v>0</v>
      </c>
      <c r="T64" s="1082">
        <v>0</v>
      </c>
      <c r="U64" s="1082">
        <v>0</v>
      </c>
      <c r="V64" s="1082">
        <v>0</v>
      </c>
      <c r="W64" s="1082">
        <v>0</v>
      </c>
      <c r="X64" s="1082">
        <v>0</v>
      </c>
      <c r="Y64" s="1082">
        <v>0</v>
      </c>
      <c r="Z64" s="1082">
        <v>0</v>
      </c>
      <c r="AA64" s="1082">
        <v>0</v>
      </c>
      <c r="AB64" s="1082">
        <v>0</v>
      </c>
      <c r="AC64" s="1083">
        <v>0</v>
      </c>
      <c r="AD64" s="1082">
        <v>0</v>
      </c>
      <c r="AE64" s="1082">
        <v>0</v>
      </c>
      <c r="AF64" s="1082">
        <v>0</v>
      </c>
      <c r="AG64" s="1082">
        <v>0</v>
      </c>
      <c r="AH64" s="1082">
        <v>0</v>
      </c>
      <c r="AI64" s="1082">
        <v>0</v>
      </c>
      <c r="AJ64" s="1082">
        <v>0</v>
      </c>
      <c r="AK64" s="1082">
        <v>0</v>
      </c>
      <c r="AL64" s="1082">
        <v>0</v>
      </c>
      <c r="AM64" s="1082">
        <v>0</v>
      </c>
      <c r="AN64" s="1083">
        <v>0</v>
      </c>
      <c r="AO64" s="1082">
        <v>0</v>
      </c>
      <c r="AP64" s="1082">
        <v>0</v>
      </c>
      <c r="AQ64" s="1082">
        <v>0</v>
      </c>
      <c r="AR64" s="1082">
        <v>0</v>
      </c>
      <c r="AS64" s="1082">
        <v>0</v>
      </c>
      <c r="AT64" s="1082">
        <v>0</v>
      </c>
      <c r="AU64" s="1082">
        <v>0</v>
      </c>
      <c r="AV64" s="1082">
        <v>0</v>
      </c>
      <c r="AW64" s="1082">
        <v>0</v>
      </c>
      <c r="AX64" s="1083">
        <v>0</v>
      </c>
      <c r="AY64" s="1082">
        <v>0</v>
      </c>
      <c r="AZ64" s="1082">
        <v>0</v>
      </c>
      <c r="BA64" s="1082">
        <v>0</v>
      </c>
      <c r="BB64" s="1082">
        <v>0</v>
      </c>
      <c r="BC64" s="1082">
        <v>0</v>
      </c>
      <c r="BD64" s="1082">
        <v>0</v>
      </c>
      <c r="BE64" s="1082">
        <v>0</v>
      </c>
      <c r="BF64" s="1082">
        <v>0</v>
      </c>
      <c r="BG64" s="1082">
        <v>0</v>
      </c>
      <c r="BH64" s="1083">
        <v>0</v>
      </c>
      <c r="BI64" s="1082">
        <v>0</v>
      </c>
      <c r="BJ64" s="1082">
        <v>0</v>
      </c>
      <c r="BK64" s="1082">
        <v>0</v>
      </c>
      <c r="BL64" s="1082">
        <v>0</v>
      </c>
      <c r="BM64" s="1082">
        <v>0</v>
      </c>
      <c r="BN64" s="1082">
        <v>0</v>
      </c>
      <c r="BO64" s="1082">
        <v>0</v>
      </c>
      <c r="BP64" s="1082">
        <v>0</v>
      </c>
      <c r="BQ64" s="1082">
        <v>0</v>
      </c>
      <c r="BR64" s="1083">
        <v>0</v>
      </c>
      <c r="BS64" s="1082">
        <v>0</v>
      </c>
      <c r="BT64" s="1082">
        <v>0</v>
      </c>
      <c r="BU64" s="1082">
        <v>0</v>
      </c>
      <c r="BV64" s="1082">
        <v>0</v>
      </c>
      <c r="BW64" s="1082">
        <v>0</v>
      </c>
      <c r="BX64" s="1082">
        <v>0</v>
      </c>
      <c r="BY64" s="1082">
        <v>0</v>
      </c>
      <c r="BZ64" s="1082">
        <v>0</v>
      </c>
      <c r="CA64" s="1082">
        <v>0</v>
      </c>
      <c r="CB64" s="1083">
        <v>0</v>
      </c>
    </row>
    <row r="65" spans="2:80">
      <c r="B65" s="1078"/>
      <c r="C65" s="1079" t="s">
        <v>618</v>
      </c>
      <c r="D65" s="1080"/>
      <c r="E65" s="1081"/>
      <c r="F65" s="1084" t="s">
        <v>328</v>
      </c>
      <c r="G65" s="1085"/>
      <c r="H65" s="1082">
        <v>0</v>
      </c>
      <c r="I65" s="1086">
        <v>0</v>
      </c>
      <c r="J65" s="1082">
        <v>0</v>
      </c>
      <c r="K65" s="1082">
        <v>0</v>
      </c>
      <c r="L65" s="1082">
        <v>0</v>
      </c>
      <c r="M65" s="1082">
        <v>0</v>
      </c>
      <c r="N65" s="1082">
        <v>0</v>
      </c>
      <c r="O65" s="1082">
        <v>0</v>
      </c>
      <c r="P65" s="1082">
        <v>0</v>
      </c>
      <c r="Q65" s="1082">
        <v>0</v>
      </c>
      <c r="R65" s="1082">
        <v>0</v>
      </c>
      <c r="S65" s="1083">
        <v>0</v>
      </c>
      <c r="T65" s="1082">
        <v>0</v>
      </c>
      <c r="U65" s="1082">
        <v>0</v>
      </c>
      <c r="V65" s="1082">
        <v>0</v>
      </c>
      <c r="W65" s="1082">
        <v>0</v>
      </c>
      <c r="X65" s="1082">
        <v>0</v>
      </c>
      <c r="Y65" s="1082">
        <v>0</v>
      </c>
      <c r="Z65" s="1082">
        <v>0</v>
      </c>
      <c r="AA65" s="1082">
        <v>0</v>
      </c>
      <c r="AB65" s="1082">
        <v>0</v>
      </c>
      <c r="AC65" s="1083">
        <v>0</v>
      </c>
      <c r="AD65" s="1082">
        <v>0</v>
      </c>
      <c r="AE65" s="1082">
        <v>0</v>
      </c>
      <c r="AF65" s="1082">
        <v>0</v>
      </c>
      <c r="AG65" s="1082">
        <v>0</v>
      </c>
      <c r="AH65" s="1082">
        <v>0</v>
      </c>
      <c r="AI65" s="1082">
        <v>0</v>
      </c>
      <c r="AJ65" s="1082">
        <v>0</v>
      </c>
      <c r="AK65" s="1082">
        <v>0</v>
      </c>
      <c r="AL65" s="1082">
        <v>0</v>
      </c>
      <c r="AM65" s="1082">
        <v>0</v>
      </c>
      <c r="AN65" s="1083">
        <v>0</v>
      </c>
      <c r="AO65" s="1082">
        <v>0</v>
      </c>
      <c r="AP65" s="1082">
        <v>0</v>
      </c>
      <c r="AQ65" s="1082">
        <v>0</v>
      </c>
      <c r="AR65" s="1082">
        <v>0</v>
      </c>
      <c r="AS65" s="1082">
        <v>0</v>
      </c>
      <c r="AT65" s="1082">
        <v>0</v>
      </c>
      <c r="AU65" s="1082">
        <v>0</v>
      </c>
      <c r="AV65" s="1082">
        <v>0</v>
      </c>
      <c r="AW65" s="1082">
        <v>0</v>
      </c>
      <c r="AX65" s="1083">
        <v>0</v>
      </c>
      <c r="AY65" s="1082">
        <v>0</v>
      </c>
      <c r="AZ65" s="1082">
        <v>0</v>
      </c>
      <c r="BA65" s="1082">
        <v>0</v>
      </c>
      <c r="BB65" s="1082">
        <v>0</v>
      </c>
      <c r="BC65" s="1082">
        <v>0</v>
      </c>
      <c r="BD65" s="1082">
        <v>0</v>
      </c>
      <c r="BE65" s="1082">
        <v>0</v>
      </c>
      <c r="BF65" s="1082">
        <v>0</v>
      </c>
      <c r="BG65" s="1082">
        <v>0</v>
      </c>
      <c r="BH65" s="1083">
        <v>0</v>
      </c>
      <c r="BI65" s="1082">
        <v>0</v>
      </c>
      <c r="BJ65" s="1082">
        <v>0</v>
      </c>
      <c r="BK65" s="1082">
        <v>0</v>
      </c>
      <c r="BL65" s="1082">
        <v>0</v>
      </c>
      <c r="BM65" s="1082">
        <v>0</v>
      </c>
      <c r="BN65" s="1082">
        <v>0</v>
      </c>
      <c r="BO65" s="1082">
        <v>0</v>
      </c>
      <c r="BP65" s="1082">
        <v>0</v>
      </c>
      <c r="BQ65" s="1082">
        <v>0</v>
      </c>
      <c r="BR65" s="1083">
        <v>0</v>
      </c>
      <c r="BS65" s="1082">
        <v>0</v>
      </c>
      <c r="BT65" s="1082">
        <v>0</v>
      </c>
      <c r="BU65" s="1082">
        <v>0</v>
      </c>
      <c r="BV65" s="1082">
        <v>0</v>
      </c>
      <c r="BW65" s="1082">
        <v>0</v>
      </c>
      <c r="BX65" s="1082">
        <v>0</v>
      </c>
      <c r="BY65" s="1082">
        <v>0</v>
      </c>
      <c r="BZ65" s="1082">
        <v>0</v>
      </c>
      <c r="CA65" s="1082">
        <v>0</v>
      </c>
      <c r="CB65" s="1083">
        <v>0</v>
      </c>
    </row>
    <row r="66" spans="2:80">
      <c r="B66" s="1078"/>
      <c r="C66" s="1079" t="s">
        <v>619</v>
      </c>
      <c r="D66" s="1080"/>
      <c r="E66" s="1081"/>
      <c r="F66" s="1084" t="s">
        <v>329</v>
      </c>
      <c r="G66" s="1085"/>
      <c r="H66" s="1082">
        <v>0</v>
      </c>
      <c r="I66" s="1086">
        <v>0</v>
      </c>
      <c r="J66" s="1082">
        <v>0</v>
      </c>
      <c r="K66" s="1082">
        <v>0</v>
      </c>
      <c r="L66" s="1082">
        <v>0</v>
      </c>
      <c r="M66" s="1082">
        <v>0</v>
      </c>
      <c r="N66" s="1082">
        <v>0</v>
      </c>
      <c r="O66" s="1082">
        <v>0</v>
      </c>
      <c r="P66" s="1082">
        <v>0</v>
      </c>
      <c r="Q66" s="1082">
        <v>0</v>
      </c>
      <c r="R66" s="1082">
        <v>0</v>
      </c>
      <c r="S66" s="1083">
        <v>0</v>
      </c>
      <c r="T66" s="1082">
        <v>0</v>
      </c>
      <c r="U66" s="1082">
        <v>0</v>
      </c>
      <c r="V66" s="1082">
        <v>0</v>
      </c>
      <c r="W66" s="1082">
        <v>0</v>
      </c>
      <c r="X66" s="1082">
        <v>0</v>
      </c>
      <c r="Y66" s="1082">
        <v>0</v>
      </c>
      <c r="Z66" s="1082">
        <v>0</v>
      </c>
      <c r="AA66" s="1082">
        <v>0</v>
      </c>
      <c r="AB66" s="1082">
        <v>0</v>
      </c>
      <c r="AC66" s="1083">
        <v>0</v>
      </c>
      <c r="AD66" s="1082">
        <v>0</v>
      </c>
      <c r="AE66" s="1082">
        <v>0</v>
      </c>
      <c r="AF66" s="1082">
        <v>0</v>
      </c>
      <c r="AG66" s="1082">
        <v>0</v>
      </c>
      <c r="AH66" s="1082">
        <v>0</v>
      </c>
      <c r="AI66" s="1082">
        <v>0</v>
      </c>
      <c r="AJ66" s="1082">
        <v>0</v>
      </c>
      <c r="AK66" s="1082">
        <v>0</v>
      </c>
      <c r="AL66" s="1082">
        <v>0</v>
      </c>
      <c r="AM66" s="1082">
        <v>0</v>
      </c>
      <c r="AN66" s="1083">
        <v>0</v>
      </c>
      <c r="AO66" s="1082">
        <v>0</v>
      </c>
      <c r="AP66" s="1082">
        <v>0</v>
      </c>
      <c r="AQ66" s="1082">
        <v>0</v>
      </c>
      <c r="AR66" s="1082">
        <v>0</v>
      </c>
      <c r="AS66" s="1082">
        <v>0</v>
      </c>
      <c r="AT66" s="1082">
        <v>0</v>
      </c>
      <c r="AU66" s="1082">
        <v>0</v>
      </c>
      <c r="AV66" s="1082">
        <v>0</v>
      </c>
      <c r="AW66" s="1082">
        <v>0</v>
      </c>
      <c r="AX66" s="1083">
        <v>0</v>
      </c>
      <c r="AY66" s="1082">
        <v>0</v>
      </c>
      <c r="AZ66" s="1082">
        <v>0</v>
      </c>
      <c r="BA66" s="1082">
        <v>0</v>
      </c>
      <c r="BB66" s="1082">
        <v>0</v>
      </c>
      <c r="BC66" s="1082">
        <v>0</v>
      </c>
      <c r="BD66" s="1082">
        <v>0</v>
      </c>
      <c r="BE66" s="1082">
        <v>0</v>
      </c>
      <c r="BF66" s="1082">
        <v>0</v>
      </c>
      <c r="BG66" s="1082">
        <v>0</v>
      </c>
      <c r="BH66" s="1083">
        <v>0</v>
      </c>
      <c r="BI66" s="1082">
        <v>0</v>
      </c>
      <c r="BJ66" s="1082">
        <v>0</v>
      </c>
      <c r="BK66" s="1082">
        <v>0</v>
      </c>
      <c r="BL66" s="1082">
        <v>0</v>
      </c>
      <c r="BM66" s="1082">
        <v>0</v>
      </c>
      <c r="BN66" s="1082">
        <v>0</v>
      </c>
      <c r="BO66" s="1082">
        <v>0</v>
      </c>
      <c r="BP66" s="1082">
        <v>0</v>
      </c>
      <c r="BQ66" s="1082">
        <v>0</v>
      </c>
      <c r="BR66" s="1083">
        <v>0</v>
      </c>
      <c r="BS66" s="1082">
        <v>0</v>
      </c>
      <c r="BT66" s="1082">
        <v>0</v>
      </c>
      <c r="BU66" s="1082">
        <v>0</v>
      </c>
      <c r="BV66" s="1082">
        <v>0</v>
      </c>
      <c r="BW66" s="1082">
        <v>0</v>
      </c>
      <c r="BX66" s="1082">
        <v>0</v>
      </c>
      <c r="BY66" s="1082">
        <v>0</v>
      </c>
      <c r="BZ66" s="1082">
        <v>0</v>
      </c>
      <c r="CA66" s="1082">
        <v>0</v>
      </c>
      <c r="CB66" s="1083">
        <v>0</v>
      </c>
    </row>
    <row r="67" spans="2:80">
      <c r="B67" s="1078"/>
      <c r="C67" s="1079" t="s">
        <v>620</v>
      </c>
      <c r="D67" s="1080"/>
      <c r="E67" s="1081"/>
      <c r="F67" s="1084" t="s">
        <v>20</v>
      </c>
      <c r="G67" s="1085"/>
      <c r="H67" s="1082">
        <v>10981</v>
      </c>
      <c r="I67" s="1086">
        <v>7949</v>
      </c>
      <c r="J67" s="1082">
        <v>149710</v>
      </c>
      <c r="K67" s="1082">
        <v>40710</v>
      </c>
      <c r="L67" s="1082">
        <v>32080</v>
      </c>
      <c r="M67" s="1082">
        <v>20587</v>
      </c>
      <c r="N67" s="1082">
        <v>20084</v>
      </c>
      <c r="O67" s="1082">
        <v>503</v>
      </c>
      <c r="P67" s="1082">
        <v>11493</v>
      </c>
      <c r="Q67" s="1082">
        <v>150</v>
      </c>
      <c r="R67" s="1082">
        <v>5880</v>
      </c>
      <c r="S67" s="1083">
        <v>5764</v>
      </c>
      <c r="T67" s="1082">
        <v>116</v>
      </c>
      <c r="U67" s="1082">
        <v>5333</v>
      </c>
      <c r="V67" s="1082">
        <v>1944</v>
      </c>
      <c r="W67" s="1082">
        <v>3389</v>
      </c>
      <c r="X67" s="1082">
        <v>130</v>
      </c>
      <c r="Y67" s="1082">
        <v>8630</v>
      </c>
      <c r="Z67" s="1082">
        <v>662</v>
      </c>
      <c r="AA67" s="1082">
        <v>26</v>
      </c>
      <c r="AB67" s="1082">
        <v>636</v>
      </c>
      <c r="AC67" s="1083">
        <v>7968</v>
      </c>
      <c r="AD67" s="1082">
        <v>76</v>
      </c>
      <c r="AE67" s="1082">
        <v>363</v>
      </c>
      <c r="AF67" s="1082">
        <v>186</v>
      </c>
      <c r="AG67" s="1082">
        <v>516</v>
      </c>
      <c r="AH67" s="1082">
        <v>1919</v>
      </c>
      <c r="AI67" s="1082">
        <v>1223</v>
      </c>
      <c r="AJ67" s="1082">
        <v>3561</v>
      </c>
      <c r="AK67" s="1082">
        <v>124</v>
      </c>
      <c r="AL67" s="1082">
        <v>41053</v>
      </c>
      <c r="AM67" s="1082">
        <v>67947</v>
      </c>
      <c r="AN67" s="1083">
        <v>38694</v>
      </c>
      <c r="AO67" s="1082">
        <v>28411</v>
      </c>
      <c r="AP67" s="1082">
        <v>28049</v>
      </c>
      <c r="AQ67" s="1082">
        <v>22189</v>
      </c>
      <c r="AR67" s="1082">
        <v>6501</v>
      </c>
      <c r="AS67" s="1082">
        <v>167</v>
      </c>
      <c r="AT67" s="1082">
        <v>696</v>
      </c>
      <c r="AU67" s="1082">
        <v>13739</v>
      </c>
      <c r="AV67" s="1082">
        <v>970</v>
      </c>
      <c r="AW67" s="1082">
        <v>75</v>
      </c>
      <c r="AX67" s="1083">
        <v>41</v>
      </c>
      <c r="AY67" s="1082">
        <v>5860</v>
      </c>
      <c r="AZ67" s="1082">
        <v>5460</v>
      </c>
      <c r="BA67" s="1082">
        <v>4128</v>
      </c>
      <c r="BB67" s="1082">
        <v>657</v>
      </c>
      <c r="BC67" s="1082">
        <v>339</v>
      </c>
      <c r="BD67" s="1082">
        <v>336</v>
      </c>
      <c r="BE67" s="1082">
        <v>400</v>
      </c>
      <c r="BF67" s="1082">
        <v>325</v>
      </c>
      <c r="BG67" s="1082">
        <v>75</v>
      </c>
      <c r="BH67" s="1083">
        <v>362</v>
      </c>
      <c r="BI67" s="1082">
        <v>9230</v>
      </c>
      <c r="BJ67" s="1082">
        <v>956</v>
      </c>
      <c r="BK67" s="1082">
        <v>357</v>
      </c>
      <c r="BL67" s="1082">
        <v>340</v>
      </c>
      <c r="BM67" s="1082">
        <v>60</v>
      </c>
      <c r="BN67" s="1082">
        <v>199</v>
      </c>
      <c r="BO67" s="1082">
        <v>6205</v>
      </c>
      <c r="BP67" s="1082">
        <v>1048</v>
      </c>
      <c r="BQ67" s="1082">
        <v>40</v>
      </c>
      <c r="BR67" s="1083">
        <v>504</v>
      </c>
      <c r="BS67" s="1082">
        <v>352</v>
      </c>
      <c r="BT67" s="1082">
        <v>125</v>
      </c>
      <c r="BU67" s="1082">
        <v>1053</v>
      </c>
      <c r="BV67" s="1082">
        <v>29253</v>
      </c>
      <c r="BW67" s="1082">
        <v>5491</v>
      </c>
      <c r="BX67" s="1082">
        <v>2032</v>
      </c>
      <c r="BY67" s="1082">
        <v>408</v>
      </c>
      <c r="BZ67" s="1082">
        <v>2987</v>
      </c>
      <c r="CA67" s="1082">
        <v>7345</v>
      </c>
      <c r="CB67" s="1083">
        <v>10990</v>
      </c>
    </row>
    <row r="68" spans="2:80">
      <c r="B68" s="1078"/>
      <c r="C68" s="1079" t="s">
        <v>621</v>
      </c>
      <c r="D68" s="1080"/>
      <c r="E68" s="1081"/>
      <c r="F68" s="1084" t="s">
        <v>330</v>
      </c>
      <c r="G68" s="1085"/>
      <c r="H68" s="1082">
        <v>0</v>
      </c>
      <c r="I68" s="1086">
        <v>0</v>
      </c>
      <c r="J68" s="1082">
        <v>3581</v>
      </c>
      <c r="K68" s="1082">
        <v>0</v>
      </c>
      <c r="L68" s="1082">
        <v>0</v>
      </c>
      <c r="M68" s="1082">
        <v>0</v>
      </c>
      <c r="N68" s="1082">
        <v>0</v>
      </c>
      <c r="O68" s="1082">
        <v>0</v>
      </c>
      <c r="P68" s="1082">
        <v>0</v>
      </c>
      <c r="Q68" s="1082">
        <v>0</v>
      </c>
      <c r="R68" s="1082">
        <v>0</v>
      </c>
      <c r="S68" s="1083">
        <v>0</v>
      </c>
      <c r="T68" s="1082">
        <v>0</v>
      </c>
      <c r="U68" s="1082">
        <v>0</v>
      </c>
      <c r="V68" s="1082">
        <v>0</v>
      </c>
      <c r="W68" s="1082">
        <v>0</v>
      </c>
      <c r="X68" s="1082">
        <v>0</v>
      </c>
      <c r="Y68" s="1082">
        <v>0</v>
      </c>
      <c r="Z68" s="1082">
        <v>0</v>
      </c>
      <c r="AA68" s="1082">
        <v>0</v>
      </c>
      <c r="AB68" s="1082">
        <v>0</v>
      </c>
      <c r="AC68" s="1083">
        <v>0</v>
      </c>
      <c r="AD68" s="1082">
        <v>0</v>
      </c>
      <c r="AE68" s="1082">
        <v>0</v>
      </c>
      <c r="AF68" s="1082">
        <v>0</v>
      </c>
      <c r="AG68" s="1082">
        <v>0</v>
      </c>
      <c r="AH68" s="1082">
        <v>0</v>
      </c>
      <c r="AI68" s="1082">
        <v>0</v>
      </c>
      <c r="AJ68" s="1082">
        <v>0</v>
      </c>
      <c r="AK68" s="1082">
        <v>0</v>
      </c>
      <c r="AL68" s="1082">
        <v>0</v>
      </c>
      <c r="AM68" s="1082">
        <v>3581</v>
      </c>
      <c r="AN68" s="1083">
        <v>3441</v>
      </c>
      <c r="AO68" s="1082">
        <v>3192</v>
      </c>
      <c r="AP68" s="1082">
        <v>3036</v>
      </c>
      <c r="AQ68" s="1082">
        <v>2384</v>
      </c>
      <c r="AR68" s="1082">
        <v>1056</v>
      </c>
      <c r="AS68" s="1082">
        <v>80</v>
      </c>
      <c r="AT68" s="1082">
        <v>233</v>
      </c>
      <c r="AU68" s="1082">
        <v>780</v>
      </c>
      <c r="AV68" s="1082">
        <v>217</v>
      </c>
      <c r="AW68" s="1082">
        <v>7</v>
      </c>
      <c r="AX68" s="1083">
        <v>11</v>
      </c>
      <c r="AY68" s="1082">
        <v>652</v>
      </c>
      <c r="AZ68" s="1082">
        <v>592</v>
      </c>
      <c r="BA68" s="1082">
        <v>435</v>
      </c>
      <c r="BB68" s="1082">
        <v>91</v>
      </c>
      <c r="BC68" s="1082">
        <v>58</v>
      </c>
      <c r="BD68" s="1082">
        <v>8</v>
      </c>
      <c r="BE68" s="1082">
        <v>60</v>
      </c>
      <c r="BF68" s="1082">
        <v>48</v>
      </c>
      <c r="BG68" s="1082">
        <v>12</v>
      </c>
      <c r="BH68" s="1083">
        <v>156</v>
      </c>
      <c r="BI68" s="1082">
        <v>153</v>
      </c>
      <c r="BJ68" s="1082">
        <v>53</v>
      </c>
      <c r="BK68" s="1082">
        <v>30</v>
      </c>
      <c r="BL68" s="1082">
        <v>8</v>
      </c>
      <c r="BM68" s="1082">
        <v>2</v>
      </c>
      <c r="BN68" s="1082">
        <v>13</v>
      </c>
      <c r="BO68" s="1082">
        <v>40</v>
      </c>
      <c r="BP68" s="1082">
        <v>17</v>
      </c>
      <c r="BQ68" s="1082">
        <v>4</v>
      </c>
      <c r="BR68" s="1083">
        <v>5</v>
      </c>
      <c r="BS68" s="1082">
        <v>15</v>
      </c>
      <c r="BT68" s="1082">
        <v>19</v>
      </c>
      <c r="BU68" s="1082">
        <v>96</v>
      </c>
      <c r="BV68" s="1082">
        <v>140</v>
      </c>
      <c r="BW68" s="1082">
        <v>0</v>
      </c>
      <c r="BX68" s="1082">
        <v>0</v>
      </c>
      <c r="BY68" s="1082">
        <v>0</v>
      </c>
      <c r="BZ68" s="1082">
        <v>36</v>
      </c>
      <c r="CA68" s="1082">
        <v>24</v>
      </c>
      <c r="CB68" s="1083">
        <v>80</v>
      </c>
    </row>
    <row r="69" spans="2:80">
      <c r="B69" s="1078"/>
      <c r="C69" s="1079" t="s">
        <v>622</v>
      </c>
      <c r="D69" s="1080"/>
      <c r="E69" s="1081"/>
      <c r="F69" s="1084" t="s">
        <v>331</v>
      </c>
      <c r="G69" s="1085"/>
      <c r="H69" s="1082">
        <v>0</v>
      </c>
      <c r="I69" s="1086">
        <v>0</v>
      </c>
      <c r="J69" s="1082">
        <v>0</v>
      </c>
      <c r="K69" s="1082">
        <v>0</v>
      </c>
      <c r="L69" s="1082">
        <v>0</v>
      </c>
      <c r="M69" s="1082">
        <v>0</v>
      </c>
      <c r="N69" s="1082">
        <v>0</v>
      </c>
      <c r="O69" s="1082">
        <v>0</v>
      </c>
      <c r="P69" s="1082">
        <v>0</v>
      </c>
      <c r="Q69" s="1082">
        <v>0</v>
      </c>
      <c r="R69" s="1082">
        <v>0</v>
      </c>
      <c r="S69" s="1083">
        <v>0</v>
      </c>
      <c r="T69" s="1082">
        <v>0</v>
      </c>
      <c r="U69" s="1082">
        <v>0</v>
      </c>
      <c r="V69" s="1082">
        <v>0</v>
      </c>
      <c r="W69" s="1082">
        <v>0</v>
      </c>
      <c r="X69" s="1082">
        <v>0</v>
      </c>
      <c r="Y69" s="1082">
        <v>0</v>
      </c>
      <c r="Z69" s="1082">
        <v>0</v>
      </c>
      <c r="AA69" s="1082">
        <v>0</v>
      </c>
      <c r="AB69" s="1082">
        <v>0</v>
      </c>
      <c r="AC69" s="1083">
        <v>0</v>
      </c>
      <c r="AD69" s="1082">
        <v>0</v>
      </c>
      <c r="AE69" s="1082">
        <v>0</v>
      </c>
      <c r="AF69" s="1082">
        <v>0</v>
      </c>
      <c r="AG69" s="1082">
        <v>0</v>
      </c>
      <c r="AH69" s="1082">
        <v>0</v>
      </c>
      <c r="AI69" s="1082">
        <v>0</v>
      </c>
      <c r="AJ69" s="1082">
        <v>0</v>
      </c>
      <c r="AK69" s="1082">
        <v>0</v>
      </c>
      <c r="AL69" s="1082">
        <v>0</v>
      </c>
      <c r="AM69" s="1082">
        <v>0</v>
      </c>
      <c r="AN69" s="1083">
        <v>0</v>
      </c>
      <c r="AO69" s="1082">
        <v>0</v>
      </c>
      <c r="AP69" s="1082">
        <v>0</v>
      </c>
      <c r="AQ69" s="1082">
        <v>0</v>
      </c>
      <c r="AR69" s="1082">
        <v>0</v>
      </c>
      <c r="AS69" s="1082">
        <v>0</v>
      </c>
      <c r="AT69" s="1082">
        <v>0</v>
      </c>
      <c r="AU69" s="1082">
        <v>0</v>
      </c>
      <c r="AV69" s="1082">
        <v>0</v>
      </c>
      <c r="AW69" s="1082">
        <v>0</v>
      </c>
      <c r="AX69" s="1083">
        <v>0</v>
      </c>
      <c r="AY69" s="1082">
        <v>0</v>
      </c>
      <c r="AZ69" s="1082">
        <v>0</v>
      </c>
      <c r="BA69" s="1082">
        <v>0</v>
      </c>
      <c r="BB69" s="1082">
        <v>0</v>
      </c>
      <c r="BC69" s="1082">
        <v>0</v>
      </c>
      <c r="BD69" s="1082">
        <v>0</v>
      </c>
      <c r="BE69" s="1082">
        <v>0</v>
      </c>
      <c r="BF69" s="1082">
        <v>0</v>
      </c>
      <c r="BG69" s="1082">
        <v>0</v>
      </c>
      <c r="BH69" s="1083">
        <v>0</v>
      </c>
      <c r="BI69" s="1082">
        <v>0</v>
      </c>
      <c r="BJ69" s="1082">
        <v>0</v>
      </c>
      <c r="BK69" s="1082">
        <v>0</v>
      </c>
      <c r="BL69" s="1082">
        <v>0</v>
      </c>
      <c r="BM69" s="1082">
        <v>0</v>
      </c>
      <c r="BN69" s="1082">
        <v>0</v>
      </c>
      <c r="BO69" s="1082">
        <v>0</v>
      </c>
      <c r="BP69" s="1082">
        <v>0</v>
      </c>
      <c r="BQ69" s="1082">
        <v>0</v>
      </c>
      <c r="BR69" s="1083">
        <v>0</v>
      </c>
      <c r="BS69" s="1082">
        <v>0</v>
      </c>
      <c r="BT69" s="1082">
        <v>0</v>
      </c>
      <c r="BU69" s="1082">
        <v>0</v>
      </c>
      <c r="BV69" s="1082">
        <v>0</v>
      </c>
      <c r="BW69" s="1082">
        <v>0</v>
      </c>
      <c r="BX69" s="1082">
        <v>0</v>
      </c>
      <c r="BY69" s="1082">
        <v>0</v>
      </c>
      <c r="BZ69" s="1082">
        <v>0</v>
      </c>
      <c r="CA69" s="1082">
        <v>0</v>
      </c>
      <c r="CB69" s="1083">
        <v>0</v>
      </c>
    </row>
    <row r="70" spans="2:80">
      <c r="B70" s="1078"/>
      <c r="C70" s="1079" t="s">
        <v>623</v>
      </c>
      <c r="D70" s="1080"/>
      <c r="E70" s="1081"/>
      <c r="F70" s="1084" t="s">
        <v>332</v>
      </c>
      <c r="G70" s="1085"/>
      <c r="H70" s="1082">
        <v>2393</v>
      </c>
      <c r="I70" s="1086">
        <v>962</v>
      </c>
      <c r="J70" s="1082">
        <v>34593</v>
      </c>
      <c r="K70" s="1082">
        <v>18643</v>
      </c>
      <c r="L70" s="1082">
        <v>9376</v>
      </c>
      <c r="M70" s="1082">
        <v>5580</v>
      </c>
      <c r="N70" s="1082">
        <v>5479</v>
      </c>
      <c r="O70" s="1082">
        <v>101</v>
      </c>
      <c r="P70" s="1082">
        <v>3796</v>
      </c>
      <c r="Q70" s="1082">
        <v>67</v>
      </c>
      <c r="R70" s="1082">
        <v>2425</v>
      </c>
      <c r="S70" s="1083">
        <v>2398</v>
      </c>
      <c r="T70" s="1082">
        <v>27</v>
      </c>
      <c r="U70" s="1082">
        <v>1277</v>
      </c>
      <c r="V70" s="1082">
        <v>716</v>
      </c>
      <c r="W70" s="1082">
        <v>561</v>
      </c>
      <c r="X70" s="1082">
        <v>27</v>
      </c>
      <c r="Y70" s="1082">
        <v>9267</v>
      </c>
      <c r="Z70" s="1082">
        <v>470</v>
      </c>
      <c r="AA70" s="1082">
        <v>30</v>
      </c>
      <c r="AB70" s="1082">
        <v>440</v>
      </c>
      <c r="AC70" s="1083">
        <v>8797</v>
      </c>
      <c r="AD70" s="1082">
        <v>129</v>
      </c>
      <c r="AE70" s="1082">
        <v>414</v>
      </c>
      <c r="AF70" s="1082">
        <v>195</v>
      </c>
      <c r="AG70" s="1082">
        <v>839</v>
      </c>
      <c r="AH70" s="1082">
        <v>2027</v>
      </c>
      <c r="AI70" s="1082">
        <v>1409</v>
      </c>
      <c r="AJ70" s="1082">
        <v>3696</v>
      </c>
      <c r="AK70" s="1082">
        <v>88</v>
      </c>
      <c r="AL70" s="1082">
        <v>8947</v>
      </c>
      <c r="AM70" s="1082">
        <v>7003</v>
      </c>
      <c r="AN70" s="1083">
        <v>4994</v>
      </c>
      <c r="AO70" s="1082">
        <v>3080</v>
      </c>
      <c r="AP70" s="1082">
        <v>3022</v>
      </c>
      <c r="AQ70" s="1082">
        <v>2590</v>
      </c>
      <c r="AR70" s="1082">
        <v>1181</v>
      </c>
      <c r="AS70" s="1082">
        <v>55</v>
      </c>
      <c r="AT70" s="1082">
        <v>162</v>
      </c>
      <c r="AU70" s="1082">
        <v>928</v>
      </c>
      <c r="AV70" s="1082">
        <v>249</v>
      </c>
      <c r="AW70" s="1082">
        <v>5</v>
      </c>
      <c r="AX70" s="1083">
        <v>10</v>
      </c>
      <c r="AY70" s="1082">
        <v>432</v>
      </c>
      <c r="AZ70" s="1082">
        <v>382</v>
      </c>
      <c r="BA70" s="1082">
        <v>305</v>
      </c>
      <c r="BB70" s="1082">
        <v>41</v>
      </c>
      <c r="BC70" s="1082">
        <v>28</v>
      </c>
      <c r="BD70" s="1082">
        <v>8</v>
      </c>
      <c r="BE70" s="1082">
        <v>50</v>
      </c>
      <c r="BF70" s="1082">
        <v>40</v>
      </c>
      <c r="BG70" s="1082">
        <v>10</v>
      </c>
      <c r="BH70" s="1083">
        <v>58</v>
      </c>
      <c r="BI70" s="1082">
        <v>1707</v>
      </c>
      <c r="BJ70" s="1082">
        <v>560</v>
      </c>
      <c r="BK70" s="1082">
        <v>351</v>
      </c>
      <c r="BL70" s="1082">
        <v>66</v>
      </c>
      <c r="BM70" s="1082">
        <v>28</v>
      </c>
      <c r="BN70" s="1082">
        <v>115</v>
      </c>
      <c r="BO70" s="1082">
        <v>568</v>
      </c>
      <c r="BP70" s="1082">
        <v>257</v>
      </c>
      <c r="BQ70" s="1082">
        <v>32</v>
      </c>
      <c r="BR70" s="1083">
        <v>50</v>
      </c>
      <c r="BS70" s="1082">
        <v>66</v>
      </c>
      <c r="BT70" s="1082">
        <v>174</v>
      </c>
      <c r="BU70" s="1082">
        <v>207</v>
      </c>
      <c r="BV70" s="1082">
        <v>2009</v>
      </c>
      <c r="BW70" s="1082">
        <v>466</v>
      </c>
      <c r="BX70" s="1082">
        <v>313</v>
      </c>
      <c r="BY70" s="1082">
        <v>44</v>
      </c>
      <c r="BZ70" s="1082">
        <v>215</v>
      </c>
      <c r="CA70" s="1082">
        <v>203</v>
      </c>
      <c r="CB70" s="1083">
        <v>768</v>
      </c>
    </row>
    <row r="71" spans="2:80">
      <c r="B71" s="1078"/>
      <c r="C71" s="1079" t="s">
        <v>624</v>
      </c>
      <c r="D71" s="1080"/>
      <c r="E71" s="1081"/>
      <c r="F71" s="1084" t="s">
        <v>333</v>
      </c>
      <c r="G71" s="1085"/>
      <c r="H71" s="1082">
        <v>0</v>
      </c>
      <c r="I71" s="1086">
        <v>0</v>
      </c>
      <c r="J71" s="1082">
        <v>0</v>
      </c>
      <c r="K71" s="1082">
        <v>0</v>
      </c>
      <c r="L71" s="1082">
        <v>0</v>
      </c>
      <c r="M71" s="1082">
        <v>0</v>
      </c>
      <c r="N71" s="1082">
        <v>0</v>
      </c>
      <c r="O71" s="1082">
        <v>0</v>
      </c>
      <c r="P71" s="1082">
        <v>0</v>
      </c>
      <c r="Q71" s="1082">
        <v>0</v>
      </c>
      <c r="R71" s="1082">
        <v>0</v>
      </c>
      <c r="S71" s="1083">
        <v>0</v>
      </c>
      <c r="T71" s="1082">
        <v>0</v>
      </c>
      <c r="U71" s="1082">
        <v>0</v>
      </c>
      <c r="V71" s="1082">
        <v>0</v>
      </c>
      <c r="W71" s="1082">
        <v>0</v>
      </c>
      <c r="X71" s="1082">
        <v>0</v>
      </c>
      <c r="Y71" s="1082">
        <v>0</v>
      </c>
      <c r="Z71" s="1082">
        <v>0</v>
      </c>
      <c r="AA71" s="1082">
        <v>0</v>
      </c>
      <c r="AB71" s="1082">
        <v>0</v>
      </c>
      <c r="AC71" s="1083">
        <v>0</v>
      </c>
      <c r="AD71" s="1082">
        <v>0</v>
      </c>
      <c r="AE71" s="1082">
        <v>0</v>
      </c>
      <c r="AF71" s="1082">
        <v>0</v>
      </c>
      <c r="AG71" s="1082">
        <v>0</v>
      </c>
      <c r="AH71" s="1082">
        <v>0</v>
      </c>
      <c r="AI71" s="1082">
        <v>0</v>
      </c>
      <c r="AJ71" s="1082">
        <v>0</v>
      </c>
      <c r="AK71" s="1082">
        <v>0</v>
      </c>
      <c r="AL71" s="1082">
        <v>0</v>
      </c>
      <c r="AM71" s="1082">
        <v>0</v>
      </c>
      <c r="AN71" s="1083">
        <v>0</v>
      </c>
      <c r="AO71" s="1082">
        <v>0</v>
      </c>
      <c r="AP71" s="1082">
        <v>0</v>
      </c>
      <c r="AQ71" s="1082">
        <v>0</v>
      </c>
      <c r="AR71" s="1082">
        <v>0</v>
      </c>
      <c r="AS71" s="1082">
        <v>0</v>
      </c>
      <c r="AT71" s="1082">
        <v>0</v>
      </c>
      <c r="AU71" s="1082">
        <v>0</v>
      </c>
      <c r="AV71" s="1082">
        <v>0</v>
      </c>
      <c r="AW71" s="1082">
        <v>0</v>
      </c>
      <c r="AX71" s="1083">
        <v>0</v>
      </c>
      <c r="AY71" s="1082">
        <v>0</v>
      </c>
      <c r="AZ71" s="1082">
        <v>0</v>
      </c>
      <c r="BA71" s="1082">
        <v>0</v>
      </c>
      <c r="BB71" s="1082">
        <v>0</v>
      </c>
      <c r="BC71" s="1082">
        <v>0</v>
      </c>
      <c r="BD71" s="1082">
        <v>0</v>
      </c>
      <c r="BE71" s="1082">
        <v>0</v>
      </c>
      <c r="BF71" s="1082">
        <v>0</v>
      </c>
      <c r="BG71" s="1082">
        <v>0</v>
      </c>
      <c r="BH71" s="1083">
        <v>0</v>
      </c>
      <c r="BI71" s="1082">
        <v>0</v>
      </c>
      <c r="BJ71" s="1082">
        <v>0</v>
      </c>
      <c r="BK71" s="1082">
        <v>0</v>
      </c>
      <c r="BL71" s="1082">
        <v>0</v>
      </c>
      <c r="BM71" s="1082">
        <v>0</v>
      </c>
      <c r="BN71" s="1082">
        <v>0</v>
      </c>
      <c r="BO71" s="1082">
        <v>0</v>
      </c>
      <c r="BP71" s="1082">
        <v>0</v>
      </c>
      <c r="BQ71" s="1082">
        <v>0</v>
      </c>
      <c r="BR71" s="1083">
        <v>0</v>
      </c>
      <c r="BS71" s="1082">
        <v>0</v>
      </c>
      <c r="BT71" s="1082">
        <v>0</v>
      </c>
      <c r="BU71" s="1082">
        <v>0</v>
      </c>
      <c r="BV71" s="1082">
        <v>0</v>
      </c>
      <c r="BW71" s="1082">
        <v>0</v>
      </c>
      <c r="BX71" s="1082">
        <v>0</v>
      </c>
      <c r="BY71" s="1082">
        <v>0</v>
      </c>
      <c r="BZ71" s="1082">
        <v>0</v>
      </c>
      <c r="CA71" s="1082">
        <v>0</v>
      </c>
      <c r="CB71" s="1083">
        <v>0</v>
      </c>
    </row>
    <row r="72" spans="2:80">
      <c r="B72" s="1078"/>
      <c r="C72" s="1079" t="s">
        <v>625</v>
      </c>
      <c r="D72" s="1080"/>
      <c r="E72" s="1081"/>
      <c r="F72" s="1084" t="s">
        <v>334</v>
      </c>
      <c r="G72" s="1085"/>
      <c r="H72" s="1082">
        <v>0</v>
      </c>
      <c r="I72" s="1086">
        <v>0</v>
      </c>
      <c r="J72" s="1082">
        <v>0</v>
      </c>
      <c r="K72" s="1082">
        <v>0</v>
      </c>
      <c r="L72" s="1082">
        <v>0</v>
      </c>
      <c r="M72" s="1082">
        <v>0</v>
      </c>
      <c r="N72" s="1082">
        <v>0</v>
      </c>
      <c r="O72" s="1082">
        <v>0</v>
      </c>
      <c r="P72" s="1082">
        <v>0</v>
      </c>
      <c r="Q72" s="1082">
        <v>0</v>
      </c>
      <c r="R72" s="1082">
        <v>0</v>
      </c>
      <c r="S72" s="1083">
        <v>0</v>
      </c>
      <c r="T72" s="1082">
        <v>0</v>
      </c>
      <c r="U72" s="1082">
        <v>0</v>
      </c>
      <c r="V72" s="1082">
        <v>0</v>
      </c>
      <c r="W72" s="1082">
        <v>0</v>
      </c>
      <c r="X72" s="1082">
        <v>0</v>
      </c>
      <c r="Y72" s="1082">
        <v>0</v>
      </c>
      <c r="Z72" s="1082">
        <v>0</v>
      </c>
      <c r="AA72" s="1082">
        <v>0</v>
      </c>
      <c r="AB72" s="1082">
        <v>0</v>
      </c>
      <c r="AC72" s="1083">
        <v>0</v>
      </c>
      <c r="AD72" s="1082">
        <v>0</v>
      </c>
      <c r="AE72" s="1082">
        <v>0</v>
      </c>
      <c r="AF72" s="1082">
        <v>0</v>
      </c>
      <c r="AG72" s="1082">
        <v>0</v>
      </c>
      <c r="AH72" s="1082">
        <v>0</v>
      </c>
      <c r="AI72" s="1082">
        <v>0</v>
      </c>
      <c r="AJ72" s="1082">
        <v>0</v>
      </c>
      <c r="AK72" s="1082">
        <v>0</v>
      </c>
      <c r="AL72" s="1082">
        <v>0</v>
      </c>
      <c r="AM72" s="1082">
        <v>0</v>
      </c>
      <c r="AN72" s="1083">
        <v>0</v>
      </c>
      <c r="AO72" s="1082">
        <v>0</v>
      </c>
      <c r="AP72" s="1082">
        <v>0</v>
      </c>
      <c r="AQ72" s="1082">
        <v>0</v>
      </c>
      <c r="AR72" s="1082">
        <v>0</v>
      </c>
      <c r="AS72" s="1082">
        <v>0</v>
      </c>
      <c r="AT72" s="1082">
        <v>0</v>
      </c>
      <c r="AU72" s="1082">
        <v>0</v>
      </c>
      <c r="AV72" s="1082">
        <v>0</v>
      </c>
      <c r="AW72" s="1082">
        <v>0</v>
      </c>
      <c r="AX72" s="1083">
        <v>0</v>
      </c>
      <c r="AY72" s="1082">
        <v>0</v>
      </c>
      <c r="AZ72" s="1082">
        <v>0</v>
      </c>
      <c r="BA72" s="1082">
        <v>0</v>
      </c>
      <c r="BB72" s="1082">
        <v>0</v>
      </c>
      <c r="BC72" s="1082">
        <v>0</v>
      </c>
      <c r="BD72" s="1082">
        <v>0</v>
      </c>
      <c r="BE72" s="1082">
        <v>0</v>
      </c>
      <c r="BF72" s="1082">
        <v>0</v>
      </c>
      <c r="BG72" s="1082">
        <v>0</v>
      </c>
      <c r="BH72" s="1083">
        <v>0</v>
      </c>
      <c r="BI72" s="1082">
        <v>0</v>
      </c>
      <c r="BJ72" s="1082">
        <v>0</v>
      </c>
      <c r="BK72" s="1082">
        <v>0</v>
      </c>
      <c r="BL72" s="1082">
        <v>0</v>
      </c>
      <c r="BM72" s="1082">
        <v>0</v>
      </c>
      <c r="BN72" s="1082">
        <v>0</v>
      </c>
      <c r="BO72" s="1082">
        <v>0</v>
      </c>
      <c r="BP72" s="1082">
        <v>0</v>
      </c>
      <c r="BQ72" s="1082">
        <v>0</v>
      </c>
      <c r="BR72" s="1083">
        <v>0</v>
      </c>
      <c r="BS72" s="1082">
        <v>0</v>
      </c>
      <c r="BT72" s="1082">
        <v>0</v>
      </c>
      <c r="BU72" s="1082">
        <v>0</v>
      </c>
      <c r="BV72" s="1082">
        <v>0</v>
      </c>
      <c r="BW72" s="1082">
        <v>0</v>
      </c>
      <c r="BX72" s="1082">
        <v>0</v>
      </c>
      <c r="BY72" s="1082">
        <v>0</v>
      </c>
      <c r="BZ72" s="1082">
        <v>0</v>
      </c>
      <c r="CA72" s="1082">
        <v>0</v>
      </c>
      <c r="CB72" s="1083">
        <v>0</v>
      </c>
    </row>
    <row r="73" spans="2:80">
      <c r="B73" s="1078"/>
      <c r="C73" s="1079" t="s">
        <v>626</v>
      </c>
      <c r="D73" s="1080"/>
      <c r="E73" s="1081"/>
      <c r="F73" s="1084" t="s">
        <v>335</v>
      </c>
      <c r="G73" s="1085"/>
      <c r="H73" s="1082">
        <v>2979</v>
      </c>
      <c r="I73" s="1086">
        <v>3771</v>
      </c>
      <c r="J73" s="1082">
        <v>142528</v>
      </c>
      <c r="K73" s="1082">
        <v>81610</v>
      </c>
      <c r="L73" s="1082">
        <v>70758</v>
      </c>
      <c r="M73" s="1082">
        <v>29042</v>
      </c>
      <c r="N73" s="1082">
        <v>28046</v>
      </c>
      <c r="O73" s="1082">
        <v>996</v>
      </c>
      <c r="P73" s="1082">
        <v>41716</v>
      </c>
      <c r="Q73" s="1082">
        <v>676</v>
      </c>
      <c r="R73" s="1082">
        <v>24319</v>
      </c>
      <c r="S73" s="1083">
        <v>23878</v>
      </c>
      <c r="T73" s="1082">
        <v>441</v>
      </c>
      <c r="U73" s="1082">
        <v>16359</v>
      </c>
      <c r="V73" s="1082">
        <v>5884</v>
      </c>
      <c r="W73" s="1082">
        <v>10475</v>
      </c>
      <c r="X73" s="1082">
        <v>362</v>
      </c>
      <c r="Y73" s="1082">
        <v>10852</v>
      </c>
      <c r="Z73" s="1082">
        <v>740</v>
      </c>
      <c r="AA73" s="1082">
        <v>68</v>
      </c>
      <c r="AB73" s="1082">
        <v>672</v>
      </c>
      <c r="AC73" s="1083">
        <v>10112</v>
      </c>
      <c r="AD73" s="1082">
        <v>125</v>
      </c>
      <c r="AE73" s="1082">
        <v>491</v>
      </c>
      <c r="AF73" s="1082">
        <v>359</v>
      </c>
      <c r="AG73" s="1082">
        <v>1189</v>
      </c>
      <c r="AH73" s="1082">
        <v>2250</v>
      </c>
      <c r="AI73" s="1082">
        <v>1653</v>
      </c>
      <c r="AJ73" s="1082">
        <v>3840</v>
      </c>
      <c r="AK73" s="1082">
        <v>205</v>
      </c>
      <c r="AL73" s="1082">
        <v>11137</v>
      </c>
      <c r="AM73" s="1082">
        <v>49781</v>
      </c>
      <c r="AN73" s="1083">
        <v>21045</v>
      </c>
      <c r="AO73" s="1082">
        <v>10588</v>
      </c>
      <c r="AP73" s="1082">
        <v>10545</v>
      </c>
      <c r="AQ73" s="1082">
        <v>8826</v>
      </c>
      <c r="AR73" s="1082">
        <v>4427</v>
      </c>
      <c r="AS73" s="1082">
        <v>187</v>
      </c>
      <c r="AT73" s="1082">
        <v>540</v>
      </c>
      <c r="AU73" s="1082">
        <v>3296</v>
      </c>
      <c r="AV73" s="1082">
        <v>353</v>
      </c>
      <c r="AW73" s="1082">
        <v>6</v>
      </c>
      <c r="AX73" s="1083">
        <v>17</v>
      </c>
      <c r="AY73" s="1082">
        <v>1719</v>
      </c>
      <c r="AZ73" s="1082">
        <v>1513</v>
      </c>
      <c r="BA73" s="1082">
        <v>1235</v>
      </c>
      <c r="BB73" s="1082">
        <v>157</v>
      </c>
      <c r="BC73" s="1082">
        <v>83</v>
      </c>
      <c r="BD73" s="1082">
        <v>38</v>
      </c>
      <c r="BE73" s="1082">
        <v>206</v>
      </c>
      <c r="BF73" s="1082">
        <v>157</v>
      </c>
      <c r="BG73" s="1082">
        <v>49</v>
      </c>
      <c r="BH73" s="1083">
        <v>43</v>
      </c>
      <c r="BI73" s="1082">
        <v>7932</v>
      </c>
      <c r="BJ73" s="1082">
        <v>3111</v>
      </c>
      <c r="BK73" s="1082">
        <v>1805</v>
      </c>
      <c r="BL73" s="1082">
        <v>608</v>
      </c>
      <c r="BM73" s="1082">
        <v>112</v>
      </c>
      <c r="BN73" s="1082">
        <v>586</v>
      </c>
      <c r="BO73" s="1082">
        <v>1762</v>
      </c>
      <c r="BP73" s="1082">
        <v>1064</v>
      </c>
      <c r="BQ73" s="1082">
        <v>123</v>
      </c>
      <c r="BR73" s="1083">
        <v>569</v>
      </c>
      <c r="BS73" s="1082">
        <v>173</v>
      </c>
      <c r="BT73" s="1082">
        <v>1130</v>
      </c>
      <c r="BU73" s="1082">
        <v>2525</v>
      </c>
      <c r="BV73" s="1082">
        <v>28736</v>
      </c>
      <c r="BW73" s="1082">
        <v>5551</v>
      </c>
      <c r="BX73" s="1082">
        <v>1942</v>
      </c>
      <c r="BY73" s="1082">
        <v>394</v>
      </c>
      <c r="BZ73" s="1082">
        <v>7046</v>
      </c>
      <c r="CA73" s="1082">
        <v>2402</v>
      </c>
      <c r="CB73" s="1083">
        <v>11401</v>
      </c>
    </row>
    <row r="74" spans="2:80">
      <c r="B74" s="1078"/>
      <c r="C74" s="1079" t="s">
        <v>627</v>
      </c>
      <c r="D74" s="1080"/>
      <c r="E74" s="1081"/>
      <c r="F74" s="1084" t="s">
        <v>336</v>
      </c>
      <c r="G74" s="1085"/>
      <c r="H74" s="1082">
        <v>2141</v>
      </c>
      <c r="I74" s="1086">
        <v>1198</v>
      </c>
      <c r="J74" s="1082">
        <v>44912</v>
      </c>
      <c r="K74" s="1082">
        <v>26393</v>
      </c>
      <c r="L74" s="1082">
        <v>16142</v>
      </c>
      <c r="M74" s="1082">
        <v>5807</v>
      </c>
      <c r="N74" s="1082">
        <v>5590</v>
      </c>
      <c r="O74" s="1082">
        <v>217</v>
      </c>
      <c r="P74" s="1082">
        <v>10335</v>
      </c>
      <c r="Q74" s="1082">
        <v>164</v>
      </c>
      <c r="R74" s="1082">
        <v>6088</v>
      </c>
      <c r="S74" s="1083">
        <v>5960</v>
      </c>
      <c r="T74" s="1082">
        <v>128</v>
      </c>
      <c r="U74" s="1082">
        <v>3985</v>
      </c>
      <c r="V74" s="1082">
        <v>1779</v>
      </c>
      <c r="W74" s="1082">
        <v>2206</v>
      </c>
      <c r="X74" s="1082">
        <v>98</v>
      </c>
      <c r="Y74" s="1082">
        <v>10251</v>
      </c>
      <c r="Z74" s="1082">
        <v>451</v>
      </c>
      <c r="AA74" s="1082">
        <v>28</v>
      </c>
      <c r="AB74" s="1082">
        <v>423</v>
      </c>
      <c r="AC74" s="1083">
        <v>9800</v>
      </c>
      <c r="AD74" s="1082">
        <v>141</v>
      </c>
      <c r="AE74" s="1082">
        <v>454</v>
      </c>
      <c r="AF74" s="1082">
        <v>216</v>
      </c>
      <c r="AG74" s="1082">
        <v>901</v>
      </c>
      <c r="AH74" s="1082">
        <v>2250</v>
      </c>
      <c r="AI74" s="1082">
        <v>1569</v>
      </c>
      <c r="AJ74" s="1082">
        <v>4121</v>
      </c>
      <c r="AK74" s="1082">
        <v>148</v>
      </c>
      <c r="AL74" s="1082">
        <v>8003</v>
      </c>
      <c r="AM74" s="1082">
        <v>10516</v>
      </c>
      <c r="AN74" s="1083">
        <v>6420</v>
      </c>
      <c r="AO74" s="1082">
        <v>3879</v>
      </c>
      <c r="AP74" s="1082">
        <v>3864</v>
      </c>
      <c r="AQ74" s="1082">
        <v>3216</v>
      </c>
      <c r="AR74" s="1082">
        <v>1560</v>
      </c>
      <c r="AS74" s="1082">
        <v>74</v>
      </c>
      <c r="AT74" s="1082">
        <v>194</v>
      </c>
      <c r="AU74" s="1082">
        <v>1266</v>
      </c>
      <c r="AV74" s="1082">
        <v>115</v>
      </c>
      <c r="AW74" s="1082">
        <v>2</v>
      </c>
      <c r="AX74" s="1083">
        <v>5</v>
      </c>
      <c r="AY74" s="1082">
        <v>648</v>
      </c>
      <c r="AZ74" s="1082">
        <v>577</v>
      </c>
      <c r="BA74" s="1082">
        <v>467</v>
      </c>
      <c r="BB74" s="1082">
        <v>63</v>
      </c>
      <c r="BC74" s="1082">
        <v>36</v>
      </c>
      <c r="BD74" s="1082">
        <v>11</v>
      </c>
      <c r="BE74" s="1082">
        <v>71</v>
      </c>
      <c r="BF74" s="1082">
        <v>57</v>
      </c>
      <c r="BG74" s="1082">
        <v>14</v>
      </c>
      <c r="BH74" s="1083">
        <v>15</v>
      </c>
      <c r="BI74" s="1082">
        <v>2332</v>
      </c>
      <c r="BJ74" s="1082">
        <v>805</v>
      </c>
      <c r="BK74" s="1082">
        <v>452</v>
      </c>
      <c r="BL74" s="1082">
        <v>132</v>
      </c>
      <c r="BM74" s="1082">
        <v>37</v>
      </c>
      <c r="BN74" s="1082">
        <v>184</v>
      </c>
      <c r="BO74" s="1082">
        <v>565</v>
      </c>
      <c r="BP74" s="1082">
        <v>350</v>
      </c>
      <c r="BQ74" s="1082">
        <v>43</v>
      </c>
      <c r="BR74" s="1083">
        <v>46</v>
      </c>
      <c r="BS74" s="1082">
        <v>62</v>
      </c>
      <c r="BT74" s="1082">
        <v>461</v>
      </c>
      <c r="BU74" s="1082">
        <v>209</v>
      </c>
      <c r="BV74" s="1082">
        <v>4096</v>
      </c>
      <c r="BW74" s="1082">
        <v>1003</v>
      </c>
      <c r="BX74" s="1082">
        <v>304</v>
      </c>
      <c r="BY74" s="1082">
        <v>613</v>
      </c>
      <c r="BZ74" s="1082">
        <v>270</v>
      </c>
      <c r="CA74" s="1082">
        <v>409</v>
      </c>
      <c r="CB74" s="1083">
        <v>1497</v>
      </c>
    </row>
    <row r="75" spans="2:80">
      <c r="B75" s="1078"/>
      <c r="C75" s="1079" t="s">
        <v>628</v>
      </c>
      <c r="D75" s="1080"/>
      <c r="E75" s="1081"/>
      <c r="F75" s="1084" t="s">
        <v>337</v>
      </c>
      <c r="G75" s="1085"/>
      <c r="H75" s="1082">
        <v>2125</v>
      </c>
      <c r="I75" s="1086">
        <v>4316</v>
      </c>
      <c r="J75" s="1082">
        <v>38440</v>
      </c>
      <c r="K75" s="1082">
        <v>19011</v>
      </c>
      <c r="L75" s="1082">
        <v>11342</v>
      </c>
      <c r="M75" s="1082">
        <v>7193</v>
      </c>
      <c r="N75" s="1082">
        <v>6953</v>
      </c>
      <c r="O75" s="1082">
        <v>240</v>
      </c>
      <c r="P75" s="1082">
        <v>4149</v>
      </c>
      <c r="Q75" s="1082">
        <v>57</v>
      </c>
      <c r="R75" s="1082">
        <v>2106</v>
      </c>
      <c r="S75" s="1083">
        <v>2024</v>
      </c>
      <c r="T75" s="1082">
        <v>82</v>
      </c>
      <c r="U75" s="1082">
        <v>1955</v>
      </c>
      <c r="V75" s="1082">
        <v>510</v>
      </c>
      <c r="W75" s="1082">
        <v>1445</v>
      </c>
      <c r="X75" s="1082">
        <v>31</v>
      </c>
      <c r="Y75" s="1082">
        <v>7669</v>
      </c>
      <c r="Z75" s="1082">
        <v>1203</v>
      </c>
      <c r="AA75" s="1082">
        <v>113</v>
      </c>
      <c r="AB75" s="1082">
        <v>1090</v>
      </c>
      <c r="AC75" s="1083">
        <v>6466</v>
      </c>
      <c r="AD75" s="1082">
        <v>82</v>
      </c>
      <c r="AE75" s="1082">
        <v>316</v>
      </c>
      <c r="AF75" s="1082">
        <v>202</v>
      </c>
      <c r="AG75" s="1082">
        <v>703</v>
      </c>
      <c r="AH75" s="1082">
        <v>1454</v>
      </c>
      <c r="AI75" s="1082">
        <v>1054</v>
      </c>
      <c r="AJ75" s="1082">
        <v>2535</v>
      </c>
      <c r="AK75" s="1082">
        <v>120</v>
      </c>
      <c r="AL75" s="1082">
        <v>7943</v>
      </c>
      <c r="AM75" s="1082">
        <v>11486</v>
      </c>
      <c r="AN75" s="1083">
        <v>6026</v>
      </c>
      <c r="AO75" s="1082">
        <v>3940</v>
      </c>
      <c r="AP75" s="1082">
        <v>3928</v>
      </c>
      <c r="AQ75" s="1082">
        <v>3322</v>
      </c>
      <c r="AR75" s="1082">
        <v>1444</v>
      </c>
      <c r="AS75" s="1082">
        <v>69</v>
      </c>
      <c r="AT75" s="1082">
        <v>182</v>
      </c>
      <c r="AU75" s="1082">
        <v>1494</v>
      </c>
      <c r="AV75" s="1082">
        <v>121</v>
      </c>
      <c r="AW75" s="1082">
        <v>2</v>
      </c>
      <c r="AX75" s="1083">
        <v>10</v>
      </c>
      <c r="AY75" s="1082">
        <v>606</v>
      </c>
      <c r="AZ75" s="1082">
        <v>536</v>
      </c>
      <c r="BA75" s="1082">
        <v>435</v>
      </c>
      <c r="BB75" s="1082">
        <v>57</v>
      </c>
      <c r="BC75" s="1082">
        <v>32</v>
      </c>
      <c r="BD75" s="1082">
        <v>12</v>
      </c>
      <c r="BE75" s="1082">
        <v>70</v>
      </c>
      <c r="BF75" s="1082">
        <v>55</v>
      </c>
      <c r="BG75" s="1082">
        <v>15</v>
      </c>
      <c r="BH75" s="1083">
        <v>12</v>
      </c>
      <c r="BI75" s="1082">
        <v>1920</v>
      </c>
      <c r="BJ75" s="1082">
        <v>635</v>
      </c>
      <c r="BK75" s="1082">
        <v>358</v>
      </c>
      <c r="BL75" s="1082">
        <v>107</v>
      </c>
      <c r="BM75" s="1082">
        <v>30</v>
      </c>
      <c r="BN75" s="1082">
        <v>140</v>
      </c>
      <c r="BO75" s="1082">
        <v>499</v>
      </c>
      <c r="BP75" s="1082">
        <v>285</v>
      </c>
      <c r="BQ75" s="1082">
        <v>48</v>
      </c>
      <c r="BR75" s="1083">
        <v>51</v>
      </c>
      <c r="BS75" s="1082">
        <v>75</v>
      </c>
      <c r="BT75" s="1082">
        <v>327</v>
      </c>
      <c r="BU75" s="1082">
        <v>166</v>
      </c>
      <c r="BV75" s="1082">
        <v>5460</v>
      </c>
      <c r="BW75" s="1082">
        <v>1097</v>
      </c>
      <c r="BX75" s="1082">
        <v>445</v>
      </c>
      <c r="BY75" s="1082">
        <v>118</v>
      </c>
      <c r="BZ75" s="1082">
        <v>601</v>
      </c>
      <c r="CA75" s="1082">
        <v>689</v>
      </c>
      <c r="CB75" s="1083">
        <v>2510</v>
      </c>
    </row>
    <row r="76" spans="2:80">
      <c r="B76" s="1078"/>
      <c r="C76" s="1079" t="s">
        <v>629</v>
      </c>
      <c r="D76" s="1080"/>
      <c r="E76" s="1081"/>
      <c r="F76" s="1084" t="s">
        <v>338</v>
      </c>
      <c r="G76" s="1085"/>
      <c r="H76" s="1082">
        <v>4</v>
      </c>
      <c r="I76" s="1086">
        <v>71</v>
      </c>
      <c r="J76" s="1082">
        <v>115368</v>
      </c>
      <c r="K76" s="1082">
        <v>12528</v>
      </c>
      <c r="L76" s="1082">
        <v>7971</v>
      </c>
      <c r="M76" s="1082">
        <v>3717</v>
      </c>
      <c r="N76" s="1082">
        <v>3574</v>
      </c>
      <c r="O76" s="1082">
        <v>143</v>
      </c>
      <c r="P76" s="1082">
        <v>4254</v>
      </c>
      <c r="Q76" s="1082">
        <v>58</v>
      </c>
      <c r="R76" s="1082">
        <v>2274</v>
      </c>
      <c r="S76" s="1083">
        <v>2217</v>
      </c>
      <c r="T76" s="1082">
        <v>57</v>
      </c>
      <c r="U76" s="1082">
        <v>1876</v>
      </c>
      <c r="V76" s="1082">
        <v>415</v>
      </c>
      <c r="W76" s="1082">
        <v>1461</v>
      </c>
      <c r="X76" s="1082">
        <v>46</v>
      </c>
      <c r="Y76" s="1082">
        <v>4557</v>
      </c>
      <c r="Z76" s="1082">
        <v>248</v>
      </c>
      <c r="AA76" s="1082">
        <v>32</v>
      </c>
      <c r="AB76" s="1082">
        <v>216</v>
      </c>
      <c r="AC76" s="1083">
        <v>4309</v>
      </c>
      <c r="AD76" s="1082">
        <v>39</v>
      </c>
      <c r="AE76" s="1082">
        <v>184</v>
      </c>
      <c r="AF76" s="1082">
        <v>218</v>
      </c>
      <c r="AG76" s="1082">
        <v>476</v>
      </c>
      <c r="AH76" s="1082">
        <v>939</v>
      </c>
      <c r="AI76" s="1082">
        <v>711</v>
      </c>
      <c r="AJ76" s="1082">
        <v>1596</v>
      </c>
      <c r="AK76" s="1082">
        <v>146</v>
      </c>
      <c r="AL76" s="1082">
        <v>15</v>
      </c>
      <c r="AM76" s="1082">
        <v>102825</v>
      </c>
      <c r="AN76" s="1083">
        <v>56808</v>
      </c>
      <c r="AO76" s="1082">
        <v>26976</v>
      </c>
      <c r="AP76" s="1082">
        <v>25546</v>
      </c>
      <c r="AQ76" s="1082">
        <v>24232</v>
      </c>
      <c r="AR76" s="1082">
        <v>15588</v>
      </c>
      <c r="AS76" s="1082">
        <v>375</v>
      </c>
      <c r="AT76" s="1082">
        <v>673</v>
      </c>
      <c r="AU76" s="1082">
        <v>4160</v>
      </c>
      <c r="AV76" s="1082">
        <v>3324</v>
      </c>
      <c r="AW76" s="1082">
        <v>56</v>
      </c>
      <c r="AX76" s="1083">
        <v>56</v>
      </c>
      <c r="AY76" s="1082">
        <v>1314</v>
      </c>
      <c r="AZ76" s="1082">
        <v>938</v>
      </c>
      <c r="BA76" s="1082">
        <v>125</v>
      </c>
      <c r="BB76" s="1082">
        <v>335</v>
      </c>
      <c r="BC76" s="1082">
        <v>286</v>
      </c>
      <c r="BD76" s="1082">
        <v>192</v>
      </c>
      <c r="BE76" s="1082">
        <v>376</v>
      </c>
      <c r="BF76" s="1082">
        <v>305</v>
      </c>
      <c r="BG76" s="1082">
        <v>71</v>
      </c>
      <c r="BH76" s="1083">
        <v>1430</v>
      </c>
      <c r="BI76" s="1082">
        <v>20564</v>
      </c>
      <c r="BJ76" s="1082">
        <v>9162</v>
      </c>
      <c r="BK76" s="1082">
        <v>7818</v>
      </c>
      <c r="BL76" s="1082">
        <v>319</v>
      </c>
      <c r="BM76" s="1082">
        <v>101</v>
      </c>
      <c r="BN76" s="1082">
        <v>924</v>
      </c>
      <c r="BO76" s="1082">
        <v>7652</v>
      </c>
      <c r="BP76" s="1082">
        <v>1355</v>
      </c>
      <c r="BQ76" s="1082">
        <v>333</v>
      </c>
      <c r="BR76" s="1083">
        <v>489</v>
      </c>
      <c r="BS76" s="1082">
        <v>479</v>
      </c>
      <c r="BT76" s="1082">
        <v>1094</v>
      </c>
      <c r="BU76" s="1082">
        <v>9268</v>
      </c>
      <c r="BV76" s="1082">
        <v>46017</v>
      </c>
      <c r="BW76" s="1082">
        <v>13118</v>
      </c>
      <c r="BX76" s="1082">
        <v>3891</v>
      </c>
      <c r="BY76" s="1082">
        <v>889</v>
      </c>
      <c r="BZ76" s="1082">
        <v>3450</v>
      </c>
      <c r="CA76" s="1082">
        <v>4386</v>
      </c>
      <c r="CB76" s="1083">
        <v>20283</v>
      </c>
    </row>
    <row r="77" spans="2:80">
      <c r="B77" s="1078"/>
      <c r="C77" s="1079" t="s">
        <v>630</v>
      </c>
      <c r="D77" s="1080"/>
      <c r="E77" s="1081"/>
      <c r="F77" s="1084" t="s">
        <v>4</v>
      </c>
      <c r="G77" s="1085"/>
      <c r="H77" s="1082">
        <v>150881</v>
      </c>
      <c r="I77" s="1086">
        <v>92835</v>
      </c>
      <c r="J77" s="1082">
        <v>3132174</v>
      </c>
      <c r="K77" s="1082">
        <v>1749457</v>
      </c>
      <c r="L77" s="1082">
        <v>1037487</v>
      </c>
      <c r="M77" s="1082">
        <v>575792</v>
      </c>
      <c r="N77" s="1082">
        <v>556535</v>
      </c>
      <c r="O77" s="1082">
        <v>19257</v>
      </c>
      <c r="P77" s="1082">
        <v>461695</v>
      </c>
      <c r="Q77" s="1082">
        <v>5750</v>
      </c>
      <c r="R77" s="1082">
        <v>229447</v>
      </c>
      <c r="S77" s="1083">
        <v>222937</v>
      </c>
      <c r="T77" s="1082">
        <v>6510</v>
      </c>
      <c r="U77" s="1082">
        <v>221699</v>
      </c>
      <c r="V77" s="1082">
        <v>59682</v>
      </c>
      <c r="W77" s="1082">
        <v>162017</v>
      </c>
      <c r="X77" s="1082">
        <v>4799</v>
      </c>
      <c r="Y77" s="1082">
        <v>711970</v>
      </c>
      <c r="Z77" s="1082">
        <v>47827</v>
      </c>
      <c r="AA77" s="1082">
        <v>3555</v>
      </c>
      <c r="AB77" s="1082">
        <v>44272</v>
      </c>
      <c r="AC77" s="1083">
        <v>664143</v>
      </c>
      <c r="AD77" s="1082">
        <v>6472</v>
      </c>
      <c r="AE77" s="1082">
        <v>37324</v>
      </c>
      <c r="AF77" s="1082">
        <v>17646</v>
      </c>
      <c r="AG77" s="1082">
        <v>47549</v>
      </c>
      <c r="AH77" s="1082">
        <v>161470</v>
      </c>
      <c r="AI77" s="1082">
        <v>110089</v>
      </c>
      <c r="AJ77" s="1082">
        <v>275699</v>
      </c>
      <c r="AK77" s="1082">
        <v>7894</v>
      </c>
      <c r="AL77" s="1082">
        <v>564159</v>
      </c>
      <c r="AM77" s="1082">
        <v>818558</v>
      </c>
      <c r="AN77" s="1083">
        <v>500010</v>
      </c>
      <c r="AO77" s="1082">
        <v>269681</v>
      </c>
      <c r="AP77" s="1082">
        <v>261263</v>
      </c>
      <c r="AQ77" s="1082">
        <v>201401</v>
      </c>
      <c r="AR77" s="1082">
        <v>107308</v>
      </c>
      <c r="AS77" s="1082">
        <v>4793</v>
      </c>
      <c r="AT77" s="1082">
        <v>14943</v>
      </c>
      <c r="AU77" s="1082">
        <v>54455</v>
      </c>
      <c r="AV77" s="1082">
        <v>18512</v>
      </c>
      <c r="AW77" s="1082">
        <v>515</v>
      </c>
      <c r="AX77" s="1083">
        <v>875</v>
      </c>
      <c r="AY77" s="1082">
        <v>59862</v>
      </c>
      <c r="AZ77" s="1082">
        <v>55327</v>
      </c>
      <c r="BA77" s="1082">
        <v>44993</v>
      </c>
      <c r="BB77" s="1082">
        <v>5313</v>
      </c>
      <c r="BC77" s="1082">
        <v>4199</v>
      </c>
      <c r="BD77" s="1082">
        <v>822</v>
      </c>
      <c r="BE77" s="1082">
        <v>4535</v>
      </c>
      <c r="BF77" s="1082">
        <v>3691</v>
      </c>
      <c r="BG77" s="1082">
        <v>844</v>
      </c>
      <c r="BH77" s="1083">
        <v>8418</v>
      </c>
      <c r="BI77" s="1082">
        <v>189415</v>
      </c>
      <c r="BJ77" s="1082">
        <v>59227</v>
      </c>
      <c r="BK77" s="1082">
        <v>31222</v>
      </c>
      <c r="BL77" s="1082">
        <v>9587</v>
      </c>
      <c r="BM77" s="1082">
        <v>2575</v>
      </c>
      <c r="BN77" s="1082">
        <v>15843</v>
      </c>
      <c r="BO77" s="1082">
        <v>54969</v>
      </c>
      <c r="BP77" s="1082">
        <v>22253</v>
      </c>
      <c r="BQ77" s="1082">
        <v>4563</v>
      </c>
      <c r="BR77" s="1083">
        <v>7049</v>
      </c>
      <c r="BS77" s="1082">
        <v>11731</v>
      </c>
      <c r="BT77" s="1082">
        <v>29623</v>
      </c>
      <c r="BU77" s="1082">
        <v>40914</v>
      </c>
      <c r="BV77" s="1082">
        <v>318548</v>
      </c>
      <c r="BW77" s="1082">
        <v>64986</v>
      </c>
      <c r="BX77" s="1082">
        <v>19203</v>
      </c>
      <c r="BY77" s="1082">
        <v>4209</v>
      </c>
      <c r="BZ77" s="1082">
        <v>52848</v>
      </c>
      <c r="CA77" s="1082">
        <v>44961</v>
      </c>
      <c r="CB77" s="1083">
        <v>132341</v>
      </c>
    </row>
    <row r="78" spans="2:80">
      <c r="B78" s="1078"/>
      <c r="C78" s="1079" t="s">
        <v>631</v>
      </c>
      <c r="D78" s="1080"/>
      <c r="E78" s="1081"/>
      <c r="F78" s="1084" t="s">
        <v>21</v>
      </c>
      <c r="G78" s="1085"/>
      <c r="H78" s="1082">
        <v>13615</v>
      </c>
      <c r="I78" s="1086">
        <v>16482</v>
      </c>
      <c r="J78" s="1082">
        <v>732017</v>
      </c>
      <c r="K78" s="1082">
        <v>347816</v>
      </c>
      <c r="L78" s="1082">
        <v>179307</v>
      </c>
      <c r="M78" s="1082">
        <v>107561</v>
      </c>
      <c r="N78" s="1082">
        <v>103996</v>
      </c>
      <c r="O78" s="1082">
        <v>3565</v>
      </c>
      <c r="P78" s="1082">
        <v>71746</v>
      </c>
      <c r="Q78" s="1082">
        <v>930</v>
      </c>
      <c r="R78" s="1082">
        <v>37779</v>
      </c>
      <c r="S78" s="1083">
        <v>37002</v>
      </c>
      <c r="T78" s="1082">
        <v>777</v>
      </c>
      <c r="U78" s="1082">
        <v>32269</v>
      </c>
      <c r="V78" s="1082">
        <v>12488</v>
      </c>
      <c r="W78" s="1082">
        <v>19781</v>
      </c>
      <c r="X78" s="1082">
        <v>768</v>
      </c>
      <c r="Y78" s="1082">
        <v>168509</v>
      </c>
      <c r="Z78" s="1082">
        <v>10576</v>
      </c>
      <c r="AA78" s="1082">
        <v>830</v>
      </c>
      <c r="AB78" s="1082">
        <v>9746</v>
      </c>
      <c r="AC78" s="1083">
        <v>157933</v>
      </c>
      <c r="AD78" s="1082">
        <v>1704</v>
      </c>
      <c r="AE78" s="1082">
        <v>7232</v>
      </c>
      <c r="AF78" s="1082">
        <v>4021</v>
      </c>
      <c r="AG78" s="1082">
        <v>10815</v>
      </c>
      <c r="AH78" s="1082">
        <v>34263</v>
      </c>
      <c r="AI78" s="1082">
        <v>26891</v>
      </c>
      <c r="AJ78" s="1082">
        <v>70874</v>
      </c>
      <c r="AK78" s="1082">
        <v>2133</v>
      </c>
      <c r="AL78" s="1082">
        <v>50906</v>
      </c>
      <c r="AM78" s="1082">
        <v>333295</v>
      </c>
      <c r="AN78" s="1083">
        <v>212556</v>
      </c>
      <c r="AO78" s="1082">
        <v>105439</v>
      </c>
      <c r="AP78" s="1082">
        <v>100490</v>
      </c>
      <c r="AQ78" s="1082">
        <v>79217</v>
      </c>
      <c r="AR78" s="1082">
        <v>35050</v>
      </c>
      <c r="AS78" s="1082">
        <v>2598</v>
      </c>
      <c r="AT78" s="1082">
        <v>7544</v>
      </c>
      <c r="AU78" s="1082">
        <v>26224</v>
      </c>
      <c r="AV78" s="1082">
        <v>7199</v>
      </c>
      <c r="AW78" s="1082">
        <v>230</v>
      </c>
      <c r="AX78" s="1083">
        <v>372</v>
      </c>
      <c r="AY78" s="1082">
        <v>21273</v>
      </c>
      <c r="AZ78" s="1082">
        <v>19314</v>
      </c>
      <c r="BA78" s="1082">
        <v>14200</v>
      </c>
      <c r="BB78" s="1082">
        <v>2981</v>
      </c>
      <c r="BC78" s="1082">
        <v>1861</v>
      </c>
      <c r="BD78" s="1082">
        <v>272</v>
      </c>
      <c r="BE78" s="1082">
        <v>1959</v>
      </c>
      <c r="BF78" s="1082">
        <v>1580</v>
      </c>
      <c r="BG78" s="1082">
        <v>379</v>
      </c>
      <c r="BH78" s="1083">
        <v>4949</v>
      </c>
      <c r="BI78" s="1082">
        <v>88986</v>
      </c>
      <c r="BJ78" s="1082">
        <v>29263</v>
      </c>
      <c r="BK78" s="1082">
        <v>16324</v>
      </c>
      <c r="BL78" s="1082">
        <v>4284</v>
      </c>
      <c r="BM78" s="1082">
        <v>1286</v>
      </c>
      <c r="BN78" s="1082">
        <v>7369</v>
      </c>
      <c r="BO78" s="1082">
        <v>24891</v>
      </c>
      <c r="BP78" s="1082">
        <v>9497</v>
      </c>
      <c r="BQ78" s="1082">
        <v>2063</v>
      </c>
      <c r="BR78" s="1083">
        <v>3165</v>
      </c>
      <c r="BS78" s="1082">
        <v>8463</v>
      </c>
      <c r="BT78" s="1082">
        <v>11644</v>
      </c>
      <c r="BU78" s="1082">
        <v>18131</v>
      </c>
      <c r="BV78" s="1082">
        <v>120739</v>
      </c>
      <c r="BW78" s="1082">
        <v>27215</v>
      </c>
      <c r="BX78" s="1082">
        <v>14400</v>
      </c>
      <c r="BY78" s="1082">
        <v>7706</v>
      </c>
      <c r="BZ78" s="1082">
        <v>19127</v>
      </c>
      <c r="CA78" s="1082">
        <v>12603</v>
      </c>
      <c r="CB78" s="1083">
        <v>39688</v>
      </c>
    </row>
    <row r="79" spans="2:80">
      <c r="B79" s="1078"/>
      <c r="C79" s="1079" t="s">
        <v>632</v>
      </c>
      <c r="D79" s="1080"/>
      <c r="E79" s="1081"/>
      <c r="F79" s="1084" t="s">
        <v>339</v>
      </c>
      <c r="G79" s="1085"/>
      <c r="H79" s="1082">
        <v>5590</v>
      </c>
      <c r="I79" s="1086">
        <v>2269</v>
      </c>
      <c r="J79" s="1082">
        <v>268375</v>
      </c>
      <c r="K79" s="1082">
        <v>206555</v>
      </c>
      <c r="L79" s="1082">
        <v>146258</v>
      </c>
      <c r="M79" s="1082">
        <v>55311</v>
      </c>
      <c r="N79" s="1082">
        <v>52392</v>
      </c>
      <c r="O79" s="1082">
        <v>2919</v>
      </c>
      <c r="P79" s="1082">
        <v>90947</v>
      </c>
      <c r="Q79" s="1082">
        <v>1319</v>
      </c>
      <c r="R79" s="1082">
        <v>49927</v>
      </c>
      <c r="S79" s="1083">
        <v>48460</v>
      </c>
      <c r="T79" s="1082">
        <v>1467</v>
      </c>
      <c r="U79" s="1082">
        <v>38678</v>
      </c>
      <c r="V79" s="1082">
        <v>14242</v>
      </c>
      <c r="W79" s="1082">
        <v>24436</v>
      </c>
      <c r="X79" s="1082">
        <v>1023</v>
      </c>
      <c r="Y79" s="1082">
        <v>60297</v>
      </c>
      <c r="Z79" s="1082">
        <v>5327</v>
      </c>
      <c r="AA79" s="1082">
        <v>351</v>
      </c>
      <c r="AB79" s="1082">
        <v>4976</v>
      </c>
      <c r="AC79" s="1083">
        <v>54970</v>
      </c>
      <c r="AD79" s="1082">
        <v>765</v>
      </c>
      <c r="AE79" s="1082">
        <v>2579</v>
      </c>
      <c r="AF79" s="1082">
        <v>1247</v>
      </c>
      <c r="AG79" s="1082">
        <v>4815</v>
      </c>
      <c r="AH79" s="1082">
        <v>12466</v>
      </c>
      <c r="AI79" s="1082">
        <v>8900</v>
      </c>
      <c r="AJ79" s="1082">
        <v>23098</v>
      </c>
      <c r="AK79" s="1082">
        <v>1100</v>
      </c>
      <c r="AL79" s="1082">
        <v>20902</v>
      </c>
      <c r="AM79" s="1082">
        <v>40918</v>
      </c>
      <c r="AN79" s="1083">
        <v>19854</v>
      </c>
      <c r="AO79" s="1082">
        <v>9722</v>
      </c>
      <c r="AP79" s="1082">
        <v>9672</v>
      </c>
      <c r="AQ79" s="1082">
        <v>8132</v>
      </c>
      <c r="AR79" s="1082">
        <v>4086</v>
      </c>
      <c r="AS79" s="1082">
        <v>253</v>
      </c>
      <c r="AT79" s="1082">
        <v>553</v>
      </c>
      <c r="AU79" s="1082">
        <v>3106</v>
      </c>
      <c r="AV79" s="1082">
        <v>125</v>
      </c>
      <c r="AW79" s="1082">
        <v>3</v>
      </c>
      <c r="AX79" s="1083">
        <v>6</v>
      </c>
      <c r="AY79" s="1082">
        <v>1540</v>
      </c>
      <c r="AZ79" s="1082">
        <v>1362</v>
      </c>
      <c r="BA79" s="1082">
        <v>1010</v>
      </c>
      <c r="BB79" s="1082">
        <v>193</v>
      </c>
      <c r="BC79" s="1082">
        <v>125</v>
      </c>
      <c r="BD79" s="1082">
        <v>34</v>
      </c>
      <c r="BE79" s="1082">
        <v>178</v>
      </c>
      <c r="BF79" s="1082">
        <v>144</v>
      </c>
      <c r="BG79" s="1082">
        <v>34</v>
      </c>
      <c r="BH79" s="1083">
        <v>50</v>
      </c>
      <c r="BI79" s="1082">
        <v>9454</v>
      </c>
      <c r="BJ79" s="1082">
        <v>6250</v>
      </c>
      <c r="BK79" s="1082">
        <v>1758</v>
      </c>
      <c r="BL79" s="1082">
        <v>644</v>
      </c>
      <c r="BM79" s="1082">
        <v>34</v>
      </c>
      <c r="BN79" s="1082">
        <v>3814</v>
      </c>
      <c r="BO79" s="1082">
        <v>682</v>
      </c>
      <c r="BP79" s="1082">
        <v>1697</v>
      </c>
      <c r="BQ79" s="1082">
        <v>118</v>
      </c>
      <c r="BR79" s="1083">
        <v>72</v>
      </c>
      <c r="BS79" s="1082">
        <v>274</v>
      </c>
      <c r="BT79" s="1082">
        <v>361</v>
      </c>
      <c r="BU79" s="1082">
        <v>678</v>
      </c>
      <c r="BV79" s="1082">
        <v>21064</v>
      </c>
      <c r="BW79" s="1082">
        <v>6384</v>
      </c>
      <c r="BX79" s="1082">
        <v>910</v>
      </c>
      <c r="BY79" s="1082">
        <v>199</v>
      </c>
      <c r="BZ79" s="1082">
        <v>1298</v>
      </c>
      <c r="CA79" s="1082">
        <v>4118</v>
      </c>
      <c r="CB79" s="1083">
        <v>8155</v>
      </c>
    </row>
    <row r="80" spans="2:80">
      <c r="B80" s="1078"/>
      <c r="C80" s="1079" t="s">
        <v>633</v>
      </c>
      <c r="D80" s="1080"/>
      <c r="E80" s="1081"/>
      <c r="F80" s="1084" t="s">
        <v>340</v>
      </c>
      <c r="G80" s="1085"/>
      <c r="H80" s="1082">
        <v>0</v>
      </c>
      <c r="I80" s="1086">
        <v>0</v>
      </c>
      <c r="J80" s="1082">
        <v>0</v>
      </c>
      <c r="K80" s="1082">
        <v>0</v>
      </c>
      <c r="L80" s="1082">
        <v>0</v>
      </c>
      <c r="M80" s="1082">
        <v>0</v>
      </c>
      <c r="N80" s="1082">
        <v>0</v>
      </c>
      <c r="O80" s="1082">
        <v>0</v>
      </c>
      <c r="P80" s="1082">
        <v>0</v>
      </c>
      <c r="Q80" s="1082">
        <v>0</v>
      </c>
      <c r="R80" s="1082">
        <v>0</v>
      </c>
      <c r="S80" s="1083">
        <v>0</v>
      </c>
      <c r="T80" s="1082">
        <v>0</v>
      </c>
      <c r="U80" s="1082">
        <v>0</v>
      </c>
      <c r="V80" s="1082">
        <v>0</v>
      </c>
      <c r="W80" s="1082">
        <v>0</v>
      </c>
      <c r="X80" s="1082">
        <v>0</v>
      </c>
      <c r="Y80" s="1082">
        <v>0</v>
      </c>
      <c r="Z80" s="1082">
        <v>0</v>
      </c>
      <c r="AA80" s="1082">
        <v>0</v>
      </c>
      <c r="AB80" s="1082">
        <v>0</v>
      </c>
      <c r="AC80" s="1083">
        <v>0</v>
      </c>
      <c r="AD80" s="1082">
        <v>0</v>
      </c>
      <c r="AE80" s="1082">
        <v>0</v>
      </c>
      <c r="AF80" s="1082">
        <v>0</v>
      </c>
      <c r="AG80" s="1082">
        <v>0</v>
      </c>
      <c r="AH80" s="1082">
        <v>0</v>
      </c>
      <c r="AI80" s="1082">
        <v>0</v>
      </c>
      <c r="AJ80" s="1082">
        <v>0</v>
      </c>
      <c r="AK80" s="1082">
        <v>0</v>
      </c>
      <c r="AL80" s="1082">
        <v>0</v>
      </c>
      <c r="AM80" s="1082">
        <v>0</v>
      </c>
      <c r="AN80" s="1083">
        <v>0</v>
      </c>
      <c r="AO80" s="1082">
        <v>0</v>
      </c>
      <c r="AP80" s="1082">
        <v>0</v>
      </c>
      <c r="AQ80" s="1082">
        <v>0</v>
      </c>
      <c r="AR80" s="1082">
        <v>0</v>
      </c>
      <c r="AS80" s="1082">
        <v>0</v>
      </c>
      <c r="AT80" s="1082">
        <v>0</v>
      </c>
      <c r="AU80" s="1082">
        <v>0</v>
      </c>
      <c r="AV80" s="1082">
        <v>0</v>
      </c>
      <c r="AW80" s="1082">
        <v>0</v>
      </c>
      <c r="AX80" s="1083">
        <v>0</v>
      </c>
      <c r="AY80" s="1082">
        <v>0</v>
      </c>
      <c r="AZ80" s="1082">
        <v>0</v>
      </c>
      <c r="BA80" s="1082">
        <v>0</v>
      </c>
      <c r="BB80" s="1082">
        <v>0</v>
      </c>
      <c r="BC80" s="1082">
        <v>0</v>
      </c>
      <c r="BD80" s="1082">
        <v>0</v>
      </c>
      <c r="BE80" s="1082">
        <v>0</v>
      </c>
      <c r="BF80" s="1082">
        <v>0</v>
      </c>
      <c r="BG80" s="1082">
        <v>0</v>
      </c>
      <c r="BH80" s="1083">
        <v>0</v>
      </c>
      <c r="BI80" s="1082">
        <v>0</v>
      </c>
      <c r="BJ80" s="1082">
        <v>0</v>
      </c>
      <c r="BK80" s="1082">
        <v>0</v>
      </c>
      <c r="BL80" s="1082">
        <v>0</v>
      </c>
      <c r="BM80" s="1082">
        <v>0</v>
      </c>
      <c r="BN80" s="1082">
        <v>0</v>
      </c>
      <c r="BO80" s="1082">
        <v>0</v>
      </c>
      <c r="BP80" s="1082">
        <v>0</v>
      </c>
      <c r="BQ80" s="1082">
        <v>0</v>
      </c>
      <c r="BR80" s="1083">
        <v>0</v>
      </c>
      <c r="BS80" s="1082">
        <v>0</v>
      </c>
      <c r="BT80" s="1082">
        <v>0</v>
      </c>
      <c r="BU80" s="1082">
        <v>0</v>
      </c>
      <c r="BV80" s="1082">
        <v>0</v>
      </c>
      <c r="BW80" s="1082">
        <v>0</v>
      </c>
      <c r="BX80" s="1082">
        <v>0</v>
      </c>
      <c r="BY80" s="1082">
        <v>0</v>
      </c>
      <c r="BZ80" s="1082">
        <v>0</v>
      </c>
      <c r="CA80" s="1082">
        <v>0</v>
      </c>
      <c r="CB80" s="1083">
        <v>0</v>
      </c>
    </row>
    <row r="81" spans="2:80">
      <c r="B81" s="1078"/>
      <c r="C81" s="1079" t="s">
        <v>634</v>
      </c>
      <c r="D81" s="1080"/>
      <c r="E81" s="1081"/>
      <c r="F81" s="1084" t="s">
        <v>529</v>
      </c>
      <c r="G81" s="1085"/>
      <c r="H81" s="1082">
        <v>0</v>
      </c>
      <c r="I81" s="1086">
        <v>0</v>
      </c>
      <c r="J81" s="1082">
        <v>0</v>
      </c>
      <c r="K81" s="1082">
        <v>0</v>
      </c>
      <c r="L81" s="1082">
        <v>0</v>
      </c>
      <c r="M81" s="1082">
        <v>0</v>
      </c>
      <c r="N81" s="1082">
        <v>0</v>
      </c>
      <c r="O81" s="1082">
        <v>0</v>
      </c>
      <c r="P81" s="1082">
        <v>0</v>
      </c>
      <c r="Q81" s="1082">
        <v>0</v>
      </c>
      <c r="R81" s="1082">
        <v>0</v>
      </c>
      <c r="S81" s="1083">
        <v>0</v>
      </c>
      <c r="T81" s="1082">
        <v>0</v>
      </c>
      <c r="U81" s="1082">
        <v>0</v>
      </c>
      <c r="V81" s="1082">
        <v>0</v>
      </c>
      <c r="W81" s="1082">
        <v>0</v>
      </c>
      <c r="X81" s="1082">
        <v>0</v>
      </c>
      <c r="Y81" s="1082">
        <v>0</v>
      </c>
      <c r="Z81" s="1082">
        <v>0</v>
      </c>
      <c r="AA81" s="1082">
        <v>0</v>
      </c>
      <c r="AB81" s="1082">
        <v>0</v>
      </c>
      <c r="AC81" s="1083">
        <v>0</v>
      </c>
      <c r="AD81" s="1082">
        <v>0</v>
      </c>
      <c r="AE81" s="1082">
        <v>0</v>
      </c>
      <c r="AF81" s="1082">
        <v>0</v>
      </c>
      <c r="AG81" s="1082">
        <v>0</v>
      </c>
      <c r="AH81" s="1082">
        <v>0</v>
      </c>
      <c r="AI81" s="1082">
        <v>0</v>
      </c>
      <c r="AJ81" s="1082">
        <v>0</v>
      </c>
      <c r="AK81" s="1082">
        <v>0</v>
      </c>
      <c r="AL81" s="1082">
        <v>0</v>
      </c>
      <c r="AM81" s="1082">
        <v>0</v>
      </c>
      <c r="AN81" s="1083">
        <v>0</v>
      </c>
      <c r="AO81" s="1082">
        <v>0</v>
      </c>
      <c r="AP81" s="1082">
        <v>0</v>
      </c>
      <c r="AQ81" s="1082">
        <v>0</v>
      </c>
      <c r="AR81" s="1082">
        <v>0</v>
      </c>
      <c r="AS81" s="1082">
        <v>0</v>
      </c>
      <c r="AT81" s="1082">
        <v>0</v>
      </c>
      <c r="AU81" s="1082">
        <v>0</v>
      </c>
      <c r="AV81" s="1082">
        <v>0</v>
      </c>
      <c r="AW81" s="1082">
        <v>0</v>
      </c>
      <c r="AX81" s="1083">
        <v>0</v>
      </c>
      <c r="AY81" s="1082">
        <v>0</v>
      </c>
      <c r="AZ81" s="1082">
        <v>0</v>
      </c>
      <c r="BA81" s="1082">
        <v>0</v>
      </c>
      <c r="BB81" s="1082">
        <v>0</v>
      </c>
      <c r="BC81" s="1082">
        <v>0</v>
      </c>
      <c r="BD81" s="1082">
        <v>0</v>
      </c>
      <c r="BE81" s="1082">
        <v>0</v>
      </c>
      <c r="BF81" s="1082">
        <v>0</v>
      </c>
      <c r="BG81" s="1082">
        <v>0</v>
      </c>
      <c r="BH81" s="1083">
        <v>0</v>
      </c>
      <c r="BI81" s="1082">
        <v>0</v>
      </c>
      <c r="BJ81" s="1082">
        <v>0</v>
      </c>
      <c r="BK81" s="1082">
        <v>0</v>
      </c>
      <c r="BL81" s="1082">
        <v>0</v>
      </c>
      <c r="BM81" s="1082">
        <v>0</v>
      </c>
      <c r="BN81" s="1082">
        <v>0</v>
      </c>
      <c r="BO81" s="1082">
        <v>0</v>
      </c>
      <c r="BP81" s="1082">
        <v>0</v>
      </c>
      <c r="BQ81" s="1082">
        <v>0</v>
      </c>
      <c r="BR81" s="1083">
        <v>0</v>
      </c>
      <c r="BS81" s="1082">
        <v>0</v>
      </c>
      <c r="BT81" s="1082">
        <v>0</v>
      </c>
      <c r="BU81" s="1082">
        <v>0</v>
      </c>
      <c r="BV81" s="1082">
        <v>0</v>
      </c>
      <c r="BW81" s="1082">
        <v>0</v>
      </c>
      <c r="BX81" s="1082">
        <v>0</v>
      </c>
      <c r="BY81" s="1082">
        <v>0</v>
      </c>
      <c r="BZ81" s="1082">
        <v>0</v>
      </c>
      <c r="CA81" s="1082">
        <v>0</v>
      </c>
      <c r="CB81" s="1083">
        <v>0</v>
      </c>
    </row>
    <row r="82" spans="2:80">
      <c r="B82" s="1078"/>
      <c r="C82" s="1079" t="s">
        <v>635</v>
      </c>
      <c r="D82" s="1080"/>
      <c r="E82" s="1081"/>
      <c r="F82" s="1084" t="s">
        <v>341</v>
      </c>
      <c r="G82" s="1085"/>
      <c r="H82" s="1082">
        <v>3266</v>
      </c>
      <c r="I82" s="1086">
        <v>2060</v>
      </c>
      <c r="J82" s="1082">
        <v>76180</v>
      </c>
      <c r="K82" s="1082">
        <v>40563</v>
      </c>
      <c r="L82" s="1082">
        <v>20557</v>
      </c>
      <c r="M82" s="1082">
        <v>12563</v>
      </c>
      <c r="N82" s="1082">
        <v>12138</v>
      </c>
      <c r="O82" s="1082">
        <v>425</v>
      </c>
      <c r="P82" s="1082">
        <v>7994</v>
      </c>
      <c r="Q82" s="1082">
        <v>99</v>
      </c>
      <c r="R82" s="1082">
        <v>4155</v>
      </c>
      <c r="S82" s="1083">
        <v>4067</v>
      </c>
      <c r="T82" s="1082">
        <v>88</v>
      </c>
      <c r="U82" s="1082">
        <v>3656</v>
      </c>
      <c r="V82" s="1082">
        <v>1374</v>
      </c>
      <c r="W82" s="1082">
        <v>2282</v>
      </c>
      <c r="X82" s="1082">
        <v>84</v>
      </c>
      <c r="Y82" s="1082">
        <v>20006</v>
      </c>
      <c r="Z82" s="1082">
        <v>1225</v>
      </c>
      <c r="AA82" s="1082">
        <v>96</v>
      </c>
      <c r="AB82" s="1082">
        <v>1129</v>
      </c>
      <c r="AC82" s="1083">
        <v>18781</v>
      </c>
      <c r="AD82" s="1082">
        <v>200</v>
      </c>
      <c r="AE82" s="1082">
        <v>852</v>
      </c>
      <c r="AF82" s="1082">
        <v>484</v>
      </c>
      <c r="AG82" s="1082">
        <v>1255</v>
      </c>
      <c r="AH82" s="1082">
        <v>4070</v>
      </c>
      <c r="AI82" s="1082">
        <v>3198</v>
      </c>
      <c r="AJ82" s="1082">
        <v>8457</v>
      </c>
      <c r="AK82" s="1082">
        <v>265</v>
      </c>
      <c r="AL82" s="1082">
        <v>12219</v>
      </c>
      <c r="AM82" s="1082">
        <v>23398</v>
      </c>
      <c r="AN82" s="1083">
        <v>16390</v>
      </c>
      <c r="AO82" s="1082">
        <v>9306</v>
      </c>
      <c r="AP82" s="1082">
        <v>9288</v>
      </c>
      <c r="AQ82" s="1082">
        <v>7730</v>
      </c>
      <c r="AR82" s="1082">
        <v>3737</v>
      </c>
      <c r="AS82" s="1082">
        <v>178</v>
      </c>
      <c r="AT82" s="1082">
        <v>458</v>
      </c>
      <c r="AU82" s="1082">
        <v>2992</v>
      </c>
      <c r="AV82" s="1082">
        <v>345</v>
      </c>
      <c r="AW82" s="1082">
        <v>7</v>
      </c>
      <c r="AX82" s="1083">
        <v>13</v>
      </c>
      <c r="AY82" s="1082">
        <v>1558</v>
      </c>
      <c r="AZ82" s="1082">
        <v>1394</v>
      </c>
      <c r="BA82" s="1082">
        <v>1135</v>
      </c>
      <c r="BB82" s="1082">
        <v>147</v>
      </c>
      <c r="BC82" s="1082">
        <v>83</v>
      </c>
      <c r="BD82" s="1082">
        <v>29</v>
      </c>
      <c r="BE82" s="1082">
        <v>164</v>
      </c>
      <c r="BF82" s="1082">
        <v>129</v>
      </c>
      <c r="BG82" s="1082">
        <v>35</v>
      </c>
      <c r="BH82" s="1083">
        <v>18</v>
      </c>
      <c r="BI82" s="1082">
        <v>6752</v>
      </c>
      <c r="BJ82" s="1082">
        <v>2226</v>
      </c>
      <c r="BK82" s="1082">
        <v>1306</v>
      </c>
      <c r="BL82" s="1082">
        <v>359</v>
      </c>
      <c r="BM82" s="1082">
        <v>70</v>
      </c>
      <c r="BN82" s="1082">
        <v>491</v>
      </c>
      <c r="BO82" s="1082">
        <v>1851</v>
      </c>
      <c r="BP82" s="1082">
        <v>684</v>
      </c>
      <c r="BQ82" s="1082">
        <v>72</v>
      </c>
      <c r="BR82" s="1083">
        <v>135</v>
      </c>
      <c r="BS82" s="1082">
        <v>1644</v>
      </c>
      <c r="BT82" s="1082">
        <v>140</v>
      </c>
      <c r="BU82" s="1082">
        <v>332</v>
      </c>
      <c r="BV82" s="1082">
        <v>7008</v>
      </c>
      <c r="BW82" s="1082">
        <v>1586</v>
      </c>
      <c r="BX82" s="1082">
        <v>546</v>
      </c>
      <c r="BY82" s="1082">
        <v>174</v>
      </c>
      <c r="BZ82" s="1082">
        <v>1166</v>
      </c>
      <c r="CA82" s="1082">
        <v>1148</v>
      </c>
      <c r="CB82" s="1083">
        <v>2388</v>
      </c>
    </row>
    <row r="83" spans="2:80">
      <c r="B83" s="1078"/>
      <c r="C83" s="1079" t="s">
        <v>636</v>
      </c>
      <c r="D83" s="1080"/>
      <c r="E83" s="1081"/>
      <c r="F83" s="1084" t="s">
        <v>432</v>
      </c>
      <c r="G83" s="1085"/>
      <c r="H83" s="1082">
        <v>40320</v>
      </c>
      <c r="I83" s="1086">
        <v>35195</v>
      </c>
      <c r="J83" s="1082">
        <v>1162771</v>
      </c>
      <c r="K83" s="1082">
        <v>590433</v>
      </c>
      <c r="L83" s="1082">
        <v>330396</v>
      </c>
      <c r="M83" s="1082">
        <v>191278</v>
      </c>
      <c r="N83" s="1082">
        <v>184626</v>
      </c>
      <c r="O83" s="1082">
        <v>6652</v>
      </c>
      <c r="P83" s="1082">
        <v>139118</v>
      </c>
      <c r="Q83" s="1082">
        <v>1767</v>
      </c>
      <c r="R83" s="1082">
        <v>64766</v>
      </c>
      <c r="S83" s="1083">
        <v>63237</v>
      </c>
      <c r="T83" s="1082">
        <v>1529</v>
      </c>
      <c r="U83" s="1082">
        <v>71231</v>
      </c>
      <c r="V83" s="1082">
        <v>25574</v>
      </c>
      <c r="W83" s="1082">
        <v>45657</v>
      </c>
      <c r="X83" s="1082">
        <v>1354</v>
      </c>
      <c r="Y83" s="1082">
        <v>260037</v>
      </c>
      <c r="Z83" s="1082">
        <v>13988</v>
      </c>
      <c r="AA83" s="1082">
        <v>1278</v>
      </c>
      <c r="AB83" s="1082">
        <v>12710</v>
      </c>
      <c r="AC83" s="1083">
        <v>246049</v>
      </c>
      <c r="AD83" s="1082">
        <v>2536</v>
      </c>
      <c r="AE83" s="1082">
        <v>12507</v>
      </c>
      <c r="AF83" s="1082">
        <v>6498</v>
      </c>
      <c r="AG83" s="1082">
        <v>14102</v>
      </c>
      <c r="AH83" s="1082">
        <v>44516</v>
      </c>
      <c r="AI83" s="1082">
        <v>56473</v>
      </c>
      <c r="AJ83" s="1082">
        <v>106431</v>
      </c>
      <c r="AK83" s="1082">
        <v>2986</v>
      </c>
      <c r="AL83" s="1082">
        <v>150766</v>
      </c>
      <c r="AM83" s="1082">
        <v>421572</v>
      </c>
      <c r="AN83" s="1083">
        <v>242155</v>
      </c>
      <c r="AO83" s="1082">
        <v>134727</v>
      </c>
      <c r="AP83" s="1082">
        <v>131613</v>
      </c>
      <c r="AQ83" s="1082">
        <v>103803</v>
      </c>
      <c r="AR83" s="1082">
        <v>50666</v>
      </c>
      <c r="AS83" s="1082">
        <v>4515</v>
      </c>
      <c r="AT83" s="1082">
        <v>10140</v>
      </c>
      <c r="AU83" s="1082">
        <v>30028</v>
      </c>
      <c r="AV83" s="1082">
        <v>7794</v>
      </c>
      <c r="AW83" s="1082">
        <v>270</v>
      </c>
      <c r="AX83" s="1083">
        <v>390</v>
      </c>
      <c r="AY83" s="1082">
        <v>27810</v>
      </c>
      <c r="AZ83" s="1082">
        <v>25136</v>
      </c>
      <c r="BA83" s="1082">
        <v>19126</v>
      </c>
      <c r="BB83" s="1082">
        <v>3237</v>
      </c>
      <c r="BC83" s="1082">
        <v>2371</v>
      </c>
      <c r="BD83" s="1082">
        <v>402</v>
      </c>
      <c r="BE83" s="1082">
        <v>2674</v>
      </c>
      <c r="BF83" s="1082">
        <v>2167</v>
      </c>
      <c r="BG83" s="1082">
        <v>507</v>
      </c>
      <c r="BH83" s="1083">
        <v>3114</v>
      </c>
      <c r="BI83" s="1082">
        <v>85100</v>
      </c>
      <c r="BJ83" s="1082">
        <v>25447</v>
      </c>
      <c r="BK83" s="1082">
        <v>15985</v>
      </c>
      <c r="BL83" s="1082">
        <v>2899</v>
      </c>
      <c r="BM83" s="1082">
        <v>1797</v>
      </c>
      <c r="BN83" s="1082">
        <v>4766</v>
      </c>
      <c r="BO83" s="1082">
        <v>18906</v>
      </c>
      <c r="BP83" s="1082">
        <v>16471</v>
      </c>
      <c r="BQ83" s="1082">
        <v>5549</v>
      </c>
      <c r="BR83" s="1083">
        <v>3447</v>
      </c>
      <c r="BS83" s="1082">
        <v>3790</v>
      </c>
      <c r="BT83" s="1082">
        <v>11490</v>
      </c>
      <c r="BU83" s="1082">
        <v>22328</v>
      </c>
      <c r="BV83" s="1082">
        <v>179417</v>
      </c>
      <c r="BW83" s="1082">
        <v>29453</v>
      </c>
      <c r="BX83" s="1082">
        <v>12786</v>
      </c>
      <c r="BY83" s="1082">
        <v>2314</v>
      </c>
      <c r="BZ83" s="1082">
        <v>38501</v>
      </c>
      <c r="CA83" s="1082">
        <v>25569</v>
      </c>
      <c r="CB83" s="1083">
        <v>70794</v>
      </c>
    </row>
    <row r="84" spans="2:80">
      <c r="B84" s="1078"/>
      <c r="C84" s="1079" t="s">
        <v>637</v>
      </c>
      <c r="D84" s="1080"/>
      <c r="E84" s="1081"/>
      <c r="F84" s="1084" t="s">
        <v>342</v>
      </c>
      <c r="G84" s="1085"/>
      <c r="H84" s="1082">
        <v>37511</v>
      </c>
      <c r="I84" s="1086">
        <v>33980</v>
      </c>
      <c r="J84" s="1082">
        <v>1008464</v>
      </c>
      <c r="K84" s="1082">
        <v>502183</v>
      </c>
      <c r="L84" s="1082">
        <v>287646</v>
      </c>
      <c r="M84" s="1082">
        <v>106456</v>
      </c>
      <c r="N84" s="1082">
        <v>101584</v>
      </c>
      <c r="O84" s="1082">
        <v>4872</v>
      </c>
      <c r="P84" s="1082">
        <v>181190</v>
      </c>
      <c r="Q84" s="1082">
        <v>2589</v>
      </c>
      <c r="R84" s="1082">
        <v>100372</v>
      </c>
      <c r="S84" s="1083">
        <v>98072</v>
      </c>
      <c r="T84" s="1082">
        <v>2300</v>
      </c>
      <c r="U84" s="1082">
        <v>76367</v>
      </c>
      <c r="V84" s="1082">
        <v>30569</v>
      </c>
      <c r="W84" s="1082">
        <v>45798</v>
      </c>
      <c r="X84" s="1082">
        <v>1862</v>
      </c>
      <c r="Y84" s="1082">
        <v>214537</v>
      </c>
      <c r="Z84" s="1082">
        <v>8880</v>
      </c>
      <c r="AA84" s="1082">
        <v>635</v>
      </c>
      <c r="AB84" s="1082">
        <v>8245</v>
      </c>
      <c r="AC84" s="1083">
        <v>205657</v>
      </c>
      <c r="AD84" s="1082">
        <v>2727</v>
      </c>
      <c r="AE84" s="1082">
        <v>9809</v>
      </c>
      <c r="AF84" s="1082">
        <v>4728</v>
      </c>
      <c r="AG84" s="1082">
        <v>17779</v>
      </c>
      <c r="AH84" s="1082">
        <v>45711</v>
      </c>
      <c r="AI84" s="1082">
        <v>33866</v>
      </c>
      <c r="AJ84" s="1082">
        <v>87726</v>
      </c>
      <c r="AK84" s="1082">
        <v>3311</v>
      </c>
      <c r="AL84" s="1082">
        <v>140260</v>
      </c>
      <c r="AM84" s="1082">
        <v>366021</v>
      </c>
      <c r="AN84" s="1083">
        <v>258019</v>
      </c>
      <c r="AO84" s="1082">
        <v>139636</v>
      </c>
      <c r="AP84" s="1082">
        <v>138596</v>
      </c>
      <c r="AQ84" s="1082">
        <v>128094</v>
      </c>
      <c r="AR84" s="1082">
        <v>22524</v>
      </c>
      <c r="AS84" s="1082">
        <v>895</v>
      </c>
      <c r="AT84" s="1082">
        <v>28875</v>
      </c>
      <c r="AU84" s="1082">
        <v>64578</v>
      </c>
      <c r="AV84" s="1082">
        <v>10613</v>
      </c>
      <c r="AW84" s="1082">
        <v>160</v>
      </c>
      <c r="AX84" s="1083">
        <v>449</v>
      </c>
      <c r="AY84" s="1082">
        <v>10502</v>
      </c>
      <c r="AZ84" s="1082">
        <v>7521</v>
      </c>
      <c r="BA84" s="1082">
        <v>6183</v>
      </c>
      <c r="BB84" s="1082">
        <v>780</v>
      </c>
      <c r="BC84" s="1082">
        <v>433</v>
      </c>
      <c r="BD84" s="1082">
        <v>125</v>
      </c>
      <c r="BE84" s="1082">
        <v>2981</v>
      </c>
      <c r="BF84" s="1082">
        <v>2423</v>
      </c>
      <c r="BG84" s="1082">
        <v>558</v>
      </c>
      <c r="BH84" s="1083">
        <v>1040</v>
      </c>
      <c r="BI84" s="1082">
        <v>104569</v>
      </c>
      <c r="BJ84" s="1082">
        <v>48556</v>
      </c>
      <c r="BK84" s="1082">
        <v>21394</v>
      </c>
      <c r="BL84" s="1082">
        <v>1218</v>
      </c>
      <c r="BM84" s="1082">
        <v>2345</v>
      </c>
      <c r="BN84" s="1082">
        <v>23599</v>
      </c>
      <c r="BO84" s="1082">
        <v>16724</v>
      </c>
      <c r="BP84" s="1082">
        <v>11724</v>
      </c>
      <c r="BQ84" s="1082">
        <v>2943</v>
      </c>
      <c r="BR84" s="1083">
        <v>1816</v>
      </c>
      <c r="BS84" s="1082">
        <v>17172</v>
      </c>
      <c r="BT84" s="1082">
        <v>5634</v>
      </c>
      <c r="BU84" s="1082">
        <v>13814</v>
      </c>
      <c r="BV84" s="1082">
        <v>108002</v>
      </c>
      <c r="BW84" s="1082">
        <v>21745</v>
      </c>
      <c r="BX84" s="1082">
        <v>9886</v>
      </c>
      <c r="BY84" s="1082">
        <v>2694</v>
      </c>
      <c r="BZ84" s="1082">
        <v>3218</v>
      </c>
      <c r="CA84" s="1082">
        <v>27854</v>
      </c>
      <c r="CB84" s="1083">
        <v>42605</v>
      </c>
    </row>
    <row r="85" spans="2:80">
      <c r="B85" s="1078"/>
      <c r="C85" s="1079" t="s">
        <v>638</v>
      </c>
      <c r="D85" s="1080"/>
      <c r="E85" s="1081"/>
      <c r="F85" s="1084" t="s">
        <v>343</v>
      </c>
      <c r="G85" s="1085"/>
      <c r="H85" s="1082">
        <v>1384</v>
      </c>
      <c r="I85" s="1086">
        <v>1644</v>
      </c>
      <c r="J85" s="1082">
        <v>72898</v>
      </c>
      <c r="K85" s="1082">
        <v>26000</v>
      </c>
      <c r="L85" s="1082">
        <v>16396</v>
      </c>
      <c r="M85" s="1082">
        <v>10234</v>
      </c>
      <c r="N85" s="1082">
        <v>9905</v>
      </c>
      <c r="O85" s="1082">
        <v>329</v>
      </c>
      <c r="P85" s="1082">
        <v>6162</v>
      </c>
      <c r="Q85" s="1082">
        <v>69</v>
      </c>
      <c r="R85" s="1082">
        <v>3264</v>
      </c>
      <c r="S85" s="1083">
        <v>3185</v>
      </c>
      <c r="T85" s="1082">
        <v>79</v>
      </c>
      <c r="U85" s="1082">
        <v>2772</v>
      </c>
      <c r="V85" s="1082">
        <v>747</v>
      </c>
      <c r="W85" s="1082">
        <v>2025</v>
      </c>
      <c r="X85" s="1082">
        <v>57</v>
      </c>
      <c r="Y85" s="1082">
        <v>9604</v>
      </c>
      <c r="Z85" s="1082">
        <v>794</v>
      </c>
      <c r="AA85" s="1082">
        <v>70</v>
      </c>
      <c r="AB85" s="1082">
        <v>724</v>
      </c>
      <c r="AC85" s="1083">
        <v>8810</v>
      </c>
      <c r="AD85" s="1082">
        <v>97</v>
      </c>
      <c r="AE85" s="1082">
        <v>414</v>
      </c>
      <c r="AF85" s="1082">
        <v>300</v>
      </c>
      <c r="AG85" s="1082">
        <v>636</v>
      </c>
      <c r="AH85" s="1082">
        <v>2062</v>
      </c>
      <c r="AI85" s="1082">
        <v>1568</v>
      </c>
      <c r="AJ85" s="1082">
        <v>3615</v>
      </c>
      <c r="AK85" s="1082">
        <v>118</v>
      </c>
      <c r="AL85" s="1082">
        <v>5207</v>
      </c>
      <c r="AM85" s="1082">
        <v>41691</v>
      </c>
      <c r="AN85" s="1083">
        <v>22191</v>
      </c>
      <c r="AO85" s="1082">
        <v>11968</v>
      </c>
      <c r="AP85" s="1082">
        <v>11672</v>
      </c>
      <c r="AQ85" s="1082">
        <v>9553</v>
      </c>
      <c r="AR85" s="1082">
        <v>4212</v>
      </c>
      <c r="AS85" s="1082">
        <v>531</v>
      </c>
      <c r="AT85" s="1082">
        <v>571</v>
      </c>
      <c r="AU85" s="1082">
        <v>3242</v>
      </c>
      <c r="AV85" s="1082">
        <v>947</v>
      </c>
      <c r="AW85" s="1082">
        <v>36</v>
      </c>
      <c r="AX85" s="1083">
        <v>14</v>
      </c>
      <c r="AY85" s="1082">
        <v>2119</v>
      </c>
      <c r="AZ85" s="1082">
        <v>1856</v>
      </c>
      <c r="BA85" s="1082">
        <v>1311</v>
      </c>
      <c r="BB85" s="1082">
        <v>152</v>
      </c>
      <c r="BC85" s="1082">
        <v>353</v>
      </c>
      <c r="BD85" s="1082">
        <v>40</v>
      </c>
      <c r="BE85" s="1082">
        <v>263</v>
      </c>
      <c r="BF85" s="1082">
        <v>218</v>
      </c>
      <c r="BG85" s="1082">
        <v>45</v>
      </c>
      <c r="BH85" s="1083">
        <v>296</v>
      </c>
      <c r="BI85" s="1082">
        <v>8471</v>
      </c>
      <c r="BJ85" s="1082">
        <v>1647</v>
      </c>
      <c r="BK85" s="1082">
        <v>1089</v>
      </c>
      <c r="BL85" s="1082">
        <v>166</v>
      </c>
      <c r="BM85" s="1082">
        <v>231</v>
      </c>
      <c r="BN85" s="1082">
        <v>161</v>
      </c>
      <c r="BO85" s="1082">
        <v>1374</v>
      </c>
      <c r="BP85" s="1082">
        <v>1991</v>
      </c>
      <c r="BQ85" s="1082">
        <v>409</v>
      </c>
      <c r="BR85" s="1083">
        <v>219</v>
      </c>
      <c r="BS85" s="1082">
        <v>214</v>
      </c>
      <c r="BT85" s="1082">
        <v>2617</v>
      </c>
      <c r="BU85" s="1082">
        <v>1752</v>
      </c>
      <c r="BV85" s="1082">
        <v>19500</v>
      </c>
      <c r="BW85" s="1082">
        <v>4641</v>
      </c>
      <c r="BX85" s="1082">
        <v>846</v>
      </c>
      <c r="BY85" s="1082">
        <v>323</v>
      </c>
      <c r="BZ85" s="1082">
        <v>2983</v>
      </c>
      <c r="CA85" s="1082">
        <v>3628</v>
      </c>
      <c r="CB85" s="1083">
        <v>7079</v>
      </c>
    </row>
    <row r="86" spans="2:80">
      <c r="B86" s="1078"/>
      <c r="C86" s="1079" t="s">
        <v>639</v>
      </c>
      <c r="D86" s="1080"/>
      <c r="E86" s="1081"/>
      <c r="F86" s="1084" t="s">
        <v>344</v>
      </c>
      <c r="G86" s="1085"/>
      <c r="H86" s="1082">
        <v>671</v>
      </c>
      <c r="I86" s="1086">
        <v>1545</v>
      </c>
      <c r="J86" s="1082">
        <v>8876</v>
      </c>
      <c r="K86" s="1082">
        <v>2772</v>
      </c>
      <c r="L86" s="1082">
        <v>1787</v>
      </c>
      <c r="M86" s="1082">
        <v>719</v>
      </c>
      <c r="N86" s="1082">
        <v>697</v>
      </c>
      <c r="O86" s="1082">
        <v>22</v>
      </c>
      <c r="P86" s="1082">
        <v>1068</v>
      </c>
      <c r="Q86" s="1082">
        <v>13</v>
      </c>
      <c r="R86" s="1082">
        <v>565</v>
      </c>
      <c r="S86" s="1083">
        <v>554</v>
      </c>
      <c r="T86" s="1082">
        <v>11</v>
      </c>
      <c r="U86" s="1082">
        <v>479</v>
      </c>
      <c r="V86" s="1082">
        <v>182</v>
      </c>
      <c r="W86" s="1082">
        <v>297</v>
      </c>
      <c r="X86" s="1082">
        <v>11</v>
      </c>
      <c r="Y86" s="1082">
        <v>985</v>
      </c>
      <c r="Z86" s="1082">
        <v>136</v>
      </c>
      <c r="AA86" s="1082">
        <v>10</v>
      </c>
      <c r="AB86" s="1082">
        <v>126</v>
      </c>
      <c r="AC86" s="1083">
        <v>849</v>
      </c>
      <c r="AD86" s="1082">
        <v>9</v>
      </c>
      <c r="AE86" s="1082">
        <v>37</v>
      </c>
      <c r="AF86" s="1082">
        <v>22</v>
      </c>
      <c r="AG86" s="1082">
        <v>57</v>
      </c>
      <c r="AH86" s="1082">
        <v>179</v>
      </c>
      <c r="AI86" s="1082">
        <v>142</v>
      </c>
      <c r="AJ86" s="1082">
        <v>389</v>
      </c>
      <c r="AK86" s="1082">
        <v>14</v>
      </c>
      <c r="AL86" s="1082">
        <v>2507</v>
      </c>
      <c r="AM86" s="1082">
        <v>3597</v>
      </c>
      <c r="AN86" s="1083">
        <v>1929</v>
      </c>
      <c r="AO86" s="1082">
        <v>822</v>
      </c>
      <c r="AP86" s="1082">
        <v>802</v>
      </c>
      <c r="AQ86" s="1082">
        <v>623</v>
      </c>
      <c r="AR86" s="1082">
        <v>301</v>
      </c>
      <c r="AS86" s="1082">
        <v>14</v>
      </c>
      <c r="AT86" s="1082">
        <v>52</v>
      </c>
      <c r="AU86" s="1082">
        <v>182</v>
      </c>
      <c r="AV86" s="1082">
        <v>70</v>
      </c>
      <c r="AW86" s="1082">
        <v>1</v>
      </c>
      <c r="AX86" s="1083">
        <v>3</v>
      </c>
      <c r="AY86" s="1082">
        <v>179</v>
      </c>
      <c r="AZ86" s="1082">
        <v>158</v>
      </c>
      <c r="BA86" s="1082">
        <v>135</v>
      </c>
      <c r="BB86" s="1082">
        <v>13</v>
      </c>
      <c r="BC86" s="1082">
        <v>2</v>
      </c>
      <c r="BD86" s="1082">
        <v>8</v>
      </c>
      <c r="BE86" s="1082">
        <v>21</v>
      </c>
      <c r="BF86" s="1082">
        <v>11</v>
      </c>
      <c r="BG86" s="1082">
        <v>10</v>
      </c>
      <c r="BH86" s="1083">
        <v>20</v>
      </c>
      <c r="BI86" s="1082">
        <v>983</v>
      </c>
      <c r="BJ86" s="1082">
        <v>329</v>
      </c>
      <c r="BK86" s="1082">
        <v>178</v>
      </c>
      <c r="BL86" s="1082">
        <v>60</v>
      </c>
      <c r="BM86" s="1082">
        <v>19</v>
      </c>
      <c r="BN86" s="1082">
        <v>72</v>
      </c>
      <c r="BO86" s="1082">
        <v>332</v>
      </c>
      <c r="BP86" s="1082">
        <v>140</v>
      </c>
      <c r="BQ86" s="1082">
        <v>15</v>
      </c>
      <c r="BR86" s="1083">
        <v>27</v>
      </c>
      <c r="BS86" s="1082">
        <v>44</v>
      </c>
      <c r="BT86" s="1082">
        <v>96</v>
      </c>
      <c r="BU86" s="1082">
        <v>124</v>
      </c>
      <c r="BV86" s="1082">
        <v>1668</v>
      </c>
      <c r="BW86" s="1082">
        <v>345</v>
      </c>
      <c r="BX86" s="1082">
        <v>250</v>
      </c>
      <c r="BY86" s="1082">
        <v>209</v>
      </c>
      <c r="BZ86" s="1082">
        <v>221</v>
      </c>
      <c r="CA86" s="1082">
        <v>148</v>
      </c>
      <c r="CB86" s="1083">
        <v>495</v>
      </c>
    </row>
    <row r="87" spans="2:80">
      <c r="B87" s="1078"/>
      <c r="C87" s="1079" t="s">
        <v>640</v>
      </c>
      <c r="D87" s="1080"/>
      <c r="E87" s="1081"/>
      <c r="F87" s="1084" t="s">
        <v>345</v>
      </c>
      <c r="G87" s="1085"/>
      <c r="H87" s="1082">
        <v>2290</v>
      </c>
      <c r="I87" s="1086">
        <v>2019</v>
      </c>
      <c r="J87" s="1082">
        <v>67685</v>
      </c>
      <c r="K87" s="1082">
        <v>34136</v>
      </c>
      <c r="L87" s="1082">
        <v>19286</v>
      </c>
      <c r="M87" s="1082">
        <v>11570</v>
      </c>
      <c r="N87" s="1082">
        <v>11175</v>
      </c>
      <c r="O87" s="1082">
        <v>395</v>
      </c>
      <c r="P87" s="1082">
        <v>7716</v>
      </c>
      <c r="Q87" s="1082">
        <v>89</v>
      </c>
      <c r="R87" s="1082">
        <v>3381</v>
      </c>
      <c r="S87" s="1083">
        <v>3295</v>
      </c>
      <c r="T87" s="1082">
        <v>86</v>
      </c>
      <c r="U87" s="1082">
        <v>4178</v>
      </c>
      <c r="V87" s="1082">
        <v>1515</v>
      </c>
      <c r="W87" s="1082">
        <v>2663</v>
      </c>
      <c r="X87" s="1082">
        <v>68</v>
      </c>
      <c r="Y87" s="1082">
        <v>14850</v>
      </c>
      <c r="Z87" s="1082">
        <v>823</v>
      </c>
      <c r="AA87" s="1082">
        <v>65</v>
      </c>
      <c r="AB87" s="1082">
        <v>758</v>
      </c>
      <c r="AC87" s="1083">
        <v>14027</v>
      </c>
      <c r="AD87" s="1082">
        <v>144</v>
      </c>
      <c r="AE87" s="1082">
        <v>686</v>
      </c>
      <c r="AF87" s="1082">
        <v>343</v>
      </c>
      <c r="AG87" s="1082">
        <v>800</v>
      </c>
      <c r="AH87" s="1082">
        <v>2418</v>
      </c>
      <c r="AI87" s="1082">
        <v>3265</v>
      </c>
      <c r="AJ87" s="1082">
        <v>6193</v>
      </c>
      <c r="AK87" s="1082">
        <v>178</v>
      </c>
      <c r="AL87" s="1082">
        <v>8550</v>
      </c>
      <c r="AM87" s="1082">
        <v>24999</v>
      </c>
      <c r="AN87" s="1083">
        <v>13996</v>
      </c>
      <c r="AO87" s="1082">
        <v>7900</v>
      </c>
      <c r="AP87" s="1082">
        <v>7697</v>
      </c>
      <c r="AQ87" s="1082">
        <v>6247</v>
      </c>
      <c r="AR87" s="1082">
        <v>3078</v>
      </c>
      <c r="AS87" s="1082">
        <v>293</v>
      </c>
      <c r="AT87" s="1082">
        <v>516</v>
      </c>
      <c r="AU87" s="1082">
        <v>1800</v>
      </c>
      <c r="AV87" s="1082">
        <v>523</v>
      </c>
      <c r="AW87" s="1082">
        <v>20</v>
      </c>
      <c r="AX87" s="1083">
        <v>17</v>
      </c>
      <c r="AY87" s="1082">
        <v>1450</v>
      </c>
      <c r="AZ87" s="1082">
        <v>1296</v>
      </c>
      <c r="BA87" s="1082">
        <v>947</v>
      </c>
      <c r="BB87" s="1082">
        <v>176</v>
      </c>
      <c r="BC87" s="1082">
        <v>151</v>
      </c>
      <c r="BD87" s="1082">
        <v>22</v>
      </c>
      <c r="BE87" s="1082">
        <v>154</v>
      </c>
      <c r="BF87" s="1082">
        <v>126</v>
      </c>
      <c r="BG87" s="1082">
        <v>28</v>
      </c>
      <c r="BH87" s="1083">
        <v>203</v>
      </c>
      <c r="BI87" s="1082">
        <v>4743</v>
      </c>
      <c r="BJ87" s="1082">
        <v>1314</v>
      </c>
      <c r="BK87" s="1082">
        <v>879</v>
      </c>
      <c r="BL87" s="1082">
        <v>149</v>
      </c>
      <c r="BM87" s="1082">
        <v>97</v>
      </c>
      <c r="BN87" s="1082">
        <v>189</v>
      </c>
      <c r="BO87" s="1082">
        <v>1107</v>
      </c>
      <c r="BP87" s="1082">
        <v>833</v>
      </c>
      <c r="BQ87" s="1082">
        <v>357</v>
      </c>
      <c r="BR87" s="1083">
        <v>193</v>
      </c>
      <c r="BS87" s="1082">
        <v>246</v>
      </c>
      <c r="BT87" s="1082">
        <v>693</v>
      </c>
      <c r="BU87" s="1082">
        <v>1353</v>
      </c>
      <c r="BV87" s="1082">
        <v>11003</v>
      </c>
      <c r="BW87" s="1082">
        <v>1710</v>
      </c>
      <c r="BX87" s="1082">
        <v>735</v>
      </c>
      <c r="BY87" s="1082">
        <v>85</v>
      </c>
      <c r="BZ87" s="1082">
        <v>2426</v>
      </c>
      <c r="CA87" s="1082">
        <v>1658</v>
      </c>
      <c r="CB87" s="1083">
        <v>4389</v>
      </c>
    </row>
    <row r="88" spans="2:80">
      <c r="B88" s="1078"/>
      <c r="C88" s="1079" t="s">
        <v>641</v>
      </c>
      <c r="D88" s="1080"/>
      <c r="E88" s="1081"/>
      <c r="F88" s="1084" t="s">
        <v>346</v>
      </c>
      <c r="G88" s="1085"/>
      <c r="H88" s="1082">
        <v>2880</v>
      </c>
      <c r="I88" s="1086">
        <v>1432</v>
      </c>
      <c r="J88" s="1082">
        <v>79670</v>
      </c>
      <c r="K88" s="1082">
        <v>37920</v>
      </c>
      <c r="L88" s="1082">
        <v>23237</v>
      </c>
      <c r="M88" s="1082">
        <v>14600</v>
      </c>
      <c r="N88" s="1082">
        <v>14133</v>
      </c>
      <c r="O88" s="1082">
        <v>467</v>
      </c>
      <c r="P88" s="1082">
        <v>8637</v>
      </c>
      <c r="Q88" s="1082">
        <v>103</v>
      </c>
      <c r="R88" s="1082">
        <v>4367</v>
      </c>
      <c r="S88" s="1083">
        <v>4286</v>
      </c>
      <c r="T88" s="1082">
        <v>81</v>
      </c>
      <c r="U88" s="1082">
        <v>4093</v>
      </c>
      <c r="V88" s="1082">
        <v>1268</v>
      </c>
      <c r="W88" s="1082">
        <v>2825</v>
      </c>
      <c r="X88" s="1082">
        <v>74</v>
      </c>
      <c r="Y88" s="1082">
        <v>14683</v>
      </c>
      <c r="Z88" s="1082">
        <v>873</v>
      </c>
      <c r="AA88" s="1082">
        <v>75</v>
      </c>
      <c r="AB88" s="1082">
        <v>798</v>
      </c>
      <c r="AC88" s="1083">
        <v>13810</v>
      </c>
      <c r="AD88" s="1082">
        <v>154</v>
      </c>
      <c r="AE88" s="1082">
        <v>617</v>
      </c>
      <c r="AF88" s="1082">
        <v>374</v>
      </c>
      <c r="AG88" s="1082">
        <v>1033</v>
      </c>
      <c r="AH88" s="1082">
        <v>3287</v>
      </c>
      <c r="AI88" s="1082">
        <v>2331</v>
      </c>
      <c r="AJ88" s="1082">
        <v>5746</v>
      </c>
      <c r="AK88" s="1082">
        <v>268</v>
      </c>
      <c r="AL88" s="1082">
        <v>10779</v>
      </c>
      <c r="AM88" s="1082">
        <v>30971</v>
      </c>
      <c r="AN88" s="1083">
        <v>17130</v>
      </c>
      <c r="AO88" s="1082">
        <v>7782</v>
      </c>
      <c r="AP88" s="1082">
        <v>7475</v>
      </c>
      <c r="AQ88" s="1082">
        <v>6251</v>
      </c>
      <c r="AR88" s="1082">
        <v>4069</v>
      </c>
      <c r="AS88" s="1082">
        <v>338</v>
      </c>
      <c r="AT88" s="1082">
        <v>269</v>
      </c>
      <c r="AU88" s="1082">
        <v>945</v>
      </c>
      <c r="AV88" s="1082">
        <v>601</v>
      </c>
      <c r="AW88" s="1082">
        <v>15</v>
      </c>
      <c r="AX88" s="1083">
        <v>14</v>
      </c>
      <c r="AY88" s="1082">
        <v>1224</v>
      </c>
      <c r="AZ88" s="1082">
        <v>1081</v>
      </c>
      <c r="BA88" s="1082">
        <v>922</v>
      </c>
      <c r="BB88" s="1082">
        <v>74</v>
      </c>
      <c r="BC88" s="1082">
        <v>76</v>
      </c>
      <c r="BD88" s="1082">
        <v>9</v>
      </c>
      <c r="BE88" s="1082">
        <v>143</v>
      </c>
      <c r="BF88" s="1082">
        <v>118</v>
      </c>
      <c r="BG88" s="1082">
        <v>25</v>
      </c>
      <c r="BH88" s="1083">
        <v>307</v>
      </c>
      <c r="BI88" s="1082">
        <v>7023</v>
      </c>
      <c r="BJ88" s="1082">
        <v>1748</v>
      </c>
      <c r="BK88" s="1082">
        <v>1219</v>
      </c>
      <c r="BL88" s="1082">
        <v>180</v>
      </c>
      <c r="BM88" s="1082">
        <v>213</v>
      </c>
      <c r="BN88" s="1082">
        <v>136</v>
      </c>
      <c r="BO88" s="1082">
        <v>1267</v>
      </c>
      <c r="BP88" s="1082">
        <v>1482</v>
      </c>
      <c r="BQ88" s="1082">
        <v>901</v>
      </c>
      <c r="BR88" s="1083">
        <v>342</v>
      </c>
      <c r="BS88" s="1082">
        <v>307</v>
      </c>
      <c r="BT88" s="1082">
        <v>976</v>
      </c>
      <c r="BU88" s="1082">
        <v>2325</v>
      </c>
      <c r="BV88" s="1082">
        <v>13841</v>
      </c>
      <c r="BW88" s="1082">
        <v>2685</v>
      </c>
      <c r="BX88" s="1082">
        <v>816</v>
      </c>
      <c r="BY88" s="1082">
        <v>139</v>
      </c>
      <c r="BZ88" s="1082">
        <v>2381</v>
      </c>
      <c r="CA88" s="1082">
        <v>2622</v>
      </c>
      <c r="CB88" s="1083">
        <v>5198</v>
      </c>
    </row>
    <row r="89" spans="2:80">
      <c r="B89" s="1078"/>
      <c r="C89" s="1079" t="s">
        <v>642</v>
      </c>
      <c r="D89" s="1080"/>
      <c r="E89" s="1081"/>
      <c r="F89" s="1084" t="s">
        <v>433</v>
      </c>
      <c r="G89" s="1085"/>
      <c r="H89" s="1082">
        <v>0</v>
      </c>
      <c r="I89" s="1086">
        <v>0</v>
      </c>
      <c r="J89" s="1082">
        <v>272</v>
      </c>
      <c r="K89" s="1082">
        <v>0</v>
      </c>
      <c r="L89" s="1082">
        <v>0</v>
      </c>
      <c r="M89" s="1082">
        <v>0</v>
      </c>
      <c r="N89" s="1082">
        <v>0</v>
      </c>
      <c r="O89" s="1082">
        <v>0</v>
      </c>
      <c r="P89" s="1082">
        <v>0</v>
      </c>
      <c r="Q89" s="1082">
        <v>0</v>
      </c>
      <c r="R89" s="1082">
        <v>0</v>
      </c>
      <c r="S89" s="1083">
        <v>0</v>
      </c>
      <c r="T89" s="1082">
        <v>0</v>
      </c>
      <c r="U89" s="1082">
        <v>0</v>
      </c>
      <c r="V89" s="1082">
        <v>0</v>
      </c>
      <c r="W89" s="1082">
        <v>0</v>
      </c>
      <c r="X89" s="1082">
        <v>0</v>
      </c>
      <c r="Y89" s="1082">
        <v>0</v>
      </c>
      <c r="Z89" s="1082">
        <v>0</v>
      </c>
      <c r="AA89" s="1082">
        <v>0</v>
      </c>
      <c r="AB89" s="1082">
        <v>0</v>
      </c>
      <c r="AC89" s="1083">
        <v>0</v>
      </c>
      <c r="AD89" s="1082">
        <v>0</v>
      </c>
      <c r="AE89" s="1082">
        <v>0</v>
      </c>
      <c r="AF89" s="1082">
        <v>0</v>
      </c>
      <c r="AG89" s="1082">
        <v>0</v>
      </c>
      <c r="AH89" s="1082">
        <v>0</v>
      </c>
      <c r="AI89" s="1082">
        <v>0</v>
      </c>
      <c r="AJ89" s="1082">
        <v>0</v>
      </c>
      <c r="AK89" s="1082">
        <v>0</v>
      </c>
      <c r="AL89" s="1082">
        <v>0</v>
      </c>
      <c r="AM89" s="1082">
        <v>272</v>
      </c>
      <c r="AN89" s="1083">
        <v>272</v>
      </c>
      <c r="AO89" s="1082">
        <v>153</v>
      </c>
      <c r="AP89" s="1082">
        <v>152</v>
      </c>
      <c r="AQ89" s="1082">
        <v>118</v>
      </c>
      <c r="AR89" s="1082">
        <v>57</v>
      </c>
      <c r="AS89" s="1082">
        <v>3</v>
      </c>
      <c r="AT89" s="1082">
        <v>10</v>
      </c>
      <c r="AU89" s="1082">
        <v>32</v>
      </c>
      <c r="AV89" s="1082">
        <v>15</v>
      </c>
      <c r="AW89" s="1082">
        <v>0</v>
      </c>
      <c r="AX89" s="1083">
        <v>1</v>
      </c>
      <c r="AY89" s="1082">
        <v>34</v>
      </c>
      <c r="AZ89" s="1082">
        <v>30</v>
      </c>
      <c r="BA89" s="1082">
        <v>26</v>
      </c>
      <c r="BB89" s="1082">
        <v>2</v>
      </c>
      <c r="BC89" s="1082">
        <v>0</v>
      </c>
      <c r="BD89" s="1082">
        <v>2</v>
      </c>
      <c r="BE89" s="1082">
        <v>4</v>
      </c>
      <c r="BF89" s="1082">
        <v>2</v>
      </c>
      <c r="BG89" s="1082">
        <v>2</v>
      </c>
      <c r="BH89" s="1083">
        <v>1</v>
      </c>
      <c r="BI89" s="1082">
        <v>113</v>
      </c>
      <c r="BJ89" s="1082">
        <v>73</v>
      </c>
      <c r="BK89" s="1082">
        <v>54</v>
      </c>
      <c r="BL89" s="1082">
        <v>11</v>
      </c>
      <c r="BM89" s="1082">
        <v>1</v>
      </c>
      <c r="BN89" s="1082">
        <v>7</v>
      </c>
      <c r="BO89" s="1082">
        <v>2</v>
      </c>
      <c r="BP89" s="1082">
        <v>31</v>
      </c>
      <c r="BQ89" s="1082">
        <v>1</v>
      </c>
      <c r="BR89" s="1083">
        <v>0</v>
      </c>
      <c r="BS89" s="1082">
        <v>2</v>
      </c>
      <c r="BT89" s="1082">
        <v>4</v>
      </c>
      <c r="BU89" s="1082">
        <v>6</v>
      </c>
      <c r="BV89" s="1082">
        <v>0</v>
      </c>
      <c r="BW89" s="1082">
        <v>0</v>
      </c>
      <c r="BX89" s="1082">
        <v>0</v>
      </c>
      <c r="BY89" s="1082">
        <v>0</v>
      </c>
      <c r="BZ89" s="1082">
        <v>0</v>
      </c>
      <c r="CA89" s="1082">
        <v>0</v>
      </c>
      <c r="CB89" s="1083">
        <v>0</v>
      </c>
    </row>
    <row r="90" spans="2:80">
      <c r="B90" s="1078"/>
      <c r="C90" s="1079" t="s">
        <v>643</v>
      </c>
      <c r="D90" s="1080"/>
      <c r="E90" s="1081"/>
      <c r="F90" s="1084" t="s">
        <v>434</v>
      </c>
      <c r="G90" s="1085"/>
      <c r="H90" s="1082">
        <v>1414</v>
      </c>
      <c r="I90" s="1086">
        <v>2740</v>
      </c>
      <c r="J90" s="1082">
        <v>22386</v>
      </c>
      <c r="K90" s="1082">
        <v>7118</v>
      </c>
      <c r="L90" s="1082">
        <v>3905</v>
      </c>
      <c r="M90" s="1082">
        <v>2011</v>
      </c>
      <c r="N90" s="1082">
        <v>1813</v>
      </c>
      <c r="O90" s="1082">
        <v>198</v>
      </c>
      <c r="P90" s="1082">
        <v>1894</v>
      </c>
      <c r="Q90" s="1082">
        <v>24</v>
      </c>
      <c r="R90" s="1082">
        <v>898</v>
      </c>
      <c r="S90" s="1083">
        <v>852</v>
      </c>
      <c r="T90" s="1082">
        <v>46</v>
      </c>
      <c r="U90" s="1082">
        <v>945</v>
      </c>
      <c r="V90" s="1082">
        <v>253</v>
      </c>
      <c r="W90" s="1082">
        <v>692</v>
      </c>
      <c r="X90" s="1082">
        <v>27</v>
      </c>
      <c r="Y90" s="1082">
        <v>3213</v>
      </c>
      <c r="Z90" s="1082">
        <v>206</v>
      </c>
      <c r="AA90" s="1082">
        <v>13</v>
      </c>
      <c r="AB90" s="1082">
        <v>193</v>
      </c>
      <c r="AC90" s="1083">
        <v>3007</v>
      </c>
      <c r="AD90" s="1082">
        <v>42</v>
      </c>
      <c r="AE90" s="1082">
        <v>139</v>
      </c>
      <c r="AF90" s="1082">
        <v>67</v>
      </c>
      <c r="AG90" s="1082">
        <v>277</v>
      </c>
      <c r="AH90" s="1082">
        <v>678</v>
      </c>
      <c r="AI90" s="1082">
        <v>474</v>
      </c>
      <c r="AJ90" s="1082">
        <v>1235</v>
      </c>
      <c r="AK90" s="1082">
        <v>95</v>
      </c>
      <c r="AL90" s="1082">
        <v>5285</v>
      </c>
      <c r="AM90" s="1082">
        <v>9983</v>
      </c>
      <c r="AN90" s="1083">
        <v>6107</v>
      </c>
      <c r="AO90" s="1082">
        <v>3503</v>
      </c>
      <c r="AP90" s="1082">
        <v>3458</v>
      </c>
      <c r="AQ90" s="1082">
        <v>2949</v>
      </c>
      <c r="AR90" s="1082">
        <v>1348</v>
      </c>
      <c r="AS90" s="1082">
        <v>63</v>
      </c>
      <c r="AT90" s="1082">
        <v>177</v>
      </c>
      <c r="AU90" s="1082">
        <v>1077</v>
      </c>
      <c r="AV90" s="1082">
        <v>268</v>
      </c>
      <c r="AW90" s="1082">
        <v>5</v>
      </c>
      <c r="AX90" s="1083">
        <v>11</v>
      </c>
      <c r="AY90" s="1082">
        <v>509</v>
      </c>
      <c r="AZ90" s="1082">
        <v>452</v>
      </c>
      <c r="BA90" s="1082">
        <v>362</v>
      </c>
      <c r="BB90" s="1082">
        <v>49</v>
      </c>
      <c r="BC90" s="1082">
        <v>32</v>
      </c>
      <c r="BD90" s="1082">
        <v>9</v>
      </c>
      <c r="BE90" s="1082">
        <v>57</v>
      </c>
      <c r="BF90" s="1082">
        <v>46</v>
      </c>
      <c r="BG90" s="1082">
        <v>11</v>
      </c>
      <c r="BH90" s="1083">
        <v>45</v>
      </c>
      <c r="BI90" s="1082">
        <v>2533</v>
      </c>
      <c r="BJ90" s="1082">
        <v>932</v>
      </c>
      <c r="BK90" s="1082">
        <v>578</v>
      </c>
      <c r="BL90" s="1082">
        <v>114</v>
      </c>
      <c r="BM90" s="1082">
        <v>47</v>
      </c>
      <c r="BN90" s="1082">
        <v>193</v>
      </c>
      <c r="BO90" s="1082">
        <v>801</v>
      </c>
      <c r="BP90" s="1082">
        <v>337</v>
      </c>
      <c r="BQ90" s="1082">
        <v>47</v>
      </c>
      <c r="BR90" s="1083">
        <v>68</v>
      </c>
      <c r="BS90" s="1082">
        <v>87</v>
      </c>
      <c r="BT90" s="1082">
        <v>261</v>
      </c>
      <c r="BU90" s="1082">
        <v>71</v>
      </c>
      <c r="BV90" s="1082">
        <v>3876</v>
      </c>
      <c r="BW90" s="1082">
        <v>816</v>
      </c>
      <c r="BX90" s="1082">
        <v>515</v>
      </c>
      <c r="BY90" s="1082">
        <v>68</v>
      </c>
      <c r="BZ90" s="1082">
        <v>447</v>
      </c>
      <c r="CA90" s="1082">
        <v>445</v>
      </c>
      <c r="CB90" s="1083">
        <v>1585</v>
      </c>
    </row>
    <row r="91" spans="2:80">
      <c r="B91" s="1078"/>
      <c r="C91" s="1079" t="s">
        <v>644</v>
      </c>
      <c r="D91" s="1080"/>
      <c r="E91" s="1081"/>
      <c r="F91" s="1084" t="s">
        <v>347</v>
      </c>
      <c r="G91" s="1085"/>
      <c r="H91" s="1082">
        <v>7862</v>
      </c>
      <c r="I91" s="1086">
        <v>124731</v>
      </c>
      <c r="J91" s="1082">
        <v>132212</v>
      </c>
      <c r="K91" s="1082">
        <v>15063</v>
      </c>
      <c r="L91" s="1082">
        <v>8696</v>
      </c>
      <c r="M91" s="1082">
        <v>4335</v>
      </c>
      <c r="N91" s="1082">
        <v>3859</v>
      </c>
      <c r="O91" s="1082">
        <v>476</v>
      </c>
      <c r="P91" s="1082">
        <v>4361</v>
      </c>
      <c r="Q91" s="1082">
        <v>52</v>
      </c>
      <c r="R91" s="1082">
        <v>2034</v>
      </c>
      <c r="S91" s="1083">
        <v>1924</v>
      </c>
      <c r="T91" s="1082">
        <v>110</v>
      </c>
      <c r="U91" s="1082">
        <v>2212</v>
      </c>
      <c r="V91" s="1082">
        <v>568</v>
      </c>
      <c r="W91" s="1082">
        <v>1644</v>
      </c>
      <c r="X91" s="1082">
        <v>63</v>
      </c>
      <c r="Y91" s="1082">
        <v>6367</v>
      </c>
      <c r="Z91" s="1082">
        <v>431</v>
      </c>
      <c r="AA91" s="1082">
        <v>28</v>
      </c>
      <c r="AB91" s="1082">
        <v>403</v>
      </c>
      <c r="AC91" s="1083">
        <v>5936</v>
      </c>
      <c r="AD91" s="1082">
        <v>84</v>
      </c>
      <c r="AE91" s="1082">
        <v>273</v>
      </c>
      <c r="AF91" s="1082">
        <v>131</v>
      </c>
      <c r="AG91" s="1082">
        <v>547</v>
      </c>
      <c r="AH91" s="1082">
        <v>1335</v>
      </c>
      <c r="AI91" s="1082">
        <v>934</v>
      </c>
      <c r="AJ91" s="1082">
        <v>2435</v>
      </c>
      <c r="AK91" s="1082">
        <v>197</v>
      </c>
      <c r="AL91" s="1082">
        <v>29396</v>
      </c>
      <c r="AM91" s="1082">
        <v>87753</v>
      </c>
      <c r="AN91" s="1083">
        <v>54057</v>
      </c>
      <c r="AO91" s="1082">
        <v>29855</v>
      </c>
      <c r="AP91" s="1082">
        <v>29496</v>
      </c>
      <c r="AQ91" s="1082">
        <v>24846</v>
      </c>
      <c r="AR91" s="1082">
        <v>11404</v>
      </c>
      <c r="AS91" s="1082">
        <v>534</v>
      </c>
      <c r="AT91" s="1082">
        <v>1559</v>
      </c>
      <c r="AU91" s="1082">
        <v>8745</v>
      </c>
      <c r="AV91" s="1082">
        <v>2456</v>
      </c>
      <c r="AW91" s="1082">
        <v>44</v>
      </c>
      <c r="AX91" s="1083">
        <v>104</v>
      </c>
      <c r="AY91" s="1082">
        <v>4650</v>
      </c>
      <c r="AZ91" s="1082">
        <v>4122</v>
      </c>
      <c r="BA91" s="1082">
        <v>3346</v>
      </c>
      <c r="BB91" s="1082">
        <v>420</v>
      </c>
      <c r="BC91" s="1082">
        <v>241</v>
      </c>
      <c r="BD91" s="1082">
        <v>115</v>
      </c>
      <c r="BE91" s="1082">
        <v>528</v>
      </c>
      <c r="BF91" s="1082">
        <v>392</v>
      </c>
      <c r="BG91" s="1082">
        <v>136</v>
      </c>
      <c r="BH91" s="1083">
        <v>359</v>
      </c>
      <c r="BI91" s="1082">
        <v>23820</v>
      </c>
      <c r="BJ91" s="1082">
        <v>9452</v>
      </c>
      <c r="BK91" s="1082">
        <v>5748</v>
      </c>
      <c r="BL91" s="1082">
        <v>1222</v>
      </c>
      <c r="BM91" s="1082">
        <v>617</v>
      </c>
      <c r="BN91" s="1082">
        <v>1865</v>
      </c>
      <c r="BO91" s="1082">
        <v>6518</v>
      </c>
      <c r="BP91" s="1082">
        <v>3558</v>
      </c>
      <c r="BQ91" s="1082">
        <v>461</v>
      </c>
      <c r="BR91" s="1083">
        <v>541</v>
      </c>
      <c r="BS91" s="1082">
        <v>763</v>
      </c>
      <c r="BT91" s="1082">
        <v>2527</v>
      </c>
      <c r="BU91" s="1082">
        <v>382</v>
      </c>
      <c r="BV91" s="1082">
        <v>33696</v>
      </c>
      <c r="BW91" s="1082">
        <v>7181</v>
      </c>
      <c r="BX91" s="1082">
        <v>4333</v>
      </c>
      <c r="BY91" s="1082">
        <v>577</v>
      </c>
      <c r="BZ91" s="1082">
        <v>3897</v>
      </c>
      <c r="CA91" s="1082">
        <v>3901</v>
      </c>
      <c r="CB91" s="1083">
        <v>13807</v>
      </c>
    </row>
    <row r="92" spans="2:80">
      <c r="B92" s="1078"/>
      <c r="C92" s="1079" t="s">
        <v>645</v>
      </c>
      <c r="D92" s="1080"/>
      <c r="E92" s="1081"/>
      <c r="F92" s="1084" t="s">
        <v>348</v>
      </c>
      <c r="G92" s="1085"/>
      <c r="H92" s="1082">
        <v>163</v>
      </c>
      <c r="I92" s="1086">
        <v>157</v>
      </c>
      <c r="J92" s="1082">
        <v>4615</v>
      </c>
      <c r="K92" s="1082">
        <v>2598</v>
      </c>
      <c r="L92" s="1082">
        <v>1267</v>
      </c>
      <c r="M92" s="1082">
        <v>681</v>
      </c>
      <c r="N92" s="1082">
        <v>658</v>
      </c>
      <c r="O92" s="1082">
        <v>23</v>
      </c>
      <c r="P92" s="1082">
        <v>586</v>
      </c>
      <c r="Q92" s="1082">
        <v>7</v>
      </c>
      <c r="R92" s="1082">
        <v>306</v>
      </c>
      <c r="S92" s="1083">
        <v>299</v>
      </c>
      <c r="T92" s="1082">
        <v>7</v>
      </c>
      <c r="U92" s="1082">
        <v>267</v>
      </c>
      <c r="V92" s="1082">
        <v>101</v>
      </c>
      <c r="W92" s="1082">
        <v>166</v>
      </c>
      <c r="X92" s="1082">
        <v>6</v>
      </c>
      <c r="Y92" s="1082">
        <v>1331</v>
      </c>
      <c r="Z92" s="1082">
        <v>67</v>
      </c>
      <c r="AA92" s="1082">
        <v>5</v>
      </c>
      <c r="AB92" s="1082">
        <v>62</v>
      </c>
      <c r="AC92" s="1083">
        <v>1264</v>
      </c>
      <c r="AD92" s="1082">
        <v>13</v>
      </c>
      <c r="AE92" s="1082">
        <v>57</v>
      </c>
      <c r="AF92" s="1082">
        <v>33</v>
      </c>
      <c r="AG92" s="1082">
        <v>84</v>
      </c>
      <c r="AH92" s="1082">
        <v>275</v>
      </c>
      <c r="AI92" s="1082">
        <v>215</v>
      </c>
      <c r="AJ92" s="1082">
        <v>570</v>
      </c>
      <c r="AK92" s="1082">
        <v>17</v>
      </c>
      <c r="AL92" s="1082">
        <v>608</v>
      </c>
      <c r="AM92" s="1082">
        <v>1409</v>
      </c>
      <c r="AN92" s="1083">
        <v>720</v>
      </c>
      <c r="AO92" s="1082">
        <v>383</v>
      </c>
      <c r="AP92" s="1082">
        <v>364</v>
      </c>
      <c r="AQ92" s="1082">
        <v>286</v>
      </c>
      <c r="AR92" s="1082">
        <v>126</v>
      </c>
      <c r="AS92" s="1082">
        <v>10</v>
      </c>
      <c r="AT92" s="1082">
        <v>28</v>
      </c>
      <c r="AU92" s="1082">
        <v>94</v>
      </c>
      <c r="AV92" s="1082">
        <v>26</v>
      </c>
      <c r="AW92" s="1082">
        <v>1</v>
      </c>
      <c r="AX92" s="1083">
        <v>1</v>
      </c>
      <c r="AY92" s="1082">
        <v>78</v>
      </c>
      <c r="AZ92" s="1082">
        <v>71</v>
      </c>
      <c r="BA92" s="1082">
        <v>52</v>
      </c>
      <c r="BB92" s="1082">
        <v>11</v>
      </c>
      <c r="BC92" s="1082">
        <v>7</v>
      </c>
      <c r="BD92" s="1082">
        <v>1</v>
      </c>
      <c r="BE92" s="1082">
        <v>7</v>
      </c>
      <c r="BF92" s="1082">
        <v>6</v>
      </c>
      <c r="BG92" s="1082">
        <v>1</v>
      </c>
      <c r="BH92" s="1083">
        <v>19</v>
      </c>
      <c r="BI92" s="1082">
        <v>335</v>
      </c>
      <c r="BJ92" s="1082">
        <v>116</v>
      </c>
      <c r="BK92" s="1082">
        <v>65</v>
      </c>
      <c r="BL92" s="1082">
        <v>17</v>
      </c>
      <c r="BM92" s="1082">
        <v>5</v>
      </c>
      <c r="BN92" s="1082">
        <v>29</v>
      </c>
      <c r="BO92" s="1082">
        <v>87</v>
      </c>
      <c r="BP92" s="1082">
        <v>37</v>
      </c>
      <c r="BQ92" s="1082">
        <v>8</v>
      </c>
      <c r="BR92" s="1083">
        <v>12</v>
      </c>
      <c r="BS92" s="1082">
        <v>32</v>
      </c>
      <c r="BT92" s="1082">
        <v>43</v>
      </c>
      <c r="BU92" s="1082">
        <v>2</v>
      </c>
      <c r="BV92" s="1082">
        <v>689</v>
      </c>
      <c r="BW92" s="1082">
        <v>127</v>
      </c>
      <c r="BX92" s="1082">
        <v>58</v>
      </c>
      <c r="BY92" s="1082">
        <v>12</v>
      </c>
      <c r="BZ92" s="1082">
        <v>127</v>
      </c>
      <c r="CA92" s="1082">
        <v>85</v>
      </c>
      <c r="CB92" s="1083">
        <v>280</v>
      </c>
    </row>
    <row r="93" spans="2:80">
      <c r="B93" s="1078"/>
      <c r="C93" s="1079" t="s">
        <v>646</v>
      </c>
      <c r="D93" s="1080"/>
      <c r="E93" s="1081"/>
      <c r="F93" s="1084" t="s">
        <v>349</v>
      </c>
      <c r="G93" s="1085"/>
      <c r="H93" s="1082">
        <v>2863</v>
      </c>
      <c r="I93" s="1086">
        <v>8523</v>
      </c>
      <c r="J93" s="1082">
        <v>133557</v>
      </c>
      <c r="K93" s="1082">
        <v>52354</v>
      </c>
      <c r="L93" s="1082">
        <v>18058</v>
      </c>
      <c r="M93" s="1082">
        <v>4531</v>
      </c>
      <c r="N93" s="1082">
        <v>4375</v>
      </c>
      <c r="O93" s="1082">
        <v>156</v>
      </c>
      <c r="P93" s="1082">
        <v>13527</v>
      </c>
      <c r="Q93" s="1082">
        <v>173</v>
      </c>
      <c r="R93" s="1082">
        <v>7028</v>
      </c>
      <c r="S93" s="1083">
        <v>6877</v>
      </c>
      <c r="T93" s="1082">
        <v>151</v>
      </c>
      <c r="U93" s="1082">
        <v>6177</v>
      </c>
      <c r="V93" s="1082">
        <v>2342</v>
      </c>
      <c r="W93" s="1082">
        <v>3835</v>
      </c>
      <c r="X93" s="1082">
        <v>149</v>
      </c>
      <c r="Y93" s="1082">
        <v>34296</v>
      </c>
      <c r="Z93" s="1082">
        <v>4434</v>
      </c>
      <c r="AA93" s="1082">
        <v>350</v>
      </c>
      <c r="AB93" s="1082">
        <v>4084</v>
      </c>
      <c r="AC93" s="1083">
        <v>29862</v>
      </c>
      <c r="AD93" s="1082">
        <v>315</v>
      </c>
      <c r="AE93" s="1082">
        <v>1358</v>
      </c>
      <c r="AF93" s="1082">
        <v>766</v>
      </c>
      <c r="AG93" s="1082">
        <v>1991</v>
      </c>
      <c r="AH93" s="1082">
        <v>6471</v>
      </c>
      <c r="AI93" s="1082">
        <v>5090</v>
      </c>
      <c r="AJ93" s="1082">
        <v>13457</v>
      </c>
      <c r="AK93" s="1082">
        <v>414</v>
      </c>
      <c r="AL93" s="1082">
        <v>10707</v>
      </c>
      <c r="AM93" s="1082">
        <v>70496</v>
      </c>
      <c r="AN93" s="1083">
        <v>35105</v>
      </c>
      <c r="AO93" s="1082">
        <v>19374</v>
      </c>
      <c r="AP93" s="1082">
        <v>19031</v>
      </c>
      <c r="AQ93" s="1082">
        <v>16360</v>
      </c>
      <c r="AR93" s="1082">
        <v>7413</v>
      </c>
      <c r="AS93" s="1082">
        <v>347</v>
      </c>
      <c r="AT93" s="1082">
        <v>1012</v>
      </c>
      <c r="AU93" s="1082">
        <v>5884</v>
      </c>
      <c r="AV93" s="1082">
        <v>1606</v>
      </c>
      <c r="AW93" s="1082">
        <v>30</v>
      </c>
      <c r="AX93" s="1083">
        <v>68</v>
      </c>
      <c r="AY93" s="1082">
        <v>2671</v>
      </c>
      <c r="AZ93" s="1082">
        <v>2363</v>
      </c>
      <c r="BA93" s="1082">
        <v>1880</v>
      </c>
      <c r="BB93" s="1082">
        <v>256</v>
      </c>
      <c r="BC93" s="1082">
        <v>181</v>
      </c>
      <c r="BD93" s="1082">
        <v>46</v>
      </c>
      <c r="BE93" s="1082">
        <v>308</v>
      </c>
      <c r="BF93" s="1082">
        <v>250</v>
      </c>
      <c r="BG93" s="1082">
        <v>58</v>
      </c>
      <c r="BH93" s="1083">
        <v>343</v>
      </c>
      <c r="BI93" s="1082">
        <v>15670</v>
      </c>
      <c r="BJ93" s="1082">
        <v>5108</v>
      </c>
      <c r="BK93" s="1082">
        <v>3214</v>
      </c>
      <c r="BL93" s="1082">
        <v>599</v>
      </c>
      <c r="BM93" s="1082">
        <v>257</v>
      </c>
      <c r="BN93" s="1082">
        <v>1038</v>
      </c>
      <c r="BO93" s="1082">
        <v>5474</v>
      </c>
      <c r="BP93" s="1082">
        <v>2025</v>
      </c>
      <c r="BQ93" s="1082">
        <v>269</v>
      </c>
      <c r="BR93" s="1083">
        <v>485</v>
      </c>
      <c r="BS93" s="1082">
        <v>642</v>
      </c>
      <c r="BT93" s="1082">
        <v>1667</v>
      </c>
      <c r="BU93" s="1082">
        <v>61</v>
      </c>
      <c r="BV93" s="1082">
        <v>35391</v>
      </c>
      <c r="BW93" s="1082">
        <v>4373</v>
      </c>
      <c r="BX93" s="1082">
        <v>1988</v>
      </c>
      <c r="BY93" s="1082">
        <v>1061</v>
      </c>
      <c r="BZ93" s="1082">
        <v>5063</v>
      </c>
      <c r="CA93" s="1082">
        <v>4813</v>
      </c>
      <c r="CB93" s="1083">
        <v>18093</v>
      </c>
    </row>
    <row r="94" spans="2:80">
      <c r="B94" s="1078"/>
      <c r="C94" s="1079" t="s">
        <v>647</v>
      </c>
      <c r="D94" s="1080"/>
      <c r="E94" s="1081"/>
      <c r="F94" s="1084" t="s">
        <v>350</v>
      </c>
      <c r="G94" s="1085"/>
      <c r="H94" s="1082">
        <v>770</v>
      </c>
      <c r="I94" s="1086">
        <v>130</v>
      </c>
      <c r="J94" s="1082">
        <v>6631</v>
      </c>
      <c r="K94" s="1082">
        <v>3348</v>
      </c>
      <c r="L94" s="1082">
        <v>2133</v>
      </c>
      <c r="M94" s="1082">
        <v>994</v>
      </c>
      <c r="N94" s="1082">
        <v>960</v>
      </c>
      <c r="O94" s="1082">
        <v>34</v>
      </c>
      <c r="P94" s="1082">
        <v>1139</v>
      </c>
      <c r="Q94" s="1082">
        <v>14</v>
      </c>
      <c r="R94" s="1082">
        <v>593</v>
      </c>
      <c r="S94" s="1083">
        <v>580</v>
      </c>
      <c r="T94" s="1082">
        <v>13</v>
      </c>
      <c r="U94" s="1082">
        <v>520</v>
      </c>
      <c r="V94" s="1082">
        <v>197</v>
      </c>
      <c r="W94" s="1082">
        <v>323</v>
      </c>
      <c r="X94" s="1082">
        <v>12</v>
      </c>
      <c r="Y94" s="1082">
        <v>1215</v>
      </c>
      <c r="Z94" s="1082">
        <v>117</v>
      </c>
      <c r="AA94" s="1082">
        <v>9</v>
      </c>
      <c r="AB94" s="1082">
        <v>108</v>
      </c>
      <c r="AC94" s="1083">
        <v>1098</v>
      </c>
      <c r="AD94" s="1082">
        <v>12</v>
      </c>
      <c r="AE94" s="1082">
        <v>50</v>
      </c>
      <c r="AF94" s="1082">
        <v>28</v>
      </c>
      <c r="AG94" s="1082">
        <v>73</v>
      </c>
      <c r="AH94" s="1082">
        <v>239</v>
      </c>
      <c r="AI94" s="1082">
        <v>187</v>
      </c>
      <c r="AJ94" s="1082">
        <v>494</v>
      </c>
      <c r="AK94" s="1082">
        <v>15</v>
      </c>
      <c r="AL94" s="1082">
        <v>2880</v>
      </c>
      <c r="AM94" s="1082">
        <v>403</v>
      </c>
      <c r="AN94" s="1083">
        <v>254</v>
      </c>
      <c r="AO94" s="1082">
        <v>134</v>
      </c>
      <c r="AP94" s="1082">
        <v>132</v>
      </c>
      <c r="AQ94" s="1082">
        <v>114</v>
      </c>
      <c r="AR94" s="1082">
        <v>53</v>
      </c>
      <c r="AS94" s="1082">
        <v>2</v>
      </c>
      <c r="AT94" s="1082">
        <v>7</v>
      </c>
      <c r="AU94" s="1082">
        <v>41</v>
      </c>
      <c r="AV94" s="1082">
        <v>11</v>
      </c>
      <c r="AW94" s="1082">
        <v>0</v>
      </c>
      <c r="AX94" s="1083">
        <v>0</v>
      </c>
      <c r="AY94" s="1082">
        <v>18</v>
      </c>
      <c r="AZ94" s="1082">
        <v>16</v>
      </c>
      <c r="BA94" s="1082">
        <v>13</v>
      </c>
      <c r="BB94" s="1082">
        <v>2</v>
      </c>
      <c r="BC94" s="1082">
        <v>1</v>
      </c>
      <c r="BD94" s="1082">
        <v>0</v>
      </c>
      <c r="BE94" s="1082">
        <v>2</v>
      </c>
      <c r="BF94" s="1082">
        <v>2</v>
      </c>
      <c r="BG94" s="1082">
        <v>0</v>
      </c>
      <c r="BH94" s="1083">
        <v>2</v>
      </c>
      <c r="BI94" s="1082">
        <v>114</v>
      </c>
      <c r="BJ94" s="1082">
        <v>39</v>
      </c>
      <c r="BK94" s="1082">
        <v>24</v>
      </c>
      <c r="BL94" s="1082">
        <v>5</v>
      </c>
      <c r="BM94" s="1082">
        <v>2</v>
      </c>
      <c r="BN94" s="1082">
        <v>8</v>
      </c>
      <c r="BO94" s="1082">
        <v>39</v>
      </c>
      <c r="BP94" s="1082">
        <v>15</v>
      </c>
      <c r="BQ94" s="1082">
        <v>2</v>
      </c>
      <c r="BR94" s="1083">
        <v>3</v>
      </c>
      <c r="BS94" s="1082">
        <v>4</v>
      </c>
      <c r="BT94" s="1082">
        <v>12</v>
      </c>
      <c r="BU94" s="1082">
        <v>6</v>
      </c>
      <c r="BV94" s="1082">
        <v>149</v>
      </c>
      <c r="BW94" s="1082">
        <v>33</v>
      </c>
      <c r="BX94" s="1082">
        <v>18</v>
      </c>
      <c r="BY94" s="1082">
        <v>3</v>
      </c>
      <c r="BZ94" s="1082">
        <v>17</v>
      </c>
      <c r="CA94" s="1082">
        <v>17</v>
      </c>
      <c r="CB94" s="1083">
        <v>61</v>
      </c>
    </row>
    <row r="95" spans="2:80">
      <c r="B95" s="1078"/>
      <c r="C95" s="1079" t="s">
        <v>648</v>
      </c>
      <c r="D95" s="1080"/>
      <c r="E95" s="1081"/>
      <c r="F95" s="1084" t="s">
        <v>435</v>
      </c>
      <c r="G95" s="1085"/>
      <c r="H95" s="1082">
        <v>3498</v>
      </c>
      <c r="I95" s="1086">
        <v>3091</v>
      </c>
      <c r="J95" s="1082">
        <v>107290</v>
      </c>
      <c r="K95" s="1082">
        <v>56733</v>
      </c>
      <c r="L95" s="1082">
        <v>29067</v>
      </c>
      <c r="M95" s="1082">
        <v>15647</v>
      </c>
      <c r="N95" s="1082">
        <v>12850</v>
      </c>
      <c r="O95" s="1082">
        <v>2797</v>
      </c>
      <c r="P95" s="1082">
        <v>13420</v>
      </c>
      <c r="Q95" s="1082">
        <v>130</v>
      </c>
      <c r="R95" s="1082">
        <v>5202</v>
      </c>
      <c r="S95" s="1083">
        <v>4762</v>
      </c>
      <c r="T95" s="1082">
        <v>440</v>
      </c>
      <c r="U95" s="1082">
        <v>7851</v>
      </c>
      <c r="V95" s="1082">
        <v>1436</v>
      </c>
      <c r="W95" s="1082">
        <v>6415</v>
      </c>
      <c r="X95" s="1082">
        <v>237</v>
      </c>
      <c r="Y95" s="1082">
        <v>27666</v>
      </c>
      <c r="Z95" s="1082">
        <v>1603</v>
      </c>
      <c r="AA95" s="1082">
        <v>107</v>
      </c>
      <c r="AB95" s="1082">
        <v>1496</v>
      </c>
      <c r="AC95" s="1083">
        <v>26063</v>
      </c>
      <c r="AD95" s="1082">
        <v>354</v>
      </c>
      <c r="AE95" s="1082">
        <v>1167</v>
      </c>
      <c r="AF95" s="1082">
        <v>561</v>
      </c>
      <c r="AG95" s="1082">
        <v>2250</v>
      </c>
      <c r="AH95" s="1082">
        <v>5701</v>
      </c>
      <c r="AI95" s="1082">
        <v>4030</v>
      </c>
      <c r="AJ95" s="1082">
        <v>10588</v>
      </c>
      <c r="AK95" s="1082">
        <v>1412</v>
      </c>
      <c r="AL95" s="1082">
        <v>13082</v>
      </c>
      <c r="AM95" s="1082">
        <v>37475</v>
      </c>
      <c r="AN95" s="1083">
        <v>23723</v>
      </c>
      <c r="AO95" s="1082">
        <v>12945</v>
      </c>
      <c r="AP95" s="1082">
        <v>12937</v>
      </c>
      <c r="AQ95" s="1082">
        <v>10961</v>
      </c>
      <c r="AR95" s="1082">
        <v>4835</v>
      </c>
      <c r="AS95" s="1082">
        <v>228</v>
      </c>
      <c r="AT95" s="1082">
        <v>571</v>
      </c>
      <c r="AU95" s="1082">
        <v>4009</v>
      </c>
      <c r="AV95" s="1082">
        <v>1243</v>
      </c>
      <c r="AW95" s="1082">
        <v>22</v>
      </c>
      <c r="AX95" s="1083">
        <v>53</v>
      </c>
      <c r="AY95" s="1082">
        <v>1976</v>
      </c>
      <c r="AZ95" s="1082">
        <v>1772</v>
      </c>
      <c r="BA95" s="1082">
        <v>1433</v>
      </c>
      <c r="BB95" s="1082">
        <v>196</v>
      </c>
      <c r="BC95" s="1082">
        <v>110</v>
      </c>
      <c r="BD95" s="1082">
        <v>33</v>
      </c>
      <c r="BE95" s="1082">
        <v>204</v>
      </c>
      <c r="BF95" s="1082">
        <v>165</v>
      </c>
      <c r="BG95" s="1082">
        <v>39</v>
      </c>
      <c r="BH95" s="1083">
        <v>8</v>
      </c>
      <c r="BI95" s="1082">
        <v>8552</v>
      </c>
      <c r="BJ95" s="1082">
        <v>6172</v>
      </c>
      <c r="BK95" s="1082">
        <v>2904</v>
      </c>
      <c r="BL95" s="1082">
        <v>1059</v>
      </c>
      <c r="BM95" s="1082">
        <v>18</v>
      </c>
      <c r="BN95" s="1082">
        <v>2191</v>
      </c>
      <c r="BO95" s="1082">
        <v>10</v>
      </c>
      <c r="BP95" s="1082">
        <v>1930</v>
      </c>
      <c r="BQ95" s="1082">
        <v>71</v>
      </c>
      <c r="BR95" s="1083">
        <v>1</v>
      </c>
      <c r="BS95" s="1082">
        <v>87</v>
      </c>
      <c r="BT95" s="1082">
        <v>281</v>
      </c>
      <c r="BU95" s="1082">
        <v>2226</v>
      </c>
      <c r="BV95" s="1082">
        <v>13752</v>
      </c>
      <c r="BW95" s="1082">
        <v>3023</v>
      </c>
      <c r="BX95" s="1082">
        <v>963</v>
      </c>
      <c r="BY95" s="1082">
        <v>183</v>
      </c>
      <c r="BZ95" s="1082">
        <v>31</v>
      </c>
      <c r="CA95" s="1082">
        <v>3141</v>
      </c>
      <c r="CB95" s="1083">
        <v>6411</v>
      </c>
    </row>
    <row r="96" spans="2:80">
      <c r="B96" s="1078"/>
      <c r="C96" s="1079" t="s">
        <v>649</v>
      </c>
      <c r="D96" s="1080"/>
      <c r="E96" s="1081"/>
      <c r="F96" s="1084" t="s">
        <v>5</v>
      </c>
      <c r="G96" s="1085"/>
      <c r="H96" s="1082">
        <v>0</v>
      </c>
      <c r="I96" s="1086">
        <v>0</v>
      </c>
      <c r="J96" s="1082">
        <v>0</v>
      </c>
      <c r="K96" s="1082">
        <v>0</v>
      </c>
      <c r="L96" s="1082">
        <v>0</v>
      </c>
      <c r="M96" s="1082">
        <v>0</v>
      </c>
      <c r="N96" s="1082">
        <v>0</v>
      </c>
      <c r="O96" s="1082">
        <v>0</v>
      </c>
      <c r="P96" s="1082">
        <v>0</v>
      </c>
      <c r="Q96" s="1082">
        <v>0</v>
      </c>
      <c r="R96" s="1082">
        <v>0</v>
      </c>
      <c r="S96" s="1083">
        <v>0</v>
      </c>
      <c r="T96" s="1082">
        <v>0</v>
      </c>
      <c r="U96" s="1082">
        <v>0</v>
      </c>
      <c r="V96" s="1082">
        <v>0</v>
      </c>
      <c r="W96" s="1082">
        <v>0</v>
      </c>
      <c r="X96" s="1082">
        <v>0</v>
      </c>
      <c r="Y96" s="1082">
        <v>0</v>
      </c>
      <c r="Z96" s="1082">
        <v>0</v>
      </c>
      <c r="AA96" s="1082">
        <v>0</v>
      </c>
      <c r="AB96" s="1082">
        <v>0</v>
      </c>
      <c r="AC96" s="1083">
        <v>0</v>
      </c>
      <c r="AD96" s="1082">
        <v>0</v>
      </c>
      <c r="AE96" s="1082">
        <v>0</v>
      </c>
      <c r="AF96" s="1082">
        <v>0</v>
      </c>
      <c r="AG96" s="1082">
        <v>0</v>
      </c>
      <c r="AH96" s="1082">
        <v>0</v>
      </c>
      <c r="AI96" s="1082">
        <v>0</v>
      </c>
      <c r="AJ96" s="1082">
        <v>0</v>
      </c>
      <c r="AK96" s="1082">
        <v>0</v>
      </c>
      <c r="AL96" s="1082">
        <v>0</v>
      </c>
      <c r="AM96" s="1082">
        <v>0</v>
      </c>
      <c r="AN96" s="1083">
        <v>0</v>
      </c>
      <c r="AO96" s="1082">
        <v>0</v>
      </c>
      <c r="AP96" s="1082">
        <v>0</v>
      </c>
      <c r="AQ96" s="1082">
        <v>0</v>
      </c>
      <c r="AR96" s="1082">
        <v>0</v>
      </c>
      <c r="AS96" s="1082">
        <v>0</v>
      </c>
      <c r="AT96" s="1082">
        <v>0</v>
      </c>
      <c r="AU96" s="1082">
        <v>0</v>
      </c>
      <c r="AV96" s="1082">
        <v>0</v>
      </c>
      <c r="AW96" s="1082">
        <v>0</v>
      </c>
      <c r="AX96" s="1083">
        <v>0</v>
      </c>
      <c r="AY96" s="1082">
        <v>0</v>
      </c>
      <c r="AZ96" s="1082">
        <v>0</v>
      </c>
      <c r="BA96" s="1082">
        <v>0</v>
      </c>
      <c r="BB96" s="1082">
        <v>0</v>
      </c>
      <c r="BC96" s="1082">
        <v>0</v>
      </c>
      <c r="BD96" s="1082">
        <v>0</v>
      </c>
      <c r="BE96" s="1082">
        <v>0</v>
      </c>
      <c r="BF96" s="1082">
        <v>0</v>
      </c>
      <c r="BG96" s="1082">
        <v>0</v>
      </c>
      <c r="BH96" s="1083">
        <v>0</v>
      </c>
      <c r="BI96" s="1082">
        <v>0</v>
      </c>
      <c r="BJ96" s="1082">
        <v>0</v>
      </c>
      <c r="BK96" s="1082">
        <v>0</v>
      </c>
      <c r="BL96" s="1082">
        <v>0</v>
      </c>
      <c r="BM96" s="1082">
        <v>0</v>
      </c>
      <c r="BN96" s="1082">
        <v>0</v>
      </c>
      <c r="BO96" s="1082">
        <v>0</v>
      </c>
      <c r="BP96" s="1082">
        <v>0</v>
      </c>
      <c r="BQ96" s="1082">
        <v>0</v>
      </c>
      <c r="BR96" s="1083">
        <v>0</v>
      </c>
      <c r="BS96" s="1082">
        <v>0</v>
      </c>
      <c r="BT96" s="1082">
        <v>0</v>
      </c>
      <c r="BU96" s="1082">
        <v>0</v>
      </c>
      <c r="BV96" s="1082">
        <v>0</v>
      </c>
      <c r="BW96" s="1082">
        <v>0</v>
      </c>
      <c r="BX96" s="1082">
        <v>0</v>
      </c>
      <c r="BY96" s="1082">
        <v>0</v>
      </c>
      <c r="BZ96" s="1082">
        <v>0</v>
      </c>
      <c r="CA96" s="1082">
        <v>0</v>
      </c>
      <c r="CB96" s="1083">
        <v>0</v>
      </c>
    </row>
    <row r="97" spans="2:80">
      <c r="B97" s="1078"/>
      <c r="C97" s="1079" t="s">
        <v>650</v>
      </c>
      <c r="D97" s="1080"/>
      <c r="E97" s="1081"/>
      <c r="F97" s="1084" t="s">
        <v>351</v>
      </c>
      <c r="G97" s="1085"/>
      <c r="H97" s="1082">
        <v>53</v>
      </c>
      <c r="I97" s="1086">
        <v>41</v>
      </c>
      <c r="J97" s="1082">
        <v>9396</v>
      </c>
      <c r="K97" s="1082">
        <v>6300</v>
      </c>
      <c r="L97" s="1082">
        <v>3236</v>
      </c>
      <c r="M97" s="1082">
        <v>1790</v>
      </c>
      <c r="N97" s="1082">
        <v>1726</v>
      </c>
      <c r="O97" s="1082">
        <v>64</v>
      </c>
      <c r="P97" s="1082">
        <v>1446</v>
      </c>
      <c r="Q97" s="1082">
        <v>24</v>
      </c>
      <c r="R97" s="1082">
        <v>861</v>
      </c>
      <c r="S97" s="1083">
        <v>844</v>
      </c>
      <c r="T97" s="1082">
        <v>17</v>
      </c>
      <c r="U97" s="1082">
        <v>548</v>
      </c>
      <c r="V97" s="1082">
        <v>253</v>
      </c>
      <c r="W97" s="1082">
        <v>295</v>
      </c>
      <c r="X97" s="1082">
        <v>13</v>
      </c>
      <c r="Y97" s="1082">
        <v>3064</v>
      </c>
      <c r="Z97" s="1082">
        <v>77</v>
      </c>
      <c r="AA97" s="1082">
        <v>5</v>
      </c>
      <c r="AB97" s="1082">
        <v>72</v>
      </c>
      <c r="AC97" s="1083">
        <v>2987</v>
      </c>
      <c r="AD97" s="1082">
        <v>44</v>
      </c>
      <c r="AE97" s="1082">
        <v>140</v>
      </c>
      <c r="AF97" s="1082">
        <v>66</v>
      </c>
      <c r="AG97" s="1082">
        <v>282</v>
      </c>
      <c r="AH97" s="1082">
        <v>686</v>
      </c>
      <c r="AI97" s="1082">
        <v>475</v>
      </c>
      <c r="AJ97" s="1082">
        <v>1250</v>
      </c>
      <c r="AK97" s="1082">
        <v>44</v>
      </c>
      <c r="AL97" s="1082">
        <v>197</v>
      </c>
      <c r="AM97" s="1082">
        <v>2899</v>
      </c>
      <c r="AN97" s="1083">
        <v>1578</v>
      </c>
      <c r="AO97" s="1082">
        <v>1142</v>
      </c>
      <c r="AP97" s="1082">
        <v>1086</v>
      </c>
      <c r="AQ97" s="1082">
        <v>853</v>
      </c>
      <c r="AR97" s="1082">
        <v>376</v>
      </c>
      <c r="AS97" s="1082">
        <v>29</v>
      </c>
      <c r="AT97" s="1082">
        <v>84</v>
      </c>
      <c r="AU97" s="1082">
        <v>279</v>
      </c>
      <c r="AV97" s="1082">
        <v>78</v>
      </c>
      <c r="AW97" s="1082">
        <v>3</v>
      </c>
      <c r="AX97" s="1083">
        <v>4</v>
      </c>
      <c r="AY97" s="1082">
        <v>233</v>
      </c>
      <c r="AZ97" s="1082">
        <v>212</v>
      </c>
      <c r="BA97" s="1082">
        <v>156</v>
      </c>
      <c r="BB97" s="1082">
        <v>32</v>
      </c>
      <c r="BC97" s="1082">
        <v>21</v>
      </c>
      <c r="BD97" s="1082">
        <v>3</v>
      </c>
      <c r="BE97" s="1082">
        <v>21</v>
      </c>
      <c r="BF97" s="1082">
        <v>17</v>
      </c>
      <c r="BG97" s="1082">
        <v>4</v>
      </c>
      <c r="BH97" s="1083">
        <v>56</v>
      </c>
      <c r="BI97" s="1082">
        <v>375</v>
      </c>
      <c r="BJ97" s="1082">
        <v>130</v>
      </c>
      <c r="BK97" s="1082">
        <v>73</v>
      </c>
      <c r="BL97" s="1082">
        <v>19</v>
      </c>
      <c r="BM97" s="1082">
        <v>6</v>
      </c>
      <c r="BN97" s="1082">
        <v>32</v>
      </c>
      <c r="BO97" s="1082">
        <v>97</v>
      </c>
      <c r="BP97" s="1082">
        <v>42</v>
      </c>
      <c r="BQ97" s="1082">
        <v>9</v>
      </c>
      <c r="BR97" s="1083">
        <v>13</v>
      </c>
      <c r="BS97" s="1082">
        <v>36</v>
      </c>
      <c r="BT97" s="1082">
        <v>48</v>
      </c>
      <c r="BU97" s="1082">
        <v>61</v>
      </c>
      <c r="BV97" s="1082">
        <v>1321</v>
      </c>
      <c r="BW97" s="1082">
        <v>187</v>
      </c>
      <c r="BX97" s="1082">
        <v>124</v>
      </c>
      <c r="BY97" s="1082">
        <v>28</v>
      </c>
      <c r="BZ97" s="1082">
        <v>254</v>
      </c>
      <c r="CA97" s="1082">
        <v>169</v>
      </c>
      <c r="CB97" s="1083">
        <v>559</v>
      </c>
    </row>
    <row r="98" spans="2:80">
      <c r="B98" s="1078"/>
      <c r="C98" s="1079" t="s">
        <v>651</v>
      </c>
      <c r="D98" s="1080"/>
      <c r="E98" s="1081"/>
      <c r="F98" s="1084" t="s">
        <v>352</v>
      </c>
      <c r="G98" s="1085"/>
      <c r="H98" s="1082">
        <v>0</v>
      </c>
      <c r="I98" s="1086">
        <v>0</v>
      </c>
      <c r="J98" s="1082">
        <v>0</v>
      </c>
      <c r="K98" s="1082">
        <v>0</v>
      </c>
      <c r="L98" s="1082">
        <v>0</v>
      </c>
      <c r="M98" s="1082">
        <v>0</v>
      </c>
      <c r="N98" s="1082">
        <v>0</v>
      </c>
      <c r="O98" s="1082">
        <v>0</v>
      </c>
      <c r="P98" s="1082">
        <v>0</v>
      </c>
      <c r="Q98" s="1082">
        <v>0</v>
      </c>
      <c r="R98" s="1082">
        <v>0</v>
      </c>
      <c r="S98" s="1083">
        <v>0</v>
      </c>
      <c r="T98" s="1082">
        <v>0</v>
      </c>
      <c r="U98" s="1082">
        <v>0</v>
      </c>
      <c r="V98" s="1082">
        <v>0</v>
      </c>
      <c r="W98" s="1082">
        <v>0</v>
      </c>
      <c r="X98" s="1082">
        <v>0</v>
      </c>
      <c r="Y98" s="1082">
        <v>0</v>
      </c>
      <c r="Z98" s="1082">
        <v>0</v>
      </c>
      <c r="AA98" s="1082">
        <v>0</v>
      </c>
      <c r="AB98" s="1082">
        <v>0</v>
      </c>
      <c r="AC98" s="1083">
        <v>0</v>
      </c>
      <c r="AD98" s="1082">
        <v>0</v>
      </c>
      <c r="AE98" s="1082">
        <v>0</v>
      </c>
      <c r="AF98" s="1082">
        <v>0</v>
      </c>
      <c r="AG98" s="1082">
        <v>0</v>
      </c>
      <c r="AH98" s="1082">
        <v>0</v>
      </c>
      <c r="AI98" s="1082">
        <v>0</v>
      </c>
      <c r="AJ98" s="1082">
        <v>0</v>
      </c>
      <c r="AK98" s="1082">
        <v>0</v>
      </c>
      <c r="AL98" s="1082">
        <v>0</v>
      </c>
      <c r="AM98" s="1082">
        <v>0</v>
      </c>
      <c r="AN98" s="1083">
        <v>0</v>
      </c>
      <c r="AO98" s="1082">
        <v>0</v>
      </c>
      <c r="AP98" s="1082">
        <v>0</v>
      </c>
      <c r="AQ98" s="1082">
        <v>0</v>
      </c>
      <c r="AR98" s="1082">
        <v>0</v>
      </c>
      <c r="AS98" s="1082">
        <v>0</v>
      </c>
      <c r="AT98" s="1082">
        <v>0</v>
      </c>
      <c r="AU98" s="1082">
        <v>0</v>
      </c>
      <c r="AV98" s="1082">
        <v>0</v>
      </c>
      <c r="AW98" s="1082">
        <v>0</v>
      </c>
      <c r="AX98" s="1083">
        <v>0</v>
      </c>
      <c r="AY98" s="1082">
        <v>0</v>
      </c>
      <c r="AZ98" s="1082">
        <v>0</v>
      </c>
      <c r="BA98" s="1082">
        <v>0</v>
      </c>
      <c r="BB98" s="1082">
        <v>0</v>
      </c>
      <c r="BC98" s="1082">
        <v>0</v>
      </c>
      <c r="BD98" s="1082">
        <v>0</v>
      </c>
      <c r="BE98" s="1082">
        <v>0</v>
      </c>
      <c r="BF98" s="1082">
        <v>0</v>
      </c>
      <c r="BG98" s="1082">
        <v>0</v>
      </c>
      <c r="BH98" s="1083">
        <v>0</v>
      </c>
      <c r="BI98" s="1082">
        <v>0</v>
      </c>
      <c r="BJ98" s="1082">
        <v>0</v>
      </c>
      <c r="BK98" s="1082">
        <v>0</v>
      </c>
      <c r="BL98" s="1082">
        <v>0</v>
      </c>
      <c r="BM98" s="1082">
        <v>0</v>
      </c>
      <c r="BN98" s="1082">
        <v>0</v>
      </c>
      <c r="BO98" s="1082">
        <v>0</v>
      </c>
      <c r="BP98" s="1082">
        <v>0</v>
      </c>
      <c r="BQ98" s="1082">
        <v>0</v>
      </c>
      <c r="BR98" s="1083">
        <v>0</v>
      </c>
      <c r="BS98" s="1082">
        <v>0</v>
      </c>
      <c r="BT98" s="1082">
        <v>0</v>
      </c>
      <c r="BU98" s="1082">
        <v>0</v>
      </c>
      <c r="BV98" s="1082">
        <v>0</v>
      </c>
      <c r="BW98" s="1082">
        <v>0</v>
      </c>
      <c r="BX98" s="1082">
        <v>0</v>
      </c>
      <c r="BY98" s="1082">
        <v>0</v>
      </c>
      <c r="BZ98" s="1082">
        <v>0</v>
      </c>
      <c r="CA98" s="1082">
        <v>0</v>
      </c>
      <c r="CB98" s="1083">
        <v>0</v>
      </c>
    </row>
    <row r="99" spans="2:80">
      <c r="B99" s="1078"/>
      <c r="C99" s="1079" t="s">
        <v>652</v>
      </c>
      <c r="D99" s="1080"/>
      <c r="E99" s="1081"/>
      <c r="F99" s="1084" t="s">
        <v>436</v>
      </c>
      <c r="G99" s="1085"/>
      <c r="H99" s="1082">
        <v>0</v>
      </c>
      <c r="I99" s="1086">
        <v>0</v>
      </c>
      <c r="J99" s="1082">
        <v>0</v>
      </c>
      <c r="K99" s="1082">
        <v>0</v>
      </c>
      <c r="L99" s="1082">
        <v>0</v>
      </c>
      <c r="M99" s="1082">
        <v>0</v>
      </c>
      <c r="N99" s="1082">
        <v>0</v>
      </c>
      <c r="O99" s="1082">
        <v>0</v>
      </c>
      <c r="P99" s="1082">
        <v>0</v>
      </c>
      <c r="Q99" s="1082">
        <v>0</v>
      </c>
      <c r="R99" s="1082">
        <v>0</v>
      </c>
      <c r="S99" s="1083">
        <v>0</v>
      </c>
      <c r="T99" s="1082">
        <v>0</v>
      </c>
      <c r="U99" s="1082">
        <v>0</v>
      </c>
      <c r="V99" s="1082">
        <v>0</v>
      </c>
      <c r="W99" s="1082">
        <v>0</v>
      </c>
      <c r="X99" s="1082">
        <v>0</v>
      </c>
      <c r="Y99" s="1082">
        <v>0</v>
      </c>
      <c r="Z99" s="1082">
        <v>0</v>
      </c>
      <c r="AA99" s="1082">
        <v>0</v>
      </c>
      <c r="AB99" s="1082">
        <v>0</v>
      </c>
      <c r="AC99" s="1083">
        <v>0</v>
      </c>
      <c r="AD99" s="1082">
        <v>0</v>
      </c>
      <c r="AE99" s="1082">
        <v>0</v>
      </c>
      <c r="AF99" s="1082">
        <v>0</v>
      </c>
      <c r="AG99" s="1082">
        <v>0</v>
      </c>
      <c r="AH99" s="1082">
        <v>0</v>
      </c>
      <c r="AI99" s="1082">
        <v>0</v>
      </c>
      <c r="AJ99" s="1082">
        <v>0</v>
      </c>
      <c r="AK99" s="1082">
        <v>0</v>
      </c>
      <c r="AL99" s="1082">
        <v>0</v>
      </c>
      <c r="AM99" s="1082">
        <v>0</v>
      </c>
      <c r="AN99" s="1083">
        <v>0</v>
      </c>
      <c r="AO99" s="1082">
        <v>0</v>
      </c>
      <c r="AP99" s="1082">
        <v>0</v>
      </c>
      <c r="AQ99" s="1082">
        <v>0</v>
      </c>
      <c r="AR99" s="1082">
        <v>0</v>
      </c>
      <c r="AS99" s="1082">
        <v>0</v>
      </c>
      <c r="AT99" s="1082">
        <v>0</v>
      </c>
      <c r="AU99" s="1082">
        <v>0</v>
      </c>
      <c r="AV99" s="1082">
        <v>0</v>
      </c>
      <c r="AW99" s="1082">
        <v>0</v>
      </c>
      <c r="AX99" s="1083">
        <v>0</v>
      </c>
      <c r="AY99" s="1082">
        <v>0</v>
      </c>
      <c r="AZ99" s="1082">
        <v>0</v>
      </c>
      <c r="BA99" s="1082">
        <v>0</v>
      </c>
      <c r="BB99" s="1082">
        <v>0</v>
      </c>
      <c r="BC99" s="1082">
        <v>0</v>
      </c>
      <c r="BD99" s="1082">
        <v>0</v>
      </c>
      <c r="BE99" s="1082">
        <v>0</v>
      </c>
      <c r="BF99" s="1082">
        <v>0</v>
      </c>
      <c r="BG99" s="1082">
        <v>0</v>
      </c>
      <c r="BH99" s="1083">
        <v>0</v>
      </c>
      <c r="BI99" s="1082">
        <v>0</v>
      </c>
      <c r="BJ99" s="1082">
        <v>0</v>
      </c>
      <c r="BK99" s="1082">
        <v>0</v>
      </c>
      <c r="BL99" s="1082">
        <v>0</v>
      </c>
      <c r="BM99" s="1082">
        <v>0</v>
      </c>
      <c r="BN99" s="1082">
        <v>0</v>
      </c>
      <c r="BO99" s="1082">
        <v>0</v>
      </c>
      <c r="BP99" s="1082">
        <v>0</v>
      </c>
      <c r="BQ99" s="1082">
        <v>0</v>
      </c>
      <c r="BR99" s="1083">
        <v>0</v>
      </c>
      <c r="BS99" s="1082">
        <v>0</v>
      </c>
      <c r="BT99" s="1082">
        <v>0</v>
      </c>
      <c r="BU99" s="1082">
        <v>0</v>
      </c>
      <c r="BV99" s="1082">
        <v>0</v>
      </c>
      <c r="BW99" s="1082">
        <v>0</v>
      </c>
      <c r="BX99" s="1082">
        <v>0</v>
      </c>
      <c r="BY99" s="1082">
        <v>0</v>
      </c>
      <c r="BZ99" s="1082">
        <v>0</v>
      </c>
      <c r="CA99" s="1082">
        <v>0</v>
      </c>
      <c r="CB99" s="1083">
        <v>0</v>
      </c>
    </row>
    <row r="100" spans="2:80">
      <c r="B100" s="1078"/>
      <c r="C100" s="1079" t="s">
        <v>653</v>
      </c>
      <c r="D100" s="1080"/>
      <c r="E100" s="1081"/>
      <c r="F100" s="1084" t="s">
        <v>437</v>
      </c>
      <c r="G100" s="1085"/>
      <c r="H100" s="1082">
        <v>2</v>
      </c>
      <c r="I100" s="1086">
        <v>6</v>
      </c>
      <c r="J100" s="1082">
        <v>69</v>
      </c>
      <c r="K100" s="1082">
        <v>22</v>
      </c>
      <c r="L100" s="1082">
        <v>9</v>
      </c>
      <c r="M100" s="1082">
        <v>4</v>
      </c>
      <c r="N100" s="1082">
        <v>4</v>
      </c>
      <c r="O100" s="1082">
        <v>0</v>
      </c>
      <c r="P100" s="1082">
        <v>5</v>
      </c>
      <c r="Q100" s="1082">
        <v>0</v>
      </c>
      <c r="R100" s="1082">
        <v>3</v>
      </c>
      <c r="S100" s="1083">
        <v>3</v>
      </c>
      <c r="T100" s="1082">
        <v>0</v>
      </c>
      <c r="U100" s="1082">
        <v>2</v>
      </c>
      <c r="V100" s="1082">
        <v>1</v>
      </c>
      <c r="W100" s="1082">
        <v>1</v>
      </c>
      <c r="X100" s="1082">
        <v>0</v>
      </c>
      <c r="Y100" s="1082">
        <v>13</v>
      </c>
      <c r="Z100" s="1082">
        <v>7</v>
      </c>
      <c r="AA100" s="1082">
        <v>1</v>
      </c>
      <c r="AB100" s="1082">
        <v>6</v>
      </c>
      <c r="AC100" s="1083">
        <v>6</v>
      </c>
      <c r="AD100" s="1082">
        <v>0</v>
      </c>
      <c r="AE100" s="1082">
        <v>0</v>
      </c>
      <c r="AF100" s="1082">
        <v>0</v>
      </c>
      <c r="AG100" s="1082">
        <v>0</v>
      </c>
      <c r="AH100" s="1082">
        <v>1</v>
      </c>
      <c r="AI100" s="1082">
        <v>1</v>
      </c>
      <c r="AJ100" s="1082">
        <v>4</v>
      </c>
      <c r="AK100" s="1082">
        <v>0</v>
      </c>
      <c r="AL100" s="1082">
        <v>9</v>
      </c>
      <c r="AM100" s="1082">
        <v>38</v>
      </c>
      <c r="AN100" s="1083">
        <v>22</v>
      </c>
      <c r="AO100" s="1082">
        <v>4</v>
      </c>
      <c r="AP100" s="1082">
        <v>4</v>
      </c>
      <c r="AQ100" s="1082">
        <v>3</v>
      </c>
      <c r="AR100" s="1082">
        <v>2</v>
      </c>
      <c r="AS100" s="1082">
        <v>0</v>
      </c>
      <c r="AT100" s="1082">
        <v>0</v>
      </c>
      <c r="AU100" s="1082">
        <v>1</v>
      </c>
      <c r="AV100" s="1082">
        <v>0</v>
      </c>
      <c r="AW100" s="1082">
        <v>0</v>
      </c>
      <c r="AX100" s="1083">
        <v>0</v>
      </c>
      <c r="AY100" s="1082">
        <v>1</v>
      </c>
      <c r="AZ100" s="1082">
        <v>1</v>
      </c>
      <c r="BA100" s="1082">
        <v>1</v>
      </c>
      <c r="BB100" s="1082">
        <v>0</v>
      </c>
      <c r="BC100" s="1082">
        <v>0</v>
      </c>
      <c r="BD100" s="1082">
        <v>0</v>
      </c>
      <c r="BE100" s="1082">
        <v>0</v>
      </c>
      <c r="BF100" s="1082">
        <v>0</v>
      </c>
      <c r="BG100" s="1082">
        <v>0</v>
      </c>
      <c r="BH100" s="1083">
        <v>0</v>
      </c>
      <c r="BI100" s="1082">
        <v>4</v>
      </c>
      <c r="BJ100" s="1082">
        <v>1</v>
      </c>
      <c r="BK100" s="1082">
        <v>1</v>
      </c>
      <c r="BL100" s="1082">
        <v>0</v>
      </c>
      <c r="BM100" s="1082">
        <v>0</v>
      </c>
      <c r="BN100" s="1082">
        <v>0</v>
      </c>
      <c r="BO100" s="1082">
        <v>2</v>
      </c>
      <c r="BP100" s="1082">
        <v>0</v>
      </c>
      <c r="BQ100" s="1082">
        <v>0</v>
      </c>
      <c r="BR100" s="1083">
        <v>0</v>
      </c>
      <c r="BS100" s="1082">
        <v>0</v>
      </c>
      <c r="BT100" s="1082">
        <v>1</v>
      </c>
      <c r="BU100" s="1082">
        <v>14</v>
      </c>
      <c r="BV100" s="1082">
        <v>16</v>
      </c>
      <c r="BW100" s="1082">
        <v>5</v>
      </c>
      <c r="BX100" s="1082">
        <v>3</v>
      </c>
      <c r="BY100" s="1082">
        <v>3</v>
      </c>
      <c r="BZ100" s="1082">
        <v>1</v>
      </c>
      <c r="CA100" s="1082">
        <v>1</v>
      </c>
      <c r="CB100" s="1083">
        <v>3</v>
      </c>
    </row>
    <row r="101" spans="2:80">
      <c r="B101" s="1078"/>
      <c r="C101" s="1079" t="s">
        <v>654</v>
      </c>
      <c r="D101" s="1080"/>
      <c r="E101" s="1081"/>
      <c r="F101" s="1084" t="s">
        <v>438</v>
      </c>
      <c r="G101" s="1085"/>
      <c r="H101" s="1082">
        <v>0</v>
      </c>
      <c r="I101" s="1086">
        <v>0</v>
      </c>
      <c r="J101" s="1082">
        <v>0</v>
      </c>
      <c r="K101" s="1082">
        <v>0</v>
      </c>
      <c r="L101" s="1082">
        <v>0</v>
      </c>
      <c r="M101" s="1082">
        <v>0</v>
      </c>
      <c r="N101" s="1082">
        <v>0</v>
      </c>
      <c r="O101" s="1082">
        <v>0</v>
      </c>
      <c r="P101" s="1082">
        <v>0</v>
      </c>
      <c r="Q101" s="1082">
        <v>0</v>
      </c>
      <c r="R101" s="1082">
        <v>0</v>
      </c>
      <c r="S101" s="1083">
        <v>0</v>
      </c>
      <c r="T101" s="1082">
        <v>0</v>
      </c>
      <c r="U101" s="1082">
        <v>0</v>
      </c>
      <c r="V101" s="1082">
        <v>0</v>
      </c>
      <c r="W101" s="1082">
        <v>0</v>
      </c>
      <c r="X101" s="1082">
        <v>0</v>
      </c>
      <c r="Y101" s="1082">
        <v>0</v>
      </c>
      <c r="Z101" s="1082">
        <v>0</v>
      </c>
      <c r="AA101" s="1082">
        <v>0</v>
      </c>
      <c r="AB101" s="1082">
        <v>0</v>
      </c>
      <c r="AC101" s="1083">
        <v>0</v>
      </c>
      <c r="AD101" s="1082">
        <v>0</v>
      </c>
      <c r="AE101" s="1082">
        <v>0</v>
      </c>
      <c r="AF101" s="1082">
        <v>0</v>
      </c>
      <c r="AG101" s="1082">
        <v>0</v>
      </c>
      <c r="AH101" s="1082">
        <v>0</v>
      </c>
      <c r="AI101" s="1082">
        <v>0</v>
      </c>
      <c r="AJ101" s="1082">
        <v>0</v>
      </c>
      <c r="AK101" s="1082">
        <v>0</v>
      </c>
      <c r="AL101" s="1082">
        <v>0</v>
      </c>
      <c r="AM101" s="1082">
        <v>0</v>
      </c>
      <c r="AN101" s="1083">
        <v>0</v>
      </c>
      <c r="AO101" s="1082">
        <v>0</v>
      </c>
      <c r="AP101" s="1082">
        <v>0</v>
      </c>
      <c r="AQ101" s="1082">
        <v>0</v>
      </c>
      <c r="AR101" s="1082">
        <v>0</v>
      </c>
      <c r="AS101" s="1082">
        <v>0</v>
      </c>
      <c r="AT101" s="1082">
        <v>0</v>
      </c>
      <c r="AU101" s="1082">
        <v>0</v>
      </c>
      <c r="AV101" s="1082">
        <v>0</v>
      </c>
      <c r="AW101" s="1082">
        <v>0</v>
      </c>
      <c r="AX101" s="1083">
        <v>0</v>
      </c>
      <c r="AY101" s="1082">
        <v>0</v>
      </c>
      <c r="AZ101" s="1082">
        <v>0</v>
      </c>
      <c r="BA101" s="1082">
        <v>0</v>
      </c>
      <c r="BB101" s="1082">
        <v>0</v>
      </c>
      <c r="BC101" s="1082">
        <v>0</v>
      </c>
      <c r="BD101" s="1082">
        <v>0</v>
      </c>
      <c r="BE101" s="1082">
        <v>0</v>
      </c>
      <c r="BF101" s="1082">
        <v>0</v>
      </c>
      <c r="BG101" s="1082">
        <v>0</v>
      </c>
      <c r="BH101" s="1083">
        <v>0</v>
      </c>
      <c r="BI101" s="1082">
        <v>0</v>
      </c>
      <c r="BJ101" s="1082">
        <v>0</v>
      </c>
      <c r="BK101" s="1082">
        <v>0</v>
      </c>
      <c r="BL101" s="1082">
        <v>0</v>
      </c>
      <c r="BM101" s="1082">
        <v>0</v>
      </c>
      <c r="BN101" s="1082">
        <v>0</v>
      </c>
      <c r="BO101" s="1082">
        <v>0</v>
      </c>
      <c r="BP101" s="1082">
        <v>0</v>
      </c>
      <c r="BQ101" s="1082">
        <v>0</v>
      </c>
      <c r="BR101" s="1083">
        <v>0</v>
      </c>
      <c r="BS101" s="1082">
        <v>0</v>
      </c>
      <c r="BT101" s="1082">
        <v>0</v>
      </c>
      <c r="BU101" s="1082">
        <v>0</v>
      </c>
      <c r="BV101" s="1082">
        <v>0</v>
      </c>
      <c r="BW101" s="1082">
        <v>0</v>
      </c>
      <c r="BX101" s="1082">
        <v>0</v>
      </c>
      <c r="BY101" s="1082">
        <v>0</v>
      </c>
      <c r="BZ101" s="1082">
        <v>0</v>
      </c>
      <c r="CA101" s="1082">
        <v>0</v>
      </c>
      <c r="CB101" s="1083">
        <v>0</v>
      </c>
    </row>
    <row r="102" spans="2:80">
      <c r="B102" s="1078"/>
      <c r="C102" s="1079" t="s">
        <v>655</v>
      </c>
      <c r="D102" s="1080"/>
      <c r="E102" s="1081"/>
      <c r="F102" s="1084" t="s">
        <v>353</v>
      </c>
      <c r="G102" s="1085"/>
      <c r="H102" s="1082">
        <v>0</v>
      </c>
      <c r="I102" s="1086">
        <v>0</v>
      </c>
      <c r="J102" s="1082">
        <v>0</v>
      </c>
      <c r="K102" s="1082">
        <v>0</v>
      </c>
      <c r="L102" s="1082">
        <v>0</v>
      </c>
      <c r="M102" s="1082">
        <v>0</v>
      </c>
      <c r="N102" s="1082">
        <v>0</v>
      </c>
      <c r="O102" s="1082">
        <v>0</v>
      </c>
      <c r="P102" s="1082">
        <v>0</v>
      </c>
      <c r="Q102" s="1082">
        <v>0</v>
      </c>
      <c r="R102" s="1082">
        <v>0</v>
      </c>
      <c r="S102" s="1083">
        <v>0</v>
      </c>
      <c r="T102" s="1082">
        <v>0</v>
      </c>
      <c r="U102" s="1082">
        <v>0</v>
      </c>
      <c r="V102" s="1082">
        <v>0</v>
      </c>
      <c r="W102" s="1082">
        <v>0</v>
      </c>
      <c r="X102" s="1082">
        <v>0</v>
      </c>
      <c r="Y102" s="1082">
        <v>0</v>
      </c>
      <c r="Z102" s="1082">
        <v>0</v>
      </c>
      <c r="AA102" s="1082">
        <v>0</v>
      </c>
      <c r="AB102" s="1082">
        <v>0</v>
      </c>
      <c r="AC102" s="1083">
        <v>0</v>
      </c>
      <c r="AD102" s="1082">
        <v>0</v>
      </c>
      <c r="AE102" s="1082">
        <v>0</v>
      </c>
      <c r="AF102" s="1082">
        <v>0</v>
      </c>
      <c r="AG102" s="1082">
        <v>0</v>
      </c>
      <c r="AH102" s="1082">
        <v>0</v>
      </c>
      <c r="AI102" s="1082">
        <v>0</v>
      </c>
      <c r="AJ102" s="1082">
        <v>0</v>
      </c>
      <c r="AK102" s="1082">
        <v>0</v>
      </c>
      <c r="AL102" s="1082">
        <v>0</v>
      </c>
      <c r="AM102" s="1082">
        <v>0</v>
      </c>
      <c r="AN102" s="1083">
        <v>0</v>
      </c>
      <c r="AO102" s="1082">
        <v>0</v>
      </c>
      <c r="AP102" s="1082">
        <v>0</v>
      </c>
      <c r="AQ102" s="1082">
        <v>0</v>
      </c>
      <c r="AR102" s="1082">
        <v>0</v>
      </c>
      <c r="AS102" s="1082">
        <v>0</v>
      </c>
      <c r="AT102" s="1082">
        <v>0</v>
      </c>
      <c r="AU102" s="1082">
        <v>0</v>
      </c>
      <c r="AV102" s="1082">
        <v>0</v>
      </c>
      <c r="AW102" s="1082">
        <v>0</v>
      </c>
      <c r="AX102" s="1083">
        <v>0</v>
      </c>
      <c r="AY102" s="1082">
        <v>0</v>
      </c>
      <c r="AZ102" s="1082">
        <v>0</v>
      </c>
      <c r="BA102" s="1082">
        <v>0</v>
      </c>
      <c r="BB102" s="1082">
        <v>0</v>
      </c>
      <c r="BC102" s="1082">
        <v>0</v>
      </c>
      <c r="BD102" s="1082">
        <v>0</v>
      </c>
      <c r="BE102" s="1082">
        <v>0</v>
      </c>
      <c r="BF102" s="1082">
        <v>0</v>
      </c>
      <c r="BG102" s="1082">
        <v>0</v>
      </c>
      <c r="BH102" s="1083">
        <v>0</v>
      </c>
      <c r="BI102" s="1082">
        <v>0</v>
      </c>
      <c r="BJ102" s="1082">
        <v>0</v>
      </c>
      <c r="BK102" s="1082">
        <v>0</v>
      </c>
      <c r="BL102" s="1082">
        <v>0</v>
      </c>
      <c r="BM102" s="1082">
        <v>0</v>
      </c>
      <c r="BN102" s="1082">
        <v>0</v>
      </c>
      <c r="BO102" s="1082">
        <v>0</v>
      </c>
      <c r="BP102" s="1082">
        <v>0</v>
      </c>
      <c r="BQ102" s="1082">
        <v>0</v>
      </c>
      <c r="BR102" s="1083">
        <v>0</v>
      </c>
      <c r="BS102" s="1082">
        <v>0</v>
      </c>
      <c r="BT102" s="1082">
        <v>0</v>
      </c>
      <c r="BU102" s="1082">
        <v>0</v>
      </c>
      <c r="BV102" s="1082">
        <v>0</v>
      </c>
      <c r="BW102" s="1082">
        <v>0</v>
      </c>
      <c r="BX102" s="1082">
        <v>0</v>
      </c>
      <c r="BY102" s="1082">
        <v>0</v>
      </c>
      <c r="BZ102" s="1082">
        <v>0</v>
      </c>
      <c r="CA102" s="1082">
        <v>0</v>
      </c>
      <c r="CB102" s="1083">
        <v>0</v>
      </c>
    </row>
    <row r="103" spans="2:80">
      <c r="B103" s="1078"/>
      <c r="C103" s="1079" t="s">
        <v>656</v>
      </c>
      <c r="D103" s="1080"/>
      <c r="E103" s="1081"/>
      <c r="F103" s="1084" t="s">
        <v>881</v>
      </c>
      <c r="G103" s="1085"/>
      <c r="H103" s="1082">
        <v>3828</v>
      </c>
      <c r="I103" s="1086">
        <v>6666</v>
      </c>
      <c r="J103" s="1082">
        <v>56218</v>
      </c>
      <c r="K103" s="1082">
        <v>19570</v>
      </c>
      <c r="L103" s="1082">
        <v>3650</v>
      </c>
      <c r="M103" s="1082">
        <v>793</v>
      </c>
      <c r="N103" s="1082">
        <v>766</v>
      </c>
      <c r="O103" s="1082">
        <v>27</v>
      </c>
      <c r="P103" s="1082">
        <v>2857</v>
      </c>
      <c r="Q103" s="1082">
        <v>36</v>
      </c>
      <c r="R103" s="1082">
        <v>1485</v>
      </c>
      <c r="S103" s="1083">
        <v>1453</v>
      </c>
      <c r="T103" s="1082">
        <v>32</v>
      </c>
      <c r="U103" s="1082">
        <v>1305</v>
      </c>
      <c r="V103" s="1082">
        <v>495</v>
      </c>
      <c r="W103" s="1082">
        <v>810</v>
      </c>
      <c r="X103" s="1082">
        <v>31</v>
      </c>
      <c r="Y103" s="1082">
        <v>15920</v>
      </c>
      <c r="Z103" s="1082">
        <v>2227</v>
      </c>
      <c r="AA103" s="1082">
        <v>176</v>
      </c>
      <c r="AB103" s="1082">
        <v>2051</v>
      </c>
      <c r="AC103" s="1083">
        <v>13693</v>
      </c>
      <c r="AD103" s="1082">
        <v>145</v>
      </c>
      <c r="AE103" s="1082">
        <v>621</v>
      </c>
      <c r="AF103" s="1082">
        <v>352</v>
      </c>
      <c r="AG103" s="1082">
        <v>913</v>
      </c>
      <c r="AH103" s="1082">
        <v>2973</v>
      </c>
      <c r="AI103" s="1082">
        <v>2330</v>
      </c>
      <c r="AJ103" s="1082">
        <v>6169</v>
      </c>
      <c r="AK103" s="1082">
        <v>190</v>
      </c>
      <c r="AL103" s="1082">
        <v>14312</v>
      </c>
      <c r="AM103" s="1082">
        <v>22336</v>
      </c>
      <c r="AN103" s="1083">
        <v>12750</v>
      </c>
      <c r="AO103" s="1082">
        <v>4360</v>
      </c>
      <c r="AP103" s="1082">
        <v>4283</v>
      </c>
      <c r="AQ103" s="1082">
        <v>3683</v>
      </c>
      <c r="AR103" s="1082">
        <v>1670</v>
      </c>
      <c r="AS103" s="1082">
        <v>78</v>
      </c>
      <c r="AT103" s="1082">
        <v>228</v>
      </c>
      <c r="AU103" s="1082">
        <v>1323</v>
      </c>
      <c r="AV103" s="1082">
        <v>362</v>
      </c>
      <c r="AW103" s="1082">
        <v>7</v>
      </c>
      <c r="AX103" s="1083">
        <v>15</v>
      </c>
      <c r="AY103" s="1082">
        <v>600</v>
      </c>
      <c r="AZ103" s="1082">
        <v>531</v>
      </c>
      <c r="BA103" s="1082">
        <v>423</v>
      </c>
      <c r="BB103" s="1082">
        <v>57</v>
      </c>
      <c r="BC103" s="1082">
        <v>41</v>
      </c>
      <c r="BD103" s="1082">
        <v>10</v>
      </c>
      <c r="BE103" s="1082">
        <v>69</v>
      </c>
      <c r="BF103" s="1082">
        <v>56</v>
      </c>
      <c r="BG103" s="1082">
        <v>13</v>
      </c>
      <c r="BH103" s="1083">
        <v>77</v>
      </c>
      <c r="BI103" s="1082">
        <v>3149</v>
      </c>
      <c r="BJ103" s="1082">
        <v>1028</v>
      </c>
      <c r="BK103" s="1082">
        <v>647</v>
      </c>
      <c r="BL103" s="1082">
        <v>120</v>
      </c>
      <c r="BM103" s="1082">
        <v>52</v>
      </c>
      <c r="BN103" s="1082">
        <v>209</v>
      </c>
      <c r="BO103" s="1082">
        <v>1102</v>
      </c>
      <c r="BP103" s="1082">
        <v>407</v>
      </c>
      <c r="BQ103" s="1082">
        <v>54</v>
      </c>
      <c r="BR103" s="1083">
        <v>97</v>
      </c>
      <c r="BS103" s="1082">
        <v>128</v>
      </c>
      <c r="BT103" s="1082">
        <v>333</v>
      </c>
      <c r="BU103" s="1082">
        <v>5241</v>
      </c>
      <c r="BV103" s="1082">
        <v>9586</v>
      </c>
      <c r="BW103" s="1082">
        <v>868</v>
      </c>
      <c r="BX103" s="1082">
        <v>518</v>
      </c>
      <c r="BY103" s="1082">
        <v>89</v>
      </c>
      <c r="BZ103" s="1082">
        <v>1471</v>
      </c>
      <c r="CA103" s="1082">
        <v>1389</v>
      </c>
      <c r="CB103" s="1083">
        <v>5251</v>
      </c>
    </row>
    <row r="104" spans="2:80">
      <c r="B104" s="1078"/>
      <c r="C104" s="1079" t="s">
        <v>657</v>
      </c>
      <c r="D104" s="1080"/>
      <c r="E104" s="1081"/>
      <c r="F104" s="1084" t="s">
        <v>355</v>
      </c>
      <c r="G104" s="1085"/>
      <c r="H104" s="1082">
        <v>14170</v>
      </c>
      <c r="I104" s="1086">
        <v>45873</v>
      </c>
      <c r="J104" s="1082">
        <v>1528175</v>
      </c>
      <c r="K104" s="1082">
        <v>549723</v>
      </c>
      <c r="L104" s="1082">
        <v>218408</v>
      </c>
      <c r="M104" s="1082">
        <v>99819</v>
      </c>
      <c r="N104" s="1082">
        <v>97055</v>
      </c>
      <c r="O104" s="1082">
        <v>2764</v>
      </c>
      <c r="P104" s="1082">
        <v>118589</v>
      </c>
      <c r="Q104" s="1082">
        <v>2210</v>
      </c>
      <c r="R104" s="1082">
        <v>76486</v>
      </c>
      <c r="S104" s="1083">
        <v>75551</v>
      </c>
      <c r="T104" s="1082">
        <v>935</v>
      </c>
      <c r="U104" s="1082">
        <v>38697</v>
      </c>
      <c r="V104" s="1082">
        <v>19000</v>
      </c>
      <c r="W104" s="1082">
        <v>19697</v>
      </c>
      <c r="X104" s="1082">
        <v>1196</v>
      </c>
      <c r="Y104" s="1082">
        <v>331315</v>
      </c>
      <c r="Z104" s="1082">
        <v>6184</v>
      </c>
      <c r="AA104" s="1082">
        <v>912</v>
      </c>
      <c r="AB104" s="1082">
        <v>5272</v>
      </c>
      <c r="AC104" s="1083">
        <v>325131</v>
      </c>
      <c r="AD104" s="1082">
        <v>3716</v>
      </c>
      <c r="AE104" s="1082">
        <v>16952</v>
      </c>
      <c r="AF104" s="1082">
        <v>10238</v>
      </c>
      <c r="AG104" s="1082">
        <v>23192</v>
      </c>
      <c r="AH104" s="1082">
        <v>65438</v>
      </c>
      <c r="AI104" s="1082">
        <v>65054</v>
      </c>
      <c r="AJ104" s="1082">
        <v>135719</v>
      </c>
      <c r="AK104" s="1082">
        <v>4822</v>
      </c>
      <c r="AL104" s="1082">
        <v>52987</v>
      </c>
      <c r="AM104" s="1082">
        <v>925465</v>
      </c>
      <c r="AN104" s="1083">
        <v>451346</v>
      </c>
      <c r="AO104" s="1082">
        <v>161552</v>
      </c>
      <c r="AP104" s="1082">
        <v>159201</v>
      </c>
      <c r="AQ104" s="1082">
        <v>128708</v>
      </c>
      <c r="AR104" s="1082">
        <v>52423</v>
      </c>
      <c r="AS104" s="1082">
        <v>1819</v>
      </c>
      <c r="AT104" s="1082">
        <v>13542</v>
      </c>
      <c r="AU104" s="1082">
        <v>41973</v>
      </c>
      <c r="AV104" s="1082">
        <v>17998</v>
      </c>
      <c r="AW104" s="1082">
        <v>246</v>
      </c>
      <c r="AX104" s="1083">
        <v>707</v>
      </c>
      <c r="AY104" s="1082">
        <v>30493</v>
      </c>
      <c r="AZ104" s="1082">
        <v>27859</v>
      </c>
      <c r="BA104" s="1082">
        <v>24888</v>
      </c>
      <c r="BB104" s="1082">
        <v>1885</v>
      </c>
      <c r="BC104" s="1082">
        <v>813</v>
      </c>
      <c r="BD104" s="1082">
        <v>273</v>
      </c>
      <c r="BE104" s="1082">
        <v>2634</v>
      </c>
      <c r="BF104" s="1082">
        <v>2114</v>
      </c>
      <c r="BG104" s="1082">
        <v>520</v>
      </c>
      <c r="BH104" s="1083">
        <v>2351</v>
      </c>
      <c r="BI104" s="1082">
        <v>264738</v>
      </c>
      <c r="BJ104" s="1082">
        <v>64846</v>
      </c>
      <c r="BK104" s="1082">
        <v>37549</v>
      </c>
      <c r="BL104" s="1082">
        <v>9394</v>
      </c>
      <c r="BM104" s="1082">
        <v>3442</v>
      </c>
      <c r="BN104" s="1082">
        <v>14461</v>
      </c>
      <c r="BO104" s="1082">
        <v>75380</v>
      </c>
      <c r="BP104" s="1082">
        <v>31409</v>
      </c>
      <c r="BQ104" s="1082">
        <v>2857</v>
      </c>
      <c r="BR104" s="1083">
        <v>21285</v>
      </c>
      <c r="BS104" s="1082">
        <v>39914</v>
      </c>
      <c r="BT104" s="1082">
        <v>29047</v>
      </c>
      <c r="BU104" s="1082">
        <v>25056</v>
      </c>
      <c r="BV104" s="1082">
        <v>474119</v>
      </c>
      <c r="BW104" s="1082">
        <v>124562</v>
      </c>
      <c r="BX104" s="1082">
        <v>40357</v>
      </c>
      <c r="BY104" s="1082">
        <v>5029</v>
      </c>
      <c r="BZ104" s="1082">
        <v>57630</v>
      </c>
      <c r="CA104" s="1082">
        <v>48610</v>
      </c>
      <c r="CB104" s="1083">
        <v>197931</v>
      </c>
    </row>
    <row r="105" spans="2:80">
      <c r="B105" s="1078"/>
      <c r="C105" s="1079" t="s">
        <v>658</v>
      </c>
      <c r="D105" s="1080"/>
      <c r="E105" s="1081"/>
      <c r="F105" s="1084" t="s">
        <v>354</v>
      </c>
      <c r="G105" s="1085"/>
      <c r="H105" s="1082">
        <v>1019</v>
      </c>
      <c r="I105" s="1086">
        <v>259</v>
      </c>
      <c r="J105" s="1082">
        <v>107686</v>
      </c>
      <c r="K105" s="1082">
        <v>85607</v>
      </c>
      <c r="L105" s="1082">
        <v>64021</v>
      </c>
      <c r="M105" s="1082">
        <v>11624</v>
      </c>
      <c r="N105" s="1082">
        <v>5467</v>
      </c>
      <c r="O105" s="1082">
        <v>6157</v>
      </c>
      <c r="P105" s="1082">
        <v>52397</v>
      </c>
      <c r="Q105" s="1082">
        <v>329</v>
      </c>
      <c r="R105" s="1082">
        <v>13892</v>
      </c>
      <c r="S105" s="1083">
        <v>11458</v>
      </c>
      <c r="T105" s="1082">
        <v>2434</v>
      </c>
      <c r="U105" s="1082">
        <v>37018</v>
      </c>
      <c r="V105" s="1082">
        <v>3541</v>
      </c>
      <c r="W105" s="1082">
        <v>33477</v>
      </c>
      <c r="X105" s="1082">
        <v>1158</v>
      </c>
      <c r="Y105" s="1082">
        <v>21586</v>
      </c>
      <c r="Z105" s="1082">
        <v>2095</v>
      </c>
      <c r="AA105" s="1082">
        <v>111</v>
      </c>
      <c r="AB105" s="1082">
        <v>1984</v>
      </c>
      <c r="AC105" s="1083">
        <v>19491</v>
      </c>
      <c r="AD105" s="1082">
        <v>287</v>
      </c>
      <c r="AE105" s="1082">
        <v>827</v>
      </c>
      <c r="AF105" s="1082">
        <v>344</v>
      </c>
      <c r="AG105" s="1082">
        <v>1917</v>
      </c>
      <c r="AH105" s="1082">
        <v>4067</v>
      </c>
      <c r="AI105" s="1082">
        <v>2703</v>
      </c>
      <c r="AJ105" s="1082">
        <v>7326</v>
      </c>
      <c r="AK105" s="1082">
        <v>2020</v>
      </c>
      <c r="AL105" s="1082">
        <v>3809</v>
      </c>
      <c r="AM105" s="1082">
        <v>18270</v>
      </c>
      <c r="AN105" s="1083">
        <v>10679</v>
      </c>
      <c r="AO105" s="1082">
        <v>6469</v>
      </c>
      <c r="AP105" s="1082">
        <v>6282</v>
      </c>
      <c r="AQ105" s="1082">
        <v>5166</v>
      </c>
      <c r="AR105" s="1082">
        <v>2361</v>
      </c>
      <c r="AS105" s="1082">
        <v>135</v>
      </c>
      <c r="AT105" s="1082">
        <v>401</v>
      </c>
      <c r="AU105" s="1082">
        <v>1777</v>
      </c>
      <c r="AV105" s="1082">
        <v>460</v>
      </c>
      <c r="AW105" s="1082">
        <v>11</v>
      </c>
      <c r="AX105" s="1083">
        <v>21</v>
      </c>
      <c r="AY105" s="1082">
        <v>1116</v>
      </c>
      <c r="AZ105" s="1082">
        <v>1000</v>
      </c>
      <c r="BA105" s="1082">
        <v>773</v>
      </c>
      <c r="BB105" s="1082">
        <v>126</v>
      </c>
      <c r="BC105" s="1082">
        <v>80</v>
      </c>
      <c r="BD105" s="1082">
        <v>21</v>
      </c>
      <c r="BE105" s="1082">
        <v>116</v>
      </c>
      <c r="BF105" s="1082">
        <v>90</v>
      </c>
      <c r="BG105" s="1082">
        <v>26</v>
      </c>
      <c r="BH105" s="1083">
        <v>187</v>
      </c>
      <c r="BI105" s="1082">
        <v>4203</v>
      </c>
      <c r="BJ105" s="1082">
        <v>1538</v>
      </c>
      <c r="BK105" s="1082">
        <v>930</v>
      </c>
      <c r="BL105" s="1082">
        <v>180</v>
      </c>
      <c r="BM105" s="1082">
        <v>67</v>
      </c>
      <c r="BN105" s="1082">
        <v>361</v>
      </c>
      <c r="BO105" s="1082">
        <v>1215</v>
      </c>
      <c r="BP105" s="1082">
        <v>510</v>
      </c>
      <c r="BQ105" s="1082">
        <v>84</v>
      </c>
      <c r="BR105" s="1083">
        <v>128</v>
      </c>
      <c r="BS105" s="1082">
        <v>264</v>
      </c>
      <c r="BT105" s="1082">
        <v>464</v>
      </c>
      <c r="BU105" s="1082">
        <v>7</v>
      </c>
      <c r="BV105" s="1082">
        <v>7591</v>
      </c>
      <c r="BW105" s="1082">
        <v>1356</v>
      </c>
      <c r="BX105" s="1082">
        <v>882</v>
      </c>
      <c r="BY105" s="1082">
        <v>275</v>
      </c>
      <c r="BZ105" s="1082">
        <v>1054</v>
      </c>
      <c r="CA105" s="1082">
        <v>869</v>
      </c>
      <c r="CB105" s="1083">
        <v>3155</v>
      </c>
    </row>
    <row r="106" spans="2:80">
      <c r="B106" s="1078"/>
      <c r="C106" s="1079" t="s">
        <v>659</v>
      </c>
      <c r="D106" s="1080"/>
      <c r="E106" s="1081"/>
      <c r="F106" s="1084" t="s">
        <v>423</v>
      </c>
      <c r="G106" s="1085"/>
      <c r="H106" s="1082">
        <v>12150</v>
      </c>
      <c r="I106" s="1086">
        <v>40083</v>
      </c>
      <c r="J106" s="1082">
        <v>285151</v>
      </c>
      <c r="K106" s="1082">
        <v>91633</v>
      </c>
      <c r="L106" s="1082">
        <v>35929</v>
      </c>
      <c r="M106" s="1082">
        <v>15429</v>
      </c>
      <c r="N106" s="1082">
        <v>15121</v>
      </c>
      <c r="O106" s="1082">
        <v>308</v>
      </c>
      <c r="P106" s="1082">
        <v>20500</v>
      </c>
      <c r="Q106" s="1082">
        <v>407</v>
      </c>
      <c r="R106" s="1082">
        <v>13597</v>
      </c>
      <c r="S106" s="1083">
        <v>13467</v>
      </c>
      <c r="T106" s="1082">
        <v>130</v>
      </c>
      <c r="U106" s="1082">
        <v>6309</v>
      </c>
      <c r="V106" s="1082">
        <v>3650</v>
      </c>
      <c r="W106" s="1082">
        <v>2659</v>
      </c>
      <c r="X106" s="1082">
        <v>187</v>
      </c>
      <c r="Y106" s="1082">
        <v>55704</v>
      </c>
      <c r="Z106" s="1082">
        <v>1536</v>
      </c>
      <c r="AA106" s="1082">
        <v>149</v>
      </c>
      <c r="AB106" s="1082">
        <v>1387</v>
      </c>
      <c r="AC106" s="1083">
        <v>54168</v>
      </c>
      <c r="AD106" s="1082">
        <v>731</v>
      </c>
      <c r="AE106" s="1082">
        <v>2777</v>
      </c>
      <c r="AF106" s="1082">
        <v>1568</v>
      </c>
      <c r="AG106" s="1082">
        <v>4874</v>
      </c>
      <c r="AH106" s="1082">
        <v>11530</v>
      </c>
      <c r="AI106" s="1082">
        <v>9885</v>
      </c>
      <c r="AJ106" s="1082">
        <v>22063</v>
      </c>
      <c r="AK106" s="1082">
        <v>740</v>
      </c>
      <c r="AL106" s="1082">
        <v>45428</v>
      </c>
      <c r="AM106" s="1082">
        <v>148090</v>
      </c>
      <c r="AN106" s="1083">
        <v>92692</v>
      </c>
      <c r="AO106" s="1082">
        <v>17017</v>
      </c>
      <c r="AP106" s="1082">
        <v>16960</v>
      </c>
      <c r="AQ106" s="1082">
        <v>15454</v>
      </c>
      <c r="AR106" s="1082">
        <v>7316</v>
      </c>
      <c r="AS106" s="1082">
        <v>339</v>
      </c>
      <c r="AT106" s="1082">
        <v>1128</v>
      </c>
      <c r="AU106" s="1082">
        <v>4809</v>
      </c>
      <c r="AV106" s="1082">
        <v>1758</v>
      </c>
      <c r="AW106" s="1082">
        <v>31</v>
      </c>
      <c r="AX106" s="1083">
        <v>73</v>
      </c>
      <c r="AY106" s="1082">
        <v>1506</v>
      </c>
      <c r="AZ106" s="1082">
        <v>1323</v>
      </c>
      <c r="BA106" s="1082">
        <v>1107</v>
      </c>
      <c r="BB106" s="1082">
        <v>114</v>
      </c>
      <c r="BC106" s="1082">
        <v>30</v>
      </c>
      <c r="BD106" s="1082">
        <v>72</v>
      </c>
      <c r="BE106" s="1082">
        <v>183</v>
      </c>
      <c r="BF106" s="1082">
        <v>103</v>
      </c>
      <c r="BG106" s="1082">
        <v>80</v>
      </c>
      <c r="BH106" s="1083">
        <v>57</v>
      </c>
      <c r="BI106" s="1082">
        <v>75169</v>
      </c>
      <c r="BJ106" s="1082">
        <v>23091</v>
      </c>
      <c r="BK106" s="1082">
        <v>15225</v>
      </c>
      <c r="BL106" s="1082">
        <v>3746</v>
      </c>
      <c r="BM106" s="1082">
        <v>875</v>
      </c>
      <c r="BN106" s="1082">
        <v>3245</v>
      </c>
      <c r="BO106" s="1082">
        <v>211</v>
      </c>
      <c r="BP106" s="1082">
        <v>5471</v>
      </c>
      <c r="BQ106" s="1082">
        <v>104</v>
      </c>
      <c r="BR106" s="1083">
        <v>20</v>
      </c>
      <c r="BS106" s="1082">
        <v>42619</v>
      </c>
      <c r="BT106" s="1082">
        <v>3653</v>
      </c>
      <c r="BU106" s="1082">
        <v>506</v>
      </c>
      <c r="BV106" s="1082">
        <v>55398</v>
      </c>
      <c r="BW106" s="1082">
        <v>8471</v>
      </c>
      <c r="BX106" s="1082">
        <v>3132</v>
      </c>
      <c r="BY106" s="1082">
        <v>307</v>
      </c>
      <c r="BZ106" s="1082">
        <v>1863</v>
      </c>
      <c r="CA106" s="1082">
        <v>16113</v>
      </c>
      <c r="CB106" s="1083">
        <v>25512</v>
      </c>
    </row>
    <row r="107" spans="2:80">
      <c r="B107" s="1078"/>
      <c r="C107" s="1079" t="s">
        <v>660</v>
      </c>
      <c r="D107" s="1080"/>
      <c r="E107" s="1081"/>
      <c r="F107" s="1084" t="s">
        <v>356</v>
      </c>
      <c r="G107" s="1085"/>
      <c r="H107" s="1082">
        <v>41491</v>
      </c>
      <c r="I107" s="1086">
        <v>18270</v>
      </c>
      <c r="J107" s="1082">
        <v>3545738</v>
      </c>
      <c r="K107" s="1082">
        <v>1772582</v>
      </c>
      <c r="L107" s="1082">
        <v>895036</v>
      </c>
      <c r="M107" s="1082">
        <v>372300</v>
      </c>
      <c r="N107" s="1082">
        <v>369640</v>
      </c>
      <c r="O107" s="1082">
        <v>2660</v>
      </c>
      <c r="P107" s="1082">
        <v>522736</v>
      </c>
      <c r="Q107" s="1082">
        <v>4233</v>
      </c>
      <c r="R107" s="1082">
        <v>351779</v>
      </c>
      <c r="S107" s="1083">
        <v>351005</v>
      </c>
      <c r="T107" s="1082">
        <v>774</v>
      </c>
      <c r="U107" s="1082">
        <v>158900</v>
      </c>
      <c r="V107" s="1082">
        <v>143979</v>
      </c>
      <c r="W107" s="1082">
        <v>14921</v>
      </c>
      <c r="X107" s="1082">
        <v>7824</v>
      </c>
      <c r="Y107" s="1082">
        <v>877546</v>
      </c>
      <c r="Z107" s="1082">
        <v>45503</v>
      </c>
      <c r="AA107" s="1082">
        <v>3586</v>
      </c>
      <c r="AB107" s="1082">
        <v>41917</v>
      </c>
      <c r="AC107" s="1083">
        <v>832043</v>
      </c>
      <c r="AD107" s="1082">
        <v>4417</v>
      </c>
      <c r="AE107" s="1082">
        <v>22518</v>
      </c>
      <c r="AF107" s="1082">
        <v>17518</v>
      </c>
      <c r="AG107" s="1082">
        <v>55564</v>
      </c>
      <c r="AH107" s="1082">
        <v>161378</v>
      </c>
      <c r="AI107" s="1082">
        <v>89521</v>
      </c>
      <c r="AJ107" s="1082">
        <v>468647</v>
      </c>
      <c r="AK107" s="1082">
        <v>12480</v>
      </c>
      <c r="AL107" s="1082">
        <v>155135</v>
      </c>
      <c r="AM107" s="1082">
        <v>1618021</v>
      </c>
      <c r="AN107" s="1083">
        <v>1376769</v>
      </c>
      <c r="AO107" s="1082">
        <v>705969</v>
      </c>
      <c r="AP107" s="1082">
        <v>685544</v>
      </c>
      <c r="AQ107" s="1082">
        <v>606560</v>
      </c>
      <c r="AR107" s="1082">
        <v>276229</v>
      </c>
      <c r="AS107" s="1082">
        <v>12335</v>
      </c>
      <c r="AT107" s="1082">
        <v>44103</v>
      </c>
      <c r="AU107" s="1082">
        <v>219290</v>
      </c>
      <c r="AV107" s="1082">
        <v>51498</v>
      </c>
      <c r="AW107" s="1082">
        <v>941</v>
      </c>
      <c r="AX107" s="1083">
        <v>2164</v>
      </c>
      <c r="AY107" s="1082">
        <v>78984</v>
      </c>
      <c r="AZ107" s="1082">
        <v>73253</v>
      </c>
      <c r="BA107" s="1082">
        <v>61548</v>
      </c>
      <c r="BB107" s="1082">
        <v>7314</v>
      </c>
      <c r="BC107" s="1082">
        <v>3191</v>
      </c>
      <c r="BD107" s="1082">
        <v>1200</v>
      </c>
      <c r="BE107" s="1082">
        <v>5731</v>
      </c>
      <c r="BF107" s="1082">
        <v>4469</v>
      </c>
      <c r="BG107" s="1082">
        <v>1262</v>
      </c>
      <c r="BH107" s="1083">
        <v>20425</v>
      </c>
      <c r="BI107" s="1082">
        <v>573175</v>
      </c>
      <c r="BJ107" s="1082">
        <v>280772</v>
      </c>
      <c r="BK107" s="1082">
        <v>164787</v>
      </c>
      <c r="BL107" s="1082">
        <v>46458</v>
      </c>
      <c r="BM107" s="1082">
        <v>8316</v>
      </c>
      <c r="BN107" s="1082">
        <v>61211</v>
      </c>
      <c r="BO107" s="1082">
        <v>180702</v>
      </c>
      <c r="BP107" s="1082">
        <v>31024</v>
      </c>
      <c r="BQ107" s="1082">
        <v>2081</v>
      </c>
      <c r="BR107" s="1083">
        <v>18650</v>
      </c>
      <c r="BS107" s="1082">
        <v>17795</v>
      </c>
      <c r="BT107" s="1082">
        <v>42151</v>
      </c>
      <c r="BU107" s="1082">
        <v>97625</v>
      </c>
      <c r="BV107" s="1082">
        <v>241252</v>
      </c>
      <c r="BW107" s="1082">
        <v>36852</v>
      </c>
      <c r="BX107" s="1082">
        <v>24775</v>
      </c>
      <c r="BY107" s="1082">
        <v>9528</v>
      </c>
      <c r="BZ107" s="1082">
        <v>41096</v>
      </c>
      <c r="CA107" s="1082">
        <v>33809</v>
      </c>
      <c r="CB107" s="1083">
        <v>95192</v>
      </c>
    </row>
    <row r="108" spans="2:80">
      <c r="B108" s="1078"/>
      <c r="C108" s="1079" t="s">
        <v>661</v>
      </c>
      <c r="D108" s="1080"/>
      <c r="E108" s="1081"/>
      <c r="F108" s="1084" t="s">
        <v>358</v>
      </c>
      <c r="G108" s="1085"/>
      <c r="H108" s="1082">
        <v>0</v>
      </c>
      <c r="I108" s="1086">
        <v>0</v>
      </c>
      <c r="J108" s="1082">
        <v>0</v>
      </c>
      <c r="K108" s="1082">
        <v>0</v>
      </c>
      <c r="L108" s="1082">
        <v>0</v>
      </c>
      <c r="M108" s="1082">
        <v>0</v>
      </c>
      <c r="N108" s="1082">
        <v>0</v>
      </c>
      <c r="O108" s="1082">
        <v>0</v>
      </c>
      <c r="P108" s="1082">
        <v>0</v>
      </c>
      <c r="Q108" s="1082">
        <v>0</v>
      </c>
      <c r="R108" s="1082">
        <v>0</v>
      </c>
      <c r="S108" s="1083">
        <v>0</v>
      </c>
      <c r="T108" s="1082">
        <v>0</v>
      </c>
      <c r="U108" s="1082">
        <v>0</v>
      </c>
      <c r="V108" s="1082">
        <v>0</v>
      </c>
      <c r="W108" s="1082">
        <v>0</v>
      </c>
      <c r="X108" s="1082">
        <v>0</v>
      </c>
      <c r="Y108" s="1082">
        <v>0</v>
      </c>
      <c r="Z108" s="1082">
        <v>0</v>
      </c>
      <c r="AA108" s="1082">
        <v>0</v>
      </c>
      <c r="AB108" s="1082">
        <v>0</v>
      </c>
      <c r="AC108" s="1083">
        <v>0</v>
      </c>
      <c r="AD108" s="1082">
        <v>0</v>
      </c>
      <c r="AE108" s="1082">
        <v>0</v>
      </c>
      <c r="AF108" s="1082">
        <v>0</v>
      </c>
      <c r="AG108" s="1082">
        <v>0</v>
      </c>
      <c r="AH108" s="1082">
        <v>0</v>
      </c>
      <c r="AI108" s="1082">
        <v>0</v>
      </c>
      <c r="AJ108" s="1082">
        <v>0</v>
      </c>
      <c r="AK108" s="1082">
        <v>0</v>
      </c>
      <c r="AL108" s="1082">
        <v>0</v>
      </c>
      <c r="AM108" s="1082">
        <v>0</v>
      </c>
      <c r="AN108" s="1083">
        <v>0</v>
      </c>
      <c r="AO108" s="1082">
        <v>0</v>
      </c>
      <c r="AP108" s="1082">
        <v>0</v>
      </c>
      <c r="AQ108" s="1082">
        <v>0</v>
      </c>
      <c r="AR108" s="1082">
        <v>0</v>
      </c>
      <c r="AS108" s="1082">
        <v>0</v>
      </c>
      <c r="AT108" s="1082">
        <v>0</v>
      </c>
      <c r="AU108" s="1082">
        <v>0</v>
      </c>
      <c r="AV108" s="1082">
        <v>0</v>
      </c>
      <c r="AW108" s="1082">
        <v>0</v>
      </c>
      <c r="AX108" s="1083">
        <v>0</v>
      </c>
      <c r="AY108" s="1082">
        <v>0</v>
      </c>
      <c r="AZ108" s="1082">
        <v>0</v>
      </c>
      <c r="BA108" s="1082">
        <v>0</v>
      </c>
      <c r="BB108" s="1082">
        <v>0</v>
      </c>
      <c r="BC108" s="1082">
        <v>0</v>
      </c>
      <c r="BD108" s="1082">
        <v>0</v>
      </c>
      <c r="BE108" s="1082">
        <v>0</v>
      </c>
      <c r="BF108" s="1082">
        <v>0</v>
      </c>
      <c r="BG108" s="1082">
        <v>0</v>
      </c>
      <c r="BH108" s="1083">
        <v>0</v>
      </c>
      <c r="BI108" s="1082">
        <v>0</v>
      </c>
      <c r="BJ108" s="1082">
        <v>0</v>
      </c>
      <c r="BK108" s="1082">
        <v>0</v>
      </c>
      <c r="BL108" s="1082">
        <v>0</v>
      </c>
      <c r="BM108" s="1082">
        <v>0</v>
      </c>
      <c r="BN108" s="1082">
        <v>0</v>
      </c>
      <c r="BO108" s="1082">
        <v>0</v>
      </c>
      <c r="BP108" s="1082">
        <v>0</v>
      </c>
      <c r="BQ108" s="1082">
        <v>0</v>
      </c>
      <c r="BR108" s="1083">
        <v>0</v>
      </c>
      <c r="BS108" s="1082">
        <v>0</v>
      </c>
      <c r="BT108" s="1082">
        <v>0</v>
      </c>
      <c r="BU108" s="1082">
        <v>0</v>
      </c>
      <c r="BV108" s="1082">
        <v>0</v>
      </c>
      <c r="BW108" s="1082">
        <v>0</v>
      </c>
      <c r="BX108" s="1082">
        <v>0</v>
      </c>
      <c r="BY108" s="1082">
        <v>0</v>
      </c>
      <c r="BZ108" s="1082">
        <v>0</v>
      </c>
      <c r="CA108" s="1082">
        <v>0</v>
      </c>
      <c r="CB108" s="1083">
        <v>0</v>
      </c>
    </row>
    <row r="109" spans="2:80">
      <c r="B109" s="1078"/>
      <c r="C109" s="1079" t="s">
        <v>662</v>
      </c>
      <c r="D109" s="1080"/>
      <c r="E109" s="1081"/>
      <c r="F109" s="1084" t="s">
        <v>439</v>
      </c>
      <c r="G109" s="1085"/>
      <c r="H109" s="1082">
        <v>0</v>
      </c>
      <c r="I109" s="1086">
        <v>0</v>
      </c>
      <c r="J109" s="1082">
        <v>0</v>
      </c>
      <c r="K109" s="1082">
        <v>0</v>
      </c>
      <c r="L109" s="1082">
        <v>0</v>
      </c>
      <c r="M109" s="1082">
        <v>0</v>
      </c>
      <c r="N109" s="1082">
        <v>0</v>
      </c>
      <c r="O109" s="1082">
        <v>0</v>
      </c>
      <c r="P109" s="1082">
        <v>0</v>
      </c>
      <c r="Q109" s="1082">
        <v>0</v>
      </c>
      <c r="R109" s="1082">
        <v>0</v>
      </c>
      <c r="S109" s="1083">
        <v>0</v>
      </c>
      <c r="T109" s="1082">
        <v>0</v>
      </c>
      <c r="U109" s="1082">
        <v>0</v>
      </c>
      <c r="V109" s="1082">
        <v>0</v>
      </c>
      <c r="W109" s="1082">
        <v>0</v>
      </c>
      <c r="X109" s="1082">
        <v>0</v>
      </c>
      <c r="Y109" s="1082">
        <v>0</v>
      </c>
      <c r="Z109" s="1082">
        <v>0</v>
      </c>
      <c r="AA109" s="1082">
        <v>0</v>
      </c>
      <c r="AB109" s="1082">
        <v>0</v>
      </c>
      <c r="AC109" s="1083">
        <v>0</v>
      </c>
      <c r="AD109" s="1082">
        <v>0</v>
      </c>
      <c r="AE109" s="1082">
        <v>0</v>
      </c>
      <c r="AF109" s="1082">
        <v>0</v>
      </c>
      <c r="AG109" s="1082">
        <v>0</v>
      </c>
      <c r="AH109" s="1082">
        <v>0</v>
      </c>
      <c r="AI109" s="1082">
        <v>0</v>
      </c>
      <c r="AJ109" s="1082">
        <v>0</v>
      </c>
      <c r="AK109" s="1082">
        <v>0</v>
      </c>
      <c r="AL109" s="1082">
        <v>0</v>
      </c>
      <c r="AM109" s="1082">
        <v>0</v>
      </c>
      <c r="AN109" s="1083">
        <v>0</v>
      </c>
      <c r="AO109" s="1082">
        <v>0</v>
      </c>
      <c r="AP109" s="1082">
        <v>0</v>
      </c>
      <c r="AQ109" s="1082">
        <v>0</v>
      </c>
      <c r="AR109" s="1082">
        <v>0</v>
      </c>
      <c r="AS109" s="1082">
        <v>0</v>
      </c>
      <c r="AT109" s="1082">
        <v>0</v>
      </c>
      <c r="AU109" s="1082">
        <v>0</v>
      </c>
      <c r="AV109" s="1082">
        <v>0</v>
      </c>
      <c r="AW109" s="1082">
        <v>0</v>
      </c>
      <c r="AX109" s="1083">
        <v>0</v>
      </c>
      <c r="AY109" s="1082">
        <v>0</v>
      </c>
      <c r="AZ109" s="1082">
        <v>0</v>
      </c>
      <c r="BA109" s="1082">
        <v>0</v>
      </c>
      <c r="BB109" s="1082">
        <v>0</v>
      </c>
      <c r="BC109" s="1082">
        <v>0</v>
      </c>
      <c r="BD109" s="1082">
        <v>0</v>
      </c>
      <c r="BE109" s="1082">
        <v>0</v>
      </c>
      <c r="BF109" s="1082">
        <v>0</v>
      </c>
      <c r="BG109" s="1082">
        <v>0</v>
      </c>
      <c r="BH109" s="1083">
        <v>0</v>
      </c>
      <c r="BI109" s="1082">
        <v>0</v>
      </c>
      <c r="BJ109" s="1082">
        <v>0</v>
      </c>
      <c r="BK109" s="1082">
        <v>0</v>
      </c>
      <c r="BL109" s="1082">
        <v>0</v>
      </c>
      <c r="BM109" s="1082">
        <v>0</v>
      </c>
      <c r="BN109" s="1082">
        <v>0</v>
      </c>
      <c r="BO109" s="1082">
        <v>0</v>
      </c>
      <c r="BP109" s="1082">
        <v>0</v>
      </c>
      <c r="BQ109" s="1082">
        <v>0</v>
      </c>
      <c r="BR109" s="1083">
        <v>0</v>
      </c>
      <c r="BS109" s="1082">
        <v>0</v>
      </c>
      <c r="BT109" s="1082">
        <v>0</v>
      </c>
      <c r="BU109" s="1082">
        <v>0</v>
      </c>
      <c r="BV109" s="1082">
        <v>0</v>
      </c>
      <c r="BW109" s="1082">
        <v>0</v>
      </c>
      <c r="BX109" s="1082">
        <v>0</v>
      </c>
      <c r="BY109" s="1082">
        <v>0</v>
      </c>
      <c r="BZ109" s="1082">
        <v>0</v>
      </c>
      <c r="CA109" s="1082">
        <v>0</v>
      </c>
      <c r="CB109" s="1083">
        <v>0</v>
      </c>
    </row>
    <row r="110" spans="2:80">
      <c r="B110" s="1078"/>
      <c r="C110" s="1079" t="s">
        <v>663</v>
      </c>
      <c r="D110" s="1080"/>
      <c r="E110" s="1081"/>
      <c r="F110" s="1084" t="s">
        <v>359</v>
      </c>
      <c r="G110" s="1085"/>
      <c r="H110" s="1082">
        <v>24</v>
      </c>
      <c r="I110" s="1086">
        <v>87</v>
      </c>
      <c r="J110" s="1082">
        <v>1656</v>
      </c>
      <c r="K110" s="1082">
        <v>304</v>
      </c>
      <c r="L110" s="1082">
        <v>105</v>
      </c>
      <c r="M110" s="1082">
        <v>33</v>
      </c>
      <c r="N110" s="1082">
        <v>32</v>
      </c>
      <c r="O110" s="1082">
        <v>1</v>
      </c>
      <c r="P110" s="1082">
        <v>72</v>
      </c>
      <c r="Q110" s="1082">
        <v>1</v>
      </c>
      <c r="R110" s="1082">
        <v>38</v>
      </c>
      <c r="S110" s="1083">
        <v>37</v>
      </c>
      <c r="T110" s="1082">
        <v>1</v>
      </c>
      <c r="U110" s="1082">
        <v>32</v>
      </c>
      <c r="V110" s="1082">
        <v>12</v>
      </c>
      <c r="W110" s="1082">
        <v>20</v>
      </c>
      <c r="X110" s="1082">
        <v>1</v>
      </c>
      <c r="Y110" s="1082">
        <v>199</v>
      </c>
      <c r="Z110" s="1082">
        <v>23</v>
      </c>
      <c r="AA110" s="1082">
        <v>2</v>
      </c>
      <c r="AB110" s="1082">
        <v>21</v>
      </c>
      <c r="AC110" s="1083">
        <v>176</v>
      </c>
      <c r="AD110" s="1082">
        <v>2</v>
      </c>
      <c r="AE110" s="1082">
        <v>8</v>
      </c>
      <c r="AF110" s="1082">
        <v>5</v>
      </c>
      <c r="AG110" s="1082">
        <v>12</v>
      </c>
      <c r="AH110" s="1082">
        <v>38</v>
      </c>
      <c r="AI110" s="1082">
        <v>30</v>
      </c>
      <c r="AJ110" s="1082">
        <v>79</v>
      </c>
      <c r="AK110" s="1082">
        <v>2</v>
      </c>
      <c r="AL110" s="1082">
        <v>91</v>
      </c>
      <c r="AM110" s="1082">
        <v>1261</v>
      </c>
      <c r="AN110" s="1083">
        <v>959</v>
      </c>
      <c r="AO110" s="1082">
        <v>461</v>
      </c>
      <c r="AP110" s="1082">
        <v>439</v>
      </c>
      <c r="AQ110" s="1082">
        <v>345</v>
      </c>
      <c r="AR110" s="1082">
        <v>152</v>
      </c>
      <c r="AS110" s="1082">
        <v>12</v>
      </c>
      <c r="AT110" s="1082">
        <v>34</v>
      </c>
      <c r="AU110" s="1082">
        <v>113</v>
      </c>
      <c r="AV110" s="1082">
        <v>31</v>
      </c>
      <c r="AW110" s="1082">
        <v>1</v>
      </c>
      <c r="AX110" s="1083">
        <v>2</v>
      </c>
      <c r="AY110" s="1082">
        <v>94</v>
      </c>
      <c r="AZ110" s="1082">
        <v>85</v>
      </c>
      <c r="BA110" s="1082">
        <v>63</v>
      </c>
      <c r="BB110" s="1082">
        <v>13</v>
      </c>
      <c r="BC110" s="1082">
        <v>8</v>
      </c>
      <c r="BD110" s="1082">
        <v>1</v>
      </c>
      <c r="BE110" s="1082">
        <v>9</v>
      </c>
      <c r="BF110" s="1082">
        <v>7</v>
      </c>
      <c r="BG110" s="1082">
        <v>2</v>
      </c>
      <c r="BH110" s="1083">
        <v>22</v>
      </c>
      <c r="BI110" s="1082">
        <v>458</v>
      </c>
      <c r="BJ110" s="1082">
        <v>159</v>
      </c>
      <c r="BK110" s="1082">
        <v>89</v>
      </c>
      <c r="BL110" s="1082">
        <v>23</v>
      </c>
      <c r="BM110" s="1082">
        <v>7</v>
      </c>
      <c r="BN110" s="1082">
        <v>40</v>
      </c>
      <c r="BO110" s="1082">
        <v>119</v>
      </c>
      <c r="BP110" s="1082">
        <v>51</v>
      </c>
      <c r="BQ110" s="1082">
        <v>11</v>
      </c>
      <c r="BR110" s="1083">
        <v>16</v>
      </c>
      <c r="BS110" s="1082">
        <v>44</v>
      </c>
      <c r="BT110" s="1082">
        <v>58</v>
      </c>
      <c r="BU110" s="1082">
        <v>40</v>
      </c>
      <c r="BV110" s="1082">
        <v>302</v>
      </c>
      <c r="BW110" s="1082">
        <v>85</v>
      </c>
      <c r="BX110" s="1082">
        <v>34</v>
      </c>
      <c r="BY110" s="1082">
        <v>3</v>
      </c>
      <c r="BZ110" s="1082">
        <v>47</v>
      </c>
      <c r="CA110" s="1082">
        <v>31</v>
      </c>
      <c r="CB110" s="1083">
        <v>102</v>
      </c>
    </row>
    <row r="111" spans="2:80">
      <c r="B111" s="1078"/>
      <c r="C111" s="1079" t="s">
        <v>664</v>
      </c>
      <c r="D111" s="1080"/>
      <c r="E111" s="1081"/>
      <c r="F111" s="1084" t="s">
        <v>357</v>
      </c>
      <c r="G111" s="1085"/>
      <c r="H111" s="1082">
        <v>0</v>
      </c>
      <c r="I111" s="1086">
        <v>0</v>
      </c>
      <c r="J111" s="1082">
        <v>0</v>
      </c>
      <c r="K111" s="1082">
        <v>0</v>
      </c>
      <c r="L111" s="1082">
        <v>0</v>
      </c>
      <c r="M111" s="1082">
        <v>0</v>
      </c>
      <c r="N111" s="1082">
        <v>0</v>
      </c>
      <c r="O111" s="1082">
        <v>0</v>
      </c>
      <c r="P111" s="1082">
        <v>0</v>
      </c>
      <c r="Q111" s="1082">
        <v>0</v>
      </c>
      <c r="R111" s="1082">
        <v>0</v>
      </c>
      <c r="S111" s="1083">
        <v>0</v>
      </c>
      <c r="T111" s="1082">
        <v>0</v>
      </c>
      <c r="U111" s="1082">
        <v>0</v>
      </c>
      <c r="V111" s="1082">
        <v>0</v>
      </c>
      <c r="W111" s="1082">
        <v>0</v>
      </c>
      <c r="X111" s="1082">
        <v>0</v>
      </c>
      <c r="Y111" s="1082">
        <v>0</v>
      </c>
      <c r="Z111" s="1082">
        <v>0</v>
      </c>
      <c r="AA111" s="1082">
        <v>0</v>
      </c>
      <c r="AB111" s="1082">
        <v>0</v>
      </c>
      <c r="AC111" s="1083">
        <v>0</v>
      </c>
      <c r="AD111" s="1082">
        <v>0</v>
      </c>
      <c r="AE111" s="1082">
        <v>0</v>
      </c>
      <c r="AF111" s="1082">
        <v>0</v>
      </c>
      <c r="AG111" s="1082">
        <v>0</v>
      </c>
      <c r="AH111" s="1082">
        <v>0</v>
      </c>
      <c r="AI111" s="1082">
        <v>0</v>
      </c>
      <c r="AJ111" s="1082">
        <v>0</v>
      </c>
      <c r="AK111" s="1082">
        <v>0</v>
      </c>
      <c r="AL111" s="1082">
        <v>0</v>
      </c>
      <c r="AM111" s="1082">
        <v>0</v>
      </c>
      <c r="AN111" s="1083">
        <v>0</v>
      </c>
      <c r="AO111" s="1082">
        <v>0</v>
      </c>
      <c r="AP111" s="1082">
        <v>0</v>
      </c>
      <c r="AQ111" s="1082">
        <v>0</v>
      </c>
      <c r="AR111" s="1082">
        <v>0</v>
      </c>
      <c r="AS111" s="1082">
        <v>0</v>
      </c>
      <c r="AT111" s="1082">
        <v>0</v>
      </c>
      <c r="AU111" s="1082">
        <v>0</v>
      </c>
      <c r="AV111" s="1082">
        <v>0</v>
      </c>
      <c r="AW111" s="1082">
        <v>0</v>
      </c>
      <c r="AX111" s="1083">
        <v>0</v>
      </c>
      <c r="AY111" s="1082">
        <v>0</v>
      </c>
      <c r="AZ111" s="1082">
        <v>0</v>
      </c>
      <c r="BA111" s="1082">
        <v>0</v>
      </c>
      <c r="BB111" s="1082">
        <v>0</v>
      </c>
      <c r="BC111" s="1082">
        <v>0</v>
      </c>
      <c r="BD111" s="1082">
        <v>0</v>
      </c>
      <c r="BE111" s="1082">
        <v>0</v>
      </c>
      <c r="BF111" s="1082">
        <v>0</v>
      </c>
      <c r="BG111" s="1082">
        <v>0</v>
      </c>
      <c r="BH111" s="1083">
        <v>0</v>
      </c>
      <c r="BI111" s="1082">
        <v>0</v>
      </c>
      <c r="BJ111" s="1082">
        <v>0</v>
      </c>
      <c r="BK111" s="1082">
        <v>0</v>
      </c>
      <c r="BL111" s="1082">
        <v>0</v>
      </c>
      <c r="BM111" s="1082">
        <v>0</v>
      </c>
      <c r="BN111" s="1082">
        <v>0</v>
      </c>
      <c r="BO111" s="1082">
        <v>0</v>
      </c>
      <c r="BP111" s="1082">
        <v>0</v>
      </c>
      <c r="BQ111" s="1082">
        <v>0</v>
      </c>
      <c r="BR111" s="1083">
        <v>0</v>
      </c>
      <c r="BS111" s="1082">
        <v>0</v>
      </c>
      <c r="BT111" s="1082">
        <v>0</v>
      </c>
      <c r="BU111" s="1082">
        <v>0</v>
      </c>
      <c r="BV111" s="1082">
        <v>0</v>
      </c>
      <c r="BW111" s="1082">
        <v>0</v>
      </c>
      <c r="BX111" s="1082">
        <v>0</v>
      </c>
      <c r="BY111" s="1082">
        <v>0</v>
      </c>
      <c r="BZ111" s="1082">
        <v>0</v>
      </c>
      <c r="CA111" s="1082">
        <v>0</v>
      </c>
      <c r="CB111" s="1083">
        <v>0</v>
      </c>
    </row>
    <row r="112" spans="2:80">
      <c r="B112" s="1078"/>
      <c r="C112" s="1079" t="s">
        <v>665</v>
      </c>
      <c r="D112" s="1080"/>
      <c r="E112" s="1081"/>
      <c r="F112" s="1084" t="s">
        <v>360</v>
      </c>
      <c r="G112" s="1085"/>
      <c r="H112" s="1082">
        <v>200</v>
      </c>
      <c r="I112" s="1086">
        <v>385</v>
      </c>
      <c r="J112" s="1082">
        <v>13243</v>
      </c>
      <c r="K112" s="1082">
        <v>5495</v>
      </c>
      <c r="L112" s="1082">
        <v>2474</v>
      </c>
      <c r="M112" s="1082">
        <v>1097</v>
      </c>
      <c r="N112" s="1082">
        <v>1059</v>
      </c>
      <c r="O112" s="1082">
        <v>38</v>
      </c>
      <c r="P112" s="1082">
        <v>1377</v>
      </c>
      <c r="Q112" s="1082">
        <v>18</v>
      </c>
      <c r="R112" s="1082">
        <v>716</v>
      </c>
      <c r="S112" s="1083">
        <v>702</v>
      </c>
      <c r="T112" s="1082">
        <v>14</v>
      </c>
      <c r="U112" s="1082">
        <v>629</v>
      </c>
      <c r="V112" s="1082">
        <v>239</v>
      </c>
      <c r="W112" s="1082">
        <v>390</v>
      </c>
      <c r="X112" s="1082">
        <v>14</v>
      </c>
      <c r="Y112" s="1082">
        <v>3021</v>
      </c>
      <c r="Z112" s="1082">
        <v>133</v>
      </c>
      <c r="AA112" s="1082">
        <v>11</v>
      </c>
      <c r="AB112" s="1082">
        <v>122</v>
      </c>
      <c r="AC112" s="1083">
        <v>2888</v>
      </c>
      <c r="AD112" s="1082">
        <v>31</v>
      </c>
      <c r="AE112" s="1082">
        <v>131</v>
      </c>
      <c r="AF112" s="1082">
        <v>74</v>
      </c>
      <c r="AG112" s="1082">
        <v>193</v>
      </c>
      <c r="AH112" s="1082">
        <v>627</v>
      </c>
      <c r="AI112" s="1082">
        <v>491</v>
      </c>
      <c r="AJ112" s="1082">
        <v>1300</v>
      </c>
      <c r="AK112" s="1082">
        <v>41</v>
      </c>
      <c r="AL112" s="1082">
        <v>750</v>
      </c>
      <c r="AM112" s="1082">
        <v>6998</v>
      </c>
      <c r="AN112" s="1083">
        <v>4020</v>
      </c>
      <c r="AO112" s="1082">
        <v>2181</v>
      </c>
      <c r="AP112" s="1082">
        <v>2078</v>
      </c>
      <c r="AQ112" s="1082">
        <v>1651</v>
      </c>
      <c r="AR112" s="1082">
        <v>746</v>
      </c>
      <c r="AS112" s="1082">
        <v>55</v>
      </c>
      <c r="AT112" s="1082">
        <v>152</v>
      </c>
      <c r="AU112" s="1082">
        <v>554</v>
      </c>
      <c r="AV112" s="1082">
        <v>133</v>
      </c>
      <c r="AW112" s="1082">
        <v>4</v>
      </c>
      <c r="AX112" s="1083">
        <v>7</v>
      </c>
      <c r="AY112" s="1082">
        <v>427</v>
      </c>
      <c r="AZ112" s="1082">
        <v>386</v>
      </c>
      <c r="BA112" s="1082">
        <v>285</v>
      </c>
      <c r="BB112" s="1082">
        <v>59</v>
      </c>
      <c r="BC112" s="1082">
        <v>37</v>
      </c>
      <c r="BD112" s="1082">
        <v>5</v>
      </c>
      <c r="BE112" s="1082">
        <v>41</v>
      </c>
      <c r="BF112" s="1082">
        <v>33</v>
      </c>
      <c r="BG112" s="1082">
        <v>8</v>
      </c>
      <c r="BH112" s="1083">
        <v>103</v>
      </c>
      <c r="BI112" s="1082">
        <v>1802</v>
      </c>
      <c r="BJ112" s="1082">
        <v>360</v>
      </c>
      <c r="BK112" s="1082">
        <v>206</v>
      </c>
      <c r="BL112" s="1082">
        <v>47</v>
      </c>
      <c r="BM112" s="1082">
        <v>24</v>
      </c>
      <c r="BN112" s="1082">
        <v>83</v>
      </c>
      <c r="BO112" s="1082">
        <v>962</v>
      </c>
      <c r="BP112" s="1082">
        <v>108</v>
      </c>
      <c r="BQ112" s="1082">
        <v>35</v>
      </c>
      <c r="BR112" s="1083">
        <v>117</v>
      </c>
      <c r="BS112" s="1082">
        <v>99</v>
      </c>
      <c r="BT112" s="1082">
        <v>121</v>
      </c>
      <c r="BU112" s="1082">
        <v>37</v>
      </c>
      <c r="BV112" s="1082">
        <v>2978</v>
      </c>
      <c r="BW112" s="1082">
        <v>348</v>
      </c>
      <c r="BX112" s="1082">
        <v>286</v>
      </c>
      <c r="BY112" s="1082">
        <v>27</v>
      </c>
      <c r="BZ112" s="1082">
        <v>781</v>
      </c>
      <c r="CA112" s="1082">
        <v>406</v>
      </c>
      <c r="CB112" s="1083">
        <v>1130</v>
      </c>
    </row>
    <row r="113" spans="2:80">
      <c r="B113" s="1078"/>
      <c r="C113" s="1079" t="s">
        <v>666</v>
      </c>
      <c r="D113" s="1080"/>
      <c r="E113" s="1081"/>
      <c r="F113" s="1084" t="s">
        <v>25</v>
      </c>
      <c r="G113" s="1085"/>
      <c r="H113" s="1082">
        <v>52</v>
      </c>
      <c r="I113" s="1086">
        <v>39</v>
      </c>
      <c r="J113" s="1082">
        <v>53549</v>
      </c>
      <c r="K113" s="1082">
        <v>18705</v>
      </c>
      <c r="L113" s="1082">
        <v>13349</v>
      </c>
      <c r="M113" s="1082">
        <v>11288</v>
      </c>
      <c r="N113" s="1082">
        <v>10567</v>
      </c>
      <c r="O113" s="1082">
        <v>721</v>
      </c>
      <c r="P113" s="1082">
        <v>2061</v>
      </c>
      <c r="Q113" s="1082">
        <v>30</v>
      </c>
      <c r="R113" s="1082">
        <v>1110</v>
      </c>
      <c r="S113" s="1083">
        <v>1074</v>
      </c>
      <c r="T113" s="1082">
        <v>36</v>
      </c>
      <c r="U113" s="1082">
        <v>897</v>
      </c>
      <c r="V113" s="1082">
        <v>319</v>
      </c>
      <c r="W113" s="1082">
        <v>578</v>
      </c>
      <c r="X113" s="1082">
        <v>24</v>
      </c>
      <c r="Y113" s="1082">
        <v>5356</v>
      </c>
      <c r="Z113" s="1082">
        <v>1737</v>
      </c>
      <c r="AA113" s="1082">
        <v>112</v>
      </c>
      <c r="AB113" s="1082">
        <v>1625</v>
      </c>
      <c r="AC113" s="1083">
        <v>3619</v>
      </c>
      <c r="AD113" s="1082">
        <v>52</v>
      </c>
      <c r="AE113" s="1082">
        <v>169</v>
      </c>
      <c r="AF113" s="1082">
        <v>80</v>
      </c>
      <c r="AG113" s="1082">
        <v>346</v>
      </c>
      <c r="AH113" s="1082">
        <v>824</v>
      </c>
      <c r="AI113" s="1082">
        <v>574</v>
      </c>
      <c r="AJ113" s="1082">
        <v>1497</v>
      </c>
      <c r="AK113" s="1082">
        <v>77</v>
      </c>
      <c r="AL113" s="1082">
        <v>193</v>
      </c>
      <c r="AM113" s="1082">
        <v>34651</v>
      </c>
      <c r="AN113" s="1083">
        <v>30861</v>
      </c>
      <c r="AO113" s="1082">
        <v>19209</v>
      </c>
      <c r="AP113" s="1082">
        <v>19038</v>
      </c>
      <c r="AQ113" s="1082">
        <v>16256</v>
      </c>
      <c r="AR113" s="1082">
        <v>7027</v>
      </c>
      <c r="AS113" s="1082">
        <v>330</v>
      </c>
      <c r="AT113" s="1082">
        <v>931</v>
      </c>
      <c r="AU113" s="1082">
        <v>5458</v>
      </c>
      <c r="AV113" s="1082">
        <v>2370</v>
      </c>
      <c r="AW113" s="1082">
        <v>43</v>
      </c>
      <c r="AX113" s="1083">
        <v>97</v>
      </c>
      <c r="AY113" s="1082">
        <v>2782</v>
      </c>
      <c r="AZ113" s="1082">
        <v>2479</v>
      </c>
      <c r="BA113" s="1082">
        <v>2009</v>
      </c>
      <c r="BB113" s="1082">
        <v>263</v>
      </c>
      <c r="BC113" s="1082">
        <v>145</v>
      </c>
      <c r="BD113" s="1082">
        <v>62</v>
      </c>
      <c r="BE113" s="1082">
        <v>303</v>
      </c>
      <c r="BF113" s="1082">
        <v>230</v>
      </c>
      <c r="BG113" s="1082">
        <v>73</v>
      </c>
      <c r="BH113" s="1083">
        <v>171</v>
      </c>
      <c r="BI113" s="1082">
        <v>11385</v>
      </c>
      <c r="BJ113" s="1082">
        <v>3845</v>
      </c>
      <c r="BK113" s="1082">
        <v>2330</v>
      </c>
      <c r="BL113" s="1082">
        <v>734</v>
      </c>
      <c r="BM113" s="1082">
        <v>225</v>
      </c>
      <c r="BN113" s="1082">
        <v>556</v>
      </c>
      <c r="BO113" s="1082">
        <v>3141</v>
      </c>
      <c r="BP113" s="1082">
        <v>1516</v>
      </c>
      <c r="BQ113" s="1082">
        <v>206</v>
      </c>
      <c r="BR113" s="1083">
        <v>286</v>
      </c>
      <c r="BS113" s="1082">
        <v>311</v>
      </c>
      <c r="BT113" s="1082">
        <v>2080</v>
      </c>
      <c r="BU113" s="1082">
        <v>267</v>
      </c>
      <c r="BV113" s="1082">
        <v>3790</v>
      </c>
      <c r="BW113" s="1082">
        <v>2339</v>
      </c>
      <c r="BX113" s="1082">
        <v>328</v>
      </c>
      <c r="BY113" s="1082">
        <v>74</v>
      </c>
      <c r="BZ113" s="1082">
        <v>234</v>
      </c>
      <c r="CA113" s="1082">
        <v>221</v>
      </c>
      <c r="CB113" s="1083">
        <v>594</v>
      </c>
    </row>
    <row r="114" spans="2:80">
      <c r="B114" s="1078"/>
      <c r="C114" s="1079" t="s">
        <v>667</v>
      </c>
      <c r="D114" s="1080"/>
      <c r="E114" s="1081"/>
      <c r="F114" s="1084" t="s">
        <v>7</v>
      </c>
      <c r="G114" s="1085"/>
      <c r="H114" s="1082">
        <v>40448</v>
      </c>
      <c r="I114" s="1086">
        <v>22249</v>
      </c>
      <c r="J114" s="1082">
        <v>786015</v>
      </c>
      <c r="K114" s="1082">
        <v>497138</v>
      </c>
      <c r="L114" s="1082">
        <v>254237</v>
      </c>
      <c r="M114" s="1082">
        <v>169827</v>
      </c>
      <c r="N114" s="1082">
        <v>166239</v>
      </c>
      <c r="O114" s="1082">
        <v>3588</v>
      </c>
      <c r="P114" s="1082">
        <v>84410</v>
      </c>
      <c r="Q114" s="1082">
        <v>1203</v>
      </c>
      <c r="R114" s="1082">
        <v>51889</v>
      </c>
      <c r="S114" s="1083">
        <v>51024</v>
      </c>
      <c r="T114" s="1082">
        <v>865</v>
      </c>
      <c r="U114" s="1082">
        <v>30663</v>
      </c>
      <c r="V114" s="1082">
        <v>19308</v>
      </c>
      <c r="W114" s="1082">
        <v>11355</v>
      </c>
      <c r="X114" s="1082">
        <v>655</v>
      </c>
      <c r="Y114" s="1082">
        <v>242901</v>
      </c>
      <c r="Z114" s="1082">
        <v>3506</v>
      </c>
      <c r="AA114" s="1082">
        <v>227</v>
      </c>
      <c r="AB114" s="1082">
        <v>3279</v>
      </c>
      <c r="AC114" s="1083">
        <v>239395</v>
      </c>
      <c r="AD114" s="1082">
        <v>4877</v>
      </c>
      <c r="AE114" s="1082">
        <v>10697</v>
      </c>
      <c r="AF114" s="1082">
        <v>9426</v>
      </c>
      <c r="AG114" s="1082">
        <v>19800</v>
      </c>
      <c r="AH114" s="1082">
        <v>46734</v>
      </c>
      <c r="AI114" s="1082">
        <v>43745</v>
      </c>
      <c r="AJ114" s="1082">
        <v>95790</v>
      </c>
      <c r="AK114" s="1082">
        <v>8326</v>
      </c>
      <c r="AL114" s="1082">
        <v>151229</v>
      </c>
      <c r="AM114" s="1082">
        <v>137648</v>
      </c>
      <c r="AN114" s="1083">
        <v>62514</v>
      </c>
      <c r="AO114" s="1082">
        <v>37824</v>
      </c>
      <c r="AP114" s="1082">
        <v>37749</v>
      </c>
      <c r="AQ114" s="1082">
        <v>27023</v>
      </c>
      <c r="AR114" s="1082">
        <v>12892</v>
      </c>
      <c r="AS114" s="1082">
        <v>458</v>
      </c>
      <c r="AT114" s="1082">
        <v>2237</v>
      </c>
      <c r="AU114" s="1082">
        <v>11003</v>
      </c>
      <c r="AV114" s="1082">
        <v>372</v>
      </c>
      <c r="AW114" s="1082">
        <v>2</v>
      </c>
      <c r="AX114" s="1083">
        <v>59</v>
      </c>
      <c r="AY114" s="1082">
        <v>10726</v>
      </c>
      <c r="AZ114" s="1082">
        <v>10173</v>
      </c>
      <c r="BA114" s="1082">
        <v>9451</v>
      </c>
      <c r="BB114" s="1082">
        <v>415</v>
      </c>
      <c r="BC114" s="1082">
        <v>214</v>
      </c>
      <c r="BD114" s="1082">
        <v>93</v>
      </c>
      <c r="BE114" s="1082">
        <v>553</v>
      </c>
      <c r="BF114" s="1082">
        <v>441</v>
      </c>
      <c r="BG114" s="1082">
        <v>112</v>
      </c>
      <c r="BH114" s="1083">
        <v>75</v>
      </c>
      <c r="BI114" s="1082">
        <v>24634</v>
      </c>
      <c r="BJ114" s="1082">
        <v>5586</v>
      </c>
      <c r="BK114" s="1082">
        <v>2454</v>
      </c>
      <c r="BL114" s="1082">
        <v>1588</v>
      </c>
      <c r="BM114" s="1082">
        <v>329</v>
      </c>
      <c r="BN114" s="1082">
        <v>1215</v>
      </c>
      <c r="BO114" s="1082">
        <v>8089</v>
      </c>
      <c r="BP114" s="1082">
        <v>6478</v>
      </c>
      <c r="BQ114" s="1082">
        <v>616</v>
      </c>
      <c r="BR114" s="1083">
        <v>488</v>
      </c>
      <c r="BS114" s="1082">
        <v>234</v>
      </c>
      <c r="BT114" s="1082">
        <v>3143</v>
      </c>
      <c r="BU114" s="1082">
        <v>56</v>
      </c>
      <c r="BV114" s="1082">
        <v>75134</v>
      </c>
      <c r="BW114" s="1082">
        <v>17542</v>
      </c>
      <c r="BX114" s="1082">
        <v>10616</v>
      </c>
      <c r="BY114" s="1082">
        <v>2358</v>
      </c>
      <c r="BZ114" s="1082">
        <v>10822</v>
      </c>
      <c r="CA114" s="1082">
        <v>11427</v>
      </c>
      <c r="CB114" s="1083">
        <v>22369</v>
      </c>
    </row>
    <row r="115" spans="2:80">
      <c r="B115" s="1078"/>
      <c r="C115" s="1087" t="s">
        <v>999</v>
      </c>
      <c r="D115" s="1088"/>
      <c r="E115" s="1089"/>
      <c r="F115" s="1090" t="s">
        <v>530</v>
      </c>
      <c r="G115" s="1091"/>
      <c r="H115" s="1092">
        <f>SUM(H8:H114)</f>
        <v>1101286</v>
      </c>
      <c r="I115" s="1093">
        <f t="shared" ref="I115:BT115" si="0">SUM(I8:I114)</f>
        <v>998019</v>
      </c>
      <c r="J115" s="1092">
        <f t="shared" si="0"/>
        <v>30232212</v>
      </c>
      <c r="K115" s="1092">
        <f t="shared" si="0"/>
        <v>15877275</v>
      </c>
      <c r="L115" s="1092">
        <f t="shared" si="0"/>
        <v>8759477</v>
      </c>
      <c r="M115" s="1092">
        <f t="shared" si="0"/>
        <v>4591585</v>
      </c>
      <c r="N115" s="1092">
        <f t="shared" si="0"/>
        <v>4436651</v>
      </c>
      <c r="O115" s="1092">
        <f t="shared" si="0"/>
        <v>154934</v>
      </c>
      <c r="P115" s="1092">
        <f t="shared" si="0"/>
        <v>4167892</v>
      </c>
      <c r="Q115" s="1092">
        <f t="shared" si="0"/>
        <v>52777</v>
      </c>
      <c r="R115" s="1092">
        <f t="shared" si="0"/>
        <v>2169846</v>
      </c>
      <c r="S115" s="1094">
        <f t="shared" si="0"/>
        <v>2123942</v>
      </c>
      <c r="T115" s="1092">
        <f t="shared" si="0"/>
        <v>45904</v>
      </c>
      <c r="U115" s="1092">
        <f t="shared" si="0"/>
        <v>1900947</v>
      </c>
      <c r="V115" s="1092">
        <f t="shared" si="0"/>
        <v>718624</v>
      </c>
      <c r="W115" s="1092">
        <f t="shared" si="0"/>
        <v>1182323</v>
      </c>
      <c r="X115" s="1092">
        <f t="shared" si="0"/>
        <v>44322</v>
      </c>
      <c r="Y115" s="1092">
        <f t="shared" si="0"/>
        <v>7117798</v>
      </c>
      <c r="Z115" s="1092">
        <f t="shared" si="0"/>
        <v>385109</v>
      </c>
      <c r="AA115" s="1092">
        <f t="shared" si="0"/>
        <v>30201</v>
      </c>
      <c r="AB115" s="1092">
        <f t="shared" si="0"/>
        <v>354908</v>
      </c>
      <c r="AC115" s="1094">
        <f t="shared" si="0"/>
        <v>6732689</v>
      </c>
      <c r="AD115" s="1092">
        <f t="shared" si="0"/>
        <v>68468</v>
      </c>
      <c r="AE115" s="1092">
        <f t="shared" si="0"/>
        <v>331841</v>
      </c>
      <c r="AF115" s="1092">
        <f t="shared" si="0"/>
        <v>169689</v>
      </c>
      <c r="AG115" s="1092">
        <f t="shared" si="0"/>
        <v>447726</v>
      </c>
      <c r="AH115" s="1092">
        <f t="shared" si="0"/>
        <v>1435299</v>
      </c>
      <c r="AI115" s="1092">
        <f t="shared" si="0"/>
        <v>1205083</v>
      </c>
      <c r="AJ115" s="1092">
        <f t="shared" si="0"/>
        <v>2980789</v>
      </c>
      <c r="AK115" s="1092">
        <f t="shared" si="0"/>
        <v>93794</v>
      </c>
      <c r="AL115" s="1092">
        <f t="shared" si="0"/>
        <v>4117820</v>
      </c>
      <c r="AM115" s="1092">
        <f t="shared" si="0"/>
        <v>10237117</v>
      </c>
      <c r="AN115" s="1094">
        <f t="shared" si="0"/>
        <v>6242161</v>
      </c>
      <c r="AO115" s="1092">
        <f t="shared" si="0"/>
        <v>3234867</v>
      </c>
      <c r="AP115" s="1092">
        <f t="shared" si="0"/>
        <v>3141147</v>
      </c>
      <c r="AQ115" s="1092">
        <f t="shared" si="0"/>
        <v>2504192</v>
      </c>
      <c r="AR115" s="1092">
        <f t="shared" si="0"/>
        <v>1115388</v>
      </c>
      <c r="AS115" s="1092">
        <f t="shared" si="0"/>
        <v>72147</v>
      </c>
      <c r="AT115" s="1092">
        <f t="shared" si="0"/>
        <v>244365</v>
      </c>
      <c r="AU115" s="1092">
        <f t="shared" si="0"/>
        <v>835205</v>
      </c>
      <c r="AV115" s="1092">
        <f t="shared" si="0"/>
        <v>220020</v>
      </c>
      <c r="AW115" s="1092">
        <f t="shared" si="0"/>
        <v>6100</v>
      </c>
      <c r="AX115" s="1094">
        <f t="shared" si="0"/>
        <v>10967</v>
      </c>
      <c r="AY115" s="1092">
        <f t="shared" si="0"/>
        <v>636955</v>
      </c>
      <c r="AZ115" s="1092">
        <f t="shared" si="0"/>
        <v>583655</v>
      </c>
      <c r="BA115" s="1092">
        <f t="shared" si="0"/>
        <v>464381</v>
      </c>
      <c r="BB115" s="1092">
        <f t="shared" si="0"/>
        <v>61863</v>
      </c>
      <c r="BC115" s="1092">
        <f t="shared" si="0"/>
        <v>48794</v>
      </c>
      <c r="BD115" s="1092">
        <f t="shared" si="0"/>
        <v>8617</v>
      </c>
      <c r="BE115" s="1092">
        <f t="shared" si="0"/>
        <v>53300</v>
      </c>
      <c r="BF115" s="1092">
        <f t="shared" si="0"/>
        <v>42915</v>
      </c>
      <c r="BG115" s="1092">
        <f t="shared" si="0"/>
        <v>10385</v>
      </c>
      <c r="BH115" s="1094">
        <f t="shared" si="0"/>
        <v>93720</v>
      </c>
      <c r="BI115" s="1092">
        <f t="shared" si="0"/>
        <v>2533410</v>
      </c>
      <c r="BJ115" s="1092">
        <f t="shared" si="0"/>
        <v>874334</v>
      </c>
      <c r="BK115" s="1092">
        <f t="shared" si="0"/>
        <v>492905</v>
      </c>
      <c r="BL115" s="1092">
        <f t="shared" si="0"/>
        <v>134117</v>
      </c>
      <c r="BM115" s="1092">
        <f t="shared" si="0"/>
        <v>37658</v>
      </c>
      <c r="BN115" s="1092">
        <f t="shared" si="0"/>
        <v>209654</v>
      </c>
      <c r="BO115" s="1092">
        <f t="shared" si="0"/>
        <v>737185</v>
      </c>
      <c r="BP115" s="1092">
        <f t="shared" si="0"/>
        <v>284102</v>
      </c>
      <c r="BQ115" s="1092">
        <f t="shared" si="0"/>
        <v>60269</v>
      </c>
      <c r="BR115" s="1094">
        <f t="shared" si="0"/>
        <v>94519</v>
      </c>
      <c r="BS115" s="1092">
        <f t="shared" si="0"/>
        <v>200847</v>
      </c>
      <c r="BT115" s="1092">
        <f t="shared" si="0"/>
        <v>282154</v>
      </c>
      <c r="BU115" s="1092">
        <f t="shared" ref="BU115:CB115" si="1">SUM(BU8:BU114)</f>
        <v>473884</v>
      </c>
      <c r="BV115" s="1092">
        <f t="shared" si="1"/>
        <v>3994956</v>
      </c>
      <c r="BW115" s="1092">
        <f t="shared" si="1"/>
        <v>831432</v>
      </c>
      <c r="BX115" s="1092">
        <f t="shared" si="1"/>
        <v>334713</v>
      </c>
      <c r="BY115" s="1092">
        <f t="shared" si="1"/>
        <v>71410</v>
      </c>
      <c r="BZ115" s="1092">
        <f t="shared" si="1"/>
        <v>724278</v>
      </c>
      <c r="CA115" s="1092">
        <f t="shared" si="1"/>
        <v>479839</v>
      </c>
      <c r="CB115" s="1094">
        <f t="shared" si="1"/>
        <v>1553284</v>
      </c>
    </row>
    <row r="116" spans="2:80">
      <c r="B116" s="1078"/>
      <c r="C116" s="1079" t="s">
        <v>1000</v>
      </c>
      <c r="D116" s="1080"/>
      <c r="E116" s="1081"/>
      <c r="F116" s="1084" t="s">
        <v>1001</v>
      </c>
      <c r="G116" s="1085"/>
      <c r="H116" s="1082">
        <v>31420</v>
      </c>
      <c r="I116" s="1086">
        <v>17451</v>
      </c>
      <c r="J116" s="1082">
        <v>1196129</v>
      </c>
      <c r="K116" s="1082">
        <v>719800</v>
      </c>
      <c r="L116" s="1082">
        <v>425616</v>
      </c>
      <c r="M116" s="1082">
        <v>240330</v>
      </c>
      <c r="N116" s="1082">
        <v>234224</v>
      </c>
      <c r="O116" s="1082">
        <v>6106</v>
      </c>
      <c r="P116" s="1082">
        <v>185286</v>
      </c>
      <c r="Q116" s="1082">
        <v>3096</v>
      </c>
      <c r="R116" s="1082">
        <v>114958</v>
      </c>
      <c r="S116" s="1083">
        <v>113289</v>
      </c>
      <c r="T116" s="1082">
        <v>1669</v>
      </c>
      <c r="U116" s="1082">
        <v>65732</v>
      </c>
      <c r="V116" s="1082">
        <v>33457</v>
      </c>
      <c r="W116" s="1082">
        <v>32275</v>
      </c>
      <c r="X116" s="1082">
        <v>1500</v>
      </c>
      <c r="Y116" s="1082">
        <v>294184</v>
      </c>
      <c r="Z116" s="1082">
        <v>17063</v>
      </c>
      <c r="AA116" s="1082">
        <v>1106</v>
      </c>
      <c r="AB116" s="1082">
        <v>15957</v>
      </c>
      <c r="AC116" s="1083">
        <v>277121</v>
      </c>
      <c r="AD116" s="1082">
        <v>3940</v>
      </c>
      <c r="AE116" s="1082">
        <v>13361</v>
      </c>
      <c r="AF116" s="1082">
        <v>6230</v>
      </c>
      <c r="AG116" s="1082">
        <v>26051</v>
      </c>
      <c r="AH116" s="1082">
        <v>62772</v>
      </c>
      <c r="AI116" s="1082">
        <v>45117</v>
      </c>
      <c r="AJ116" s="1082">
        <v>116356</v>
      </c>
      <c r="AK116" s="1082">
        <v>3294</v>
      </c>
      <c r="AL116" s="1082">
        <v>117482</v>
      </c>
      <c r="AM116" s="1082">
        <v>358847</v>
      </c>
      <c r="AN116" s="1083">
        <v>253113</v>
      </c>
      <c r="AO116" s="1082">
        <v>138830</v>
      </c>
      <c r="AP116" s="1082">
        <v>135108</v>
      </c>
      <c r="AQ116" s="1082">
        <v>114157</v>
      </c>
      <c r="AR116" s="1082">
        <v>52790</v>
      </c>
      <c r="AS116" s="1082">
        <v>2519</v>
      </c>
      <c r="AT116" s="1082">
        <v>6767</v>
      </c>
      <c r="AU116" s="1082">
        <v>42882</v>
      </c>
      <c r="AV116" s="1082">
        <v>8677</v>
      </c>
      <c r="AW116" s="1082">
        <v>158</v>
      </c>
      <c r="AX116" s="1083">
        <v>364</v>
      </c>
      <c r="AY116" s="1082">
        <v>20951</v>
      </c>
      <c r="AZ116" s="1082">
        <v>18685</v>
      </c>
      <c r="BA116" s="1082">
        <v>14987</v>
      </c>
      <c r="BB116" s="1082">
        <v>2082</v>
      </c>
      <c r="BC116" s="1082">
        <v>1251</v>
      </c>
      <c r="BD116" s="1082">
        <v>365</v>
      </c>
      <c r="BE116" s="1082">
        <v>2266</v>
      </c>
      <c r="BF116" s="1082">
        <v>1823</v>
      </c>
      <c r="BG116" s="1082">
        <v>443</v>
      </c>
      <c r="BH116" s="1083">
        <v>3722</v>
      </c>
      <c r="BI116" s="1082">
        <v>104279</v>
      </c>
      <c r="BJ116" s="1082">
        <v>36369</v>
      </c>
      <c r="BK116" s="1082">
        <v>22904</v>
      </c>
      <c r="BL116" s="1082">
        <v>4576</v>
      </c>
      <c r="BM116" s="1082">
        <v>1716</v>
      </c>
      <c r="BN116" s="1082">
        <v>7173</v>
      </c>
      <c r="BO116" s="1082">
        <v>29670</v>
      </c>
      <c r="BP116" s="1082">
        <v>13847</v>
      </c>
      <c r="BQ116" s="1082">
        <v>1836</v>
      </c>
      <c r="BR116" s="1083">
        <v>2551</v>
      </c>
      <c r="BS116" s="1082">
        <v>10177</v>
      </c>
      <c r="BT116" s="1082">
        <v>9829</v>
      </c>
      <c r="BU116" s="1082">
        <v>10004</v>
      </c>
      <c r="BV116" s="1082">
        <v>105734</v>
      </c>
      <c r="BW116" s="1082">
        <v>25883</v>
      </c>
      <c r="BX116" s="1082">
        <v>9151</v>
      </c>
      <c r="BY116" s="1082">
        <v>3137</v>
      </c>
      <c r="BZ116" s="1082">
        <v>11557</v>
      </c>
      <c r="CA116" s="1082">
        <v>14169</v>
      </c>
      <c r="CB116" s="1083">
        <v>41837</v>
      </c>
    </row>
    <row r="117" spans="2:80">
      <c r="B117" s="1078"/>
      <c r="C117" s="1079" t="s">
        <v>1002</v>
      </c>
      <c r="D117" s="1080"/>
      <c r="E117" s="1081"/>
      <c r="F117" s="1084" t="s">
        <v>1003</v>
      </c>
      <c r="G117" s="1085"/>
      <c r="H117" s="1082">
        <v>679318</v>
      </c>
      <c r="I117" s="1086">
        <v>516793</v>
      </c>
      <c r="J117" s="1082">
        <v>20065431</v>
      </c>
      <c r="K117" s="1082">
        <v>9822294</v>
      </c>
      <c r="L117" s="1082">
        <v>5560777</v>
      </c>
      <c r="M117" s="1082">
        <v>3176458</v>
      </c>
      <c r="N117" s="1082">
        <v>3108325</v>
      </c>
      <c r="O117" s="1082">
        <v>68133</v>
      </c>
      <c r="P117" s="1082">
        <v>2384319</v>
      </c>
      <c r="Q117" s="1082">
        <v>34528</v>
      </c>
      <c r="R117" s="1082">
        <v>1508883</v>
      </c>
      <c r="S117" s="1083">
        <v>1487936</v>
      </c>
      <c r="T117" s="1082">
        <v>20947</v>
      </c>
      <c r="U117" s="1082">
        <v>820914</v>
      </c>
      <c r="V117" s="1082">
        <v>353979</v>
      </c>
      <c r="W117" s="1082">
        <v>466935</v>
      </c>
      <c r="X117" s="1082">
        <v>19994</v>
      </c>
      <c r="Y117" s="1082">
        <v>4261517</v>
      </c>
      <c r="Z117" s="1082">
        <v>302289</v>
      </c>
      <c r="AA117" s="1082">
        <v>21991</v>
      </c>
      <c r="AB117" s="1082">
        <v>280298</v>
      </c>
      <c r="AC117" s="1083">
        <v>3959228</v>
      </c>
      <c r="AD117" s="1082">
        <v>32450</v>
      </c>
      <c r="AE117" s="1082">
        <v>307303</v>
      </c>
      <c r="AF117" s="1082">
        <v>85759</v>
      </c>
      <c r="AG117" s="1082">
        <v>274942</v>
      </c>
      <c r="AH117" s="1082">
        <v>546242</v>
      </c>
      <c r="AI117" s="1082">
        <v>925635</v>
      </c>
      <c r="AJ117" s="1082">
        <v>1737668</v>
      </c>
      <c r="AK117" s="1082">
        <v>49229</v>
      </c>
      <c r="AL117" s="1082">
        <v>2540093</v>
      </c>
      <c r="AM117" s="1082">
        <v>7703044</v>
      </c>
      <c r="AN117" s="1083">
        <v>4160754</v>
      </c>
      <c r="AO117" s="1082">
        <v>2166251</v>
      </c>
      <c r="AP117" s="1082">
        <v>2095354</v>
      </c>
      <c r="AQ117" s="1082">
        <v>1696539</v>
      </c>
      <c r="AR117" s="1082">
        <v>708072</v>
      </c>
      <c r="AS117" s="1082">
        <v>26400</v>
      </c>
      <c r="AT117" s="1082">
        <v>134503</v>
      </c>
      <c r="AU117" s="1082">
        <v>667089</v>
      </c>
      <c r="AV117" s="1082">
        <v>152041</v>
      </c>
      <c r="AW117" s="1082">
        <v>2540</v>
      </c>
      <c r="AX117" s="1083">
        <v>5894</v>
      </c>
      <c r="AY117" s="1082">
        <v>398815</v>
      </c>
      <c r="AZ117" s="1082">
        <v>360071</v>
      </c>
      <c r="BA117" s="1082">
        <v>298226</v>
      </c>
      <c r="BB117" s="1082">
        <v>36444</v>
      </c>
      <c r="BC117" s="1082">
        <v>15783</v>
      </c>
      <c r="BD117" s="1082">
        <v>9618</v>
      </c>
      <c r="BE117" s="1082">
        <v>38744</v>
      </c>
      <c r="BF117" s="1082">
        <v>30127</v>
      </c>
      <c r="BG117" s="1082">
        <v>8617</v>
      </c>
      <c r="BH117" s="1083">
        <v>70897</v>
      </c>
      <c r="BI117" s="1082">
        <v>1624119</v>
      </c>
      <c r="BJ117" s="1082">
        <v>484473</v>
      </c>
      <c r="BK117" s="1082">
        <v>297137</v>
      </c>
      <c r="BL117" s="1082">
        <v>81599</v>
      </c>
      <c r="BM117" s="1082">
        <v>20790</v>
      </c>
      <c r="BN117" s="1082">
        <v>84947</v>
      </c>
      <c r="BO117" s="1082">
        <v>471130</v>
      </c>
      <c r="BP117" s="1082">
        <v>173227</v>
      </c>
      <c r="BQ117" s="1082">
        <v>38718</v>
      </c>
      <c r="BR117" s="1083">
        <v>103524</v>
      </c>
      <c r="BS117" s="1082">
        <v>89427</v>
      </c>
      <c r="BT117" s="1082">
        <v>263620</v>
      </c>
      <c r="BU117" s="1082">
        <v>370384</v>
      </c>
      <c r="BV117" s="1082">
        <v>3542290</v>
      </c>
      <c r="BW117" s="1082">
        <v>790626</v>
      </c>
      <c r="BX117" s="1082">
        <v>390379</v>
      </c>
      <c r="BY117" s="1082">
        <v>83198</v>
      </c>
      <c r="BZ117" s="1082">
        <v>414893</v>
      </c>
      <c r="CA117" s="1082">
        <v>697927</v>
      </c>
      <c r="CB117" s="1083">
        <v>1165267</v>
      </c>
    </row>
    <row r="118" spans="2:80">
      <c r="B118" s="1078"/>
      <c r="C118" s="1079" t="s">
        <v>1004</v>
      </c>
      <c r="D118" s="1080"/>
      <c r="E118" s="1081"/>
      <c r="F118" s="1084" t="s">
        <v>1005</v>
      </c>
      <c r="G118" s="1085"/>
      <c r="H118" s="1082">
        <v>72783</v>
      </c>
      <c r="I118" s="1086">
        <v>47816</v>
      </c>
      <c r="J118" s="1082">
        <v>1586091</v>
      </c>
      <c r="K118" s="1082">
        <v>935407</v>
      </c>
      <c r="L118" s="1082">
        <v>490314</v>
      </c>
      <c r="M118" s="1082">
        <v>304843</v>
      </c>
      <c r="N118" s="1082">
        <v>294779</v>
      </c>
      <c r="O118" s="1082">
        <v>10064</v>
      </c>
      <c r="P118" s="1082">
        <v>185471</v>
      </c>
      <c r="Q118" s="1082">
        <v>4302</v>
      </c>
      <c r="R118" s="1082">
        <v>40450</v>
      </c>
      <c r="S118" s="1083">
        <v>37549</v>
      </c>
      <c r="T118" s="1082">
        <v>2901</v>
      </c>
      <c r="U118" s="1082">
        <v>140292</v>
      </c>
      <c r="V118" s="1082">
        <v>10076</v>
      </c>
      <c r="W118" s="1082">
        <v>130216</v>
      </c>
      <c r="X118" s="1082">
        <v>427</v>
      </c>
      <c r="Y118" s="1082">
        <v>445093</v>
      </c>
      <c r="Z118" s="1082">
        <v>15621</v>
      </c>
      <c r="AA118" s="1082">
        <v>52</v>
      </c>
      <c r="AB118" s="1082">
        <v>15569</v>
      </c>
      <c r="AC118" s="1083">
        <v>429472</v>
      </c>
      <c r="AD118" s="1082">
        <v>1512</v>
      </c>
      <c r="AE118" s="1082">
        <v>40335</v>
      </c>
      <c r="AF118" s="1082">
        <v>22612</v>
      </c>
      <c r="AG118" s="1082">
        <v>17901</v>
      </c>
      <c r="AH118" s="1082">
        <v>172133</v>
      </c>
      <c r="AI118" s="1082">
        <v>39804</v>
      </c>
      <c r="AJ118" s="1082">
        <v>119605</v>
      </c>
      <c r="AK118" s="1082">
        <v>15570</v>
      </c>
      <c r="AL118" s="1082">
        <v>272144</v>
      </c>
      <c r="AM118" s="1082">
        <v>378540</v>
      </c>
      <c r="AN118" s="1083">
        <v>205454</v>
      </c>
      <c r="AO118" s="1082">
        <v>67919</v>
      </c>
      <c r="AP118" s="1082">
        <v>66698</v>
      </c>
      <c r="AQ118" s="1082">
        <v>57304</v>
      </c>
      <c r="AR118" s="1082">
        <v>25919</v>
      </c>
      <c r="AS118" s="1082">
        <v>1209</v>
      </c>
      <c r="AT118" s="1082">
        <v>3557</v>
      </c>
      <c r="AU118" s="1082">
        <v>20677</v>
      </c>
      <c r="AV118" s="1082">
        <v>5606</v>
      </c>
      <c r="AW118" s="1082">
        <v>104</v>
      </c>
      <c r="AX118" s="1083">
        <v>232</v>
      </c>
      <c r="AY118" s="1082">
        <v>9394</v>
      </c>
      <c r="AZ118" s="1082">
        <v>8314</v>
      </c>
      <c r="BA118" s="1082">
        <v>6596</v>
      </c>
      <c r="BB118" s="1082">
        <v>919</v>
      </c>
      <c r="BC118" s="1082">
        <v>637</v>
      </c>
      <c r="BD118" s="1082">
        <v>162</v>
      </c>
      <c r="BE118" s="1082">
        <v>1080</v>
      </c>
      <c r="BF118" s="1082">
        <v>878</v>
      </c>
      <c r="BG118" s="1082">
        <v>202</v>
      </c>
      <c r="BH118" s="1083">
        <v>1221</v>
      </c>
      <c r="BI118" s="1082">
        <v>133792</v>
      </c>
      <c r="BJ118" s="1082">
        <v>42719</v>
      </c>
      <c r="BK118" s="1082">
        <v>26759</v>
      </c>
      <c r="BL118" s="1082">
        <v>5149</v>
      </c>
      <c r="BM118" s="1082">
        <v>2157</v>
      </c>
      <c r="BN118" s="1082">
        <v>8654</v>
      </c>
      <c r="BO118" s="1082">
        <v>46431</v>
      </c>
      <c r="BP118" s="1082">
        <v>17114</v>
      </c>
      <c r="BQ118" s="1082">
        <v>2403</v>
      </c>
      <c r="BR118" s="1083">
        <v>4161</v>
      </c>
      <c r="BS118" s="1082">
        <v>5885</v>
      </c>
      <c r="BT118" s="1082">
        <v>15079</v>
      </c>
      <c r="BU118" s="1082">
        <v>3743</v>
      </c>
      <c r="BV118" s="1082">
        <v>173086</v>
      </c>
      <c r="BW118" s="1082">
        <v>16346</v>
      </c>
      <c r="BX118" s="1082">
        <v>2445</v>
      </c>
      <c r="BY118" s="1082">
        <v>1130</v>
      </c>
      <c r="BZ118" s="1082">
        <v>27363</v>
      </c>
      <c r="CA118" s="1082">
        <v>27361</v>
      </c>
      <c r="CB118" s="1083">
        <v>98441</v>
      </c>
    </row>
    <row r="119" spans="2:80">
      <c r="B119" s="1078"/>
      <c r="C119" s="1079" t="s">
        <v>1006</v>
      </c>
      <c r="D119" s="1080"/>
      <c r="E119" s="1081"/>
      <c r="F119" s="1084" t="s">
        <v>1007</v>
      </c>
      <c r="G119" s="1085"/>
      <c r="H119" s="1082">
        <v>45834</v>
      </c>
      <c r="I119" s="1086">
        <v>63979</v>
      </c>
      <c r="J119" s="1082">
        <v>2227175</v>
      </c>
      <c r="K119" s="1082">
        <v>809789</v>
      </c>
      <c r="L119" s="1082">
        <v>422464</v>
      </c>
      <c r="M119" s="1082">
        <v>226432</v>
      </c>
      <c r="N119" s="1082">
        <v>221608</v>
      </c>
      <c r="O119" s="1082">
        <v>4824</v>
      </c>
      <c r="P119" s="1082">
        <v>196032</v>
      </c>
      <c r="Q119" s="1082">
        <v>3354</v>
      </c>
      <c r="R119" s="1082">
        <v>125651</v>
      </c>
      <c r="S119" s="1083">
        <v>124257</v>
      </c>
      <c r="T119" s="1082">
        <v>1394</v>
      </c>
      <c r="U119" s="1082">
        <v>64988</v>
      </c>
      <c r="V119" s="1082">
        <v>31449</v>
      </c>
      <c r="W119" s="1082">
        <v>33539</v>
      </c>
      <c r="X119" s="1082">
        <v>2039</v>
      </c>
      <c r="Y119" s="1082">
        <v>387325</v>
      </c>
      <c r="Z119" s="1082">
        <v>21172</v>
      </c>
      <c r="AA119" s="1082">
        <v>2008</v>
      </c>
      <c r="AB119" s="1082">
        <v>19164</v>
      </c>
      <c r="AC119" s="1083">
        <v>366153</v>
      </c>
      <c r="AD119" s="1082">
        <v>4400</v>
      </c>
      <c r="AE119" s="1082">
        <v>18835</v>
      </c>
      <c r="AF119" s="1082">
        <v>12956</v>
      </c>
      <c r="AG119" s="1082">
        <v>28858</v>
      </c>
      <c r="AH119" s="1082">
        <v>75977</v>
      </c>
      <c r="AI119" s="1082">
        <v>73505</v>
      </c>
      <c r="AJ119" s="1082">
        <v>146833</v>
      </c>
      <c r="AK119" s="1082">
        <v>4789</v>
      </c>
      <c r="AL119" s="1082">
        <v>171377</v>
      </c>
      <c r="AM119" s="1082">
        <v>1246009</v>
      </c>
      <c r="AN119" s="1083">
        <v>914649</v>
      </c>
      <c r="AO119" s="1082">
        <v>450527</v>
      </c>
      <c r="AP119" s="1082">
        <v>444081</v>
      </c>
      <c r="AQ119" s="1082">
        <v>356904</v>
      </c>
      <c r="AR119" s="1082">
        <v>236125</v>
      </c>
      <c r="AS119" s="1082">
        <v>3870</v>
      </c>
      <c r="AT119" s="1082">
        <v>18476</v>
      </c>
      <c r="AU119" s="1082">
        <v>64806</v>
      </c>
      <c r="AV119" s="1082">
        <v>32493</v>
      </c>
      <c r="AW119" s="1082">
        <v>295</v>
      </c>
      <c r="AX119" s="1083">
        <v>839</v>
      </c>
      <c r="AY119" s="1082">
        <v>87177</v>
      </c>
      <c r="AZ119" s="1082">
        <v>80458</v>
      </c>
      <c r="BA119" s="1082">
        <v>76643</v>
      </c>
      <c r="BB119" s="1082">
        <v>950</v>
      </c>
      <c r="BC119" s="1082">
        <v>2287</v>
      </c>
      <c r="BD119" s="1082">
        <v>578</v>
      </c>
      <c r="BE119" s="1082">
        <v>6719</v>
      </c>
      <c r="BF119" s="1082">
        <v>5470</v>
      </c>
      <c r="BG119" s="1082">
        <v>1249</v>
      </c>
      <c r="BH119" s="1083">
        <v>6446</v>
      </c>
      <c r="BI119" s="1082">
        <v>398974</v>
      </c>
      <c r="BJ119" s="1082">
        <v>116662</v>
      </c>
      <c r="BK119" s="1082">
        <v>85405</v>
      </c>
      <c r="BL119" s="1082">
        <v>15778</v>
      </c>
      <c r="BM119" s="1082">
        <v>4854</v>
      </c>
      <c r="BN119" s="1082">
        <v>10625</v>
      </c>
      <c r="BO119" s="1082">
        <v>80633</v>
      </c>
      <c r="BP119" s="1082">
        <v>111781</v>
      </c>
      <c r="BQ119" s="1082">
        <v>10052</v>
      </c>
      <c r="BR119" s="1083">
        <v>22626</v>
      </c>
      <c r="BS119" s="1082">
        <v>3978</v>
      </c>
      <c r="BT119" s="1082">
        <v>53242</v>
      </c>
      <c r="BU119" s="1082">
        <v>65148</v>
      </c>
      <c r="BV119" s="1082">
        <v>331360</v>
      </c>
      <c r="BW119" s="1082">
        <v>116840</v>
      </c>
      <c r="BX119" s="1082">
        <v>59322</v>
      </c>
      <c r="BY119" s="1082">
        <v>6614</v>
      </c>
      <c r="BZ119" s="1082">
        <v>35883</v>
      </c>
      <c r="CA119" s="1082">
        <v>37256</v>
      </c>
      <c r="CB119" s="1083">
        <v>75445</v>
      </c>
    </row>
    <row r="120" spans="2:80">
      <c r="B120" s="1078"/>
      <c r="C120" s="1079" t="s">
        <v>1008</v>
      </c>
      <c r="D120" s="1080"/>
      <c r="E120" s="1081"/>
      <c r="F120" s="1084" t="s">
        <v>1009</v>
      </c>
      <c r="G120" s="1085"/>
      <c r="H120" s="1082">
        <v>0</v>
      </c>
      <c r="I120" s="1086">
        <v>0</v>
      </c>
      <c r="J120" s="1082">
        <v>0</v>
      </c>
      <c r="K120" s="1082">
        <v>0</v>
      </c>
      <c r="L120" s="1082">
        <v>0</v>
      </c>
      <c r="M120" s="1082">
        <v>0</v>
      </c>
      <c r="N120" s="1082">
        <v>0</v>
      </c>
      <c r="O120" s="1082">
        <v>0</v>
      </c>
      <c r="P120" s="1082">
        <v>0</v>
      </c>
      <c r="Q120" s="1082">
        <v>0</v>
      </c>
      <c r="R120" s="1082">
        <v>0</v>
      </c>
      <c r="S120" s="1083">
        <v>0</v>
      </c>
      <c r="T120" s="1082">
        <v>0</v>
      </c>
      <c r="U120" s="1082">
        <v>0</v>
      </c>
      <c r="V120" s="1082">
        <v>0</v>
      </c>
      <c r="W120" s="1082">
        <v>0</v>
      </c>
      <c r="X120" s="1082">
        <v>0</v>
      </c>
      <c r="Y120" s="1082">
        <v>0</v>
      </c>
      <c r="Z120" s="1082">
        <v>0</v>
      </c>
      <c r="AA120" s="1082">
        <v>0</v>
      </c>
      <c r="AB120" s="1082">
        <v>0</v>
      </c>
      <c r="AC120" s="1083">
        <v>0</v>
      </c>
      <c r="AD120" s="1082">
        <v>0</v>
      </c>
      <c r="AE120" s="1082">
        <v>0</v>
      </c>
      <c r="AF120" s="1082">
        <v>0</v>
      </c>
      <c r="AG120" s="1082">
        <v>0</v>
      </c>
      <c r="AH120" s="1082">
        <v>0</v>
      </c>
      <c r="AI120" s="1082">
        <v>0</v>
      </c>
      <c r="AJ120" s="1082">
        <v>0</v>
      </c>
      <c r="AK120" s="1082">
        <v>0</v>
      </c>
      <c r="AL120" s="1082">
        <v>0</v>
      </c>
      <c r="AM120" s="1082">
        <v>0</v>
      </c>
      <c r="AN120" s="1083">
        <v>0</v>
      </c>
      <c r="AO120" s="1082">
        <v>0</v>
      </c>
      <c r="AP120" s="1082">
        <v>0</v>
      </c>
      <c r="AQ120" s="1082">
        <v>0</v>
      </c>
      <c r="AR120" s="1082">
        <v>0</v>
      </c>
      <c r="AS120" s="1082">
        <v>0</v>
      </c>
      <c r="AT120" s="1082">
        <v>0</v>
      </c>
      <c r="AU120" s="1082">
        <v>0</v>
      </c>
      <c r="AV120" s="1082">
        <v>0</v>
      </c>
      <c r="AW120" s="1082">
        <v>0</v>
      </c>
      <c r="AX120" s="1083">
        <v>0</v>
      </c>
      <c r="AY120" s="1082">
        <v>0</v>
      </c>
      <c r="AZ120" s="1082">
        <v>0</v>
      </c>
      <c r="BA120" s="1082">
        <v>0</v>
      </c>
      <c r="BB120" s="1082">
        <v>0</v>
      </c>
      <c r="BC120" s="1082">
        <v>0</v>
      </c>
      <c r="BD120" s="1082">
        <v>0</v>
      </c>
      <c r="BE120" s="1082">
        <v>0</v>
      </c>
      <c r="BF120" s="1082">
        <v>0</v>
      </c>
      <c r="BG120" s="1082">
        <v>0</v>
      </c>
      <c r="BH120" s="1083">
        <v>0</v>
      </c>
      <c r="BI120" s="1082">
        <v>0</v>
      </c>
      <c r="BJ120" s="1082">
        <v>0</v>
      </c>
      <c r="BK120" s="1082">
        <v>0</v>
      </c>
      <c r="BL120" s="1082">
        <v>0</v>
      </c>
      <c r="BM120" s="1082">
        <v>0</v>
      </c>
      <c r="BN120" s="1082">
        <v>0</v>
      </c>
      <c r="BO120" s="1082">
        <v>0</v>
      </c>
      <c r="BP120" s="1082">
        <v>0</v>
      </c>
      <c r="BQ120" s="1082">
        <v>0</v>
      </c>
      <c r="BR120" s="1083">
        <v>0</v>
      </c>
      <c r="BS120" s="1082">
        <v>0</v>
      </c>
      <c r="BT120" s="1082">
        <v>0</v>
      </c>
      <c r="BU120" s="1082">
        <v>0</v>
      </c>
      <c r="BV120" s="1082">
        <v>0</v>
      </c>
      <c r="BW120" s="1082">
        <v>0</v>
      </c>
      <c r="BX120" s="1082">
        <v>0</v>
      </c>
      <c r="BY120" s="1082">
        <v>0</v>
      </c>
      <c r="BZ120" s="1082">
        <v>0</v>
      </c>
      <c r="CA120" s="1082">
        <v>0</v>
      </c>
      <c r="CB120" s="1083">
        <v>0</v>
      </c>
    </row>
    <row r="121" spans="2:80">
      <c r="B121" s="1078"/>
      <c r="C121" s="1079" t="s">
        <v>1010</v>
      </c>
      <c r="D121" s="1080"/>
      <c r="E121" s="1081"/>
      <c r="F121" s="1084" t="s">
        <v>1011</v>
      </c>
      <c r="G121" s="1085"/>
      <c r="H121" s="1082">
        <v>71050</v>
      </c>
      <c r="I121" s="1086">
        <v>54041</v>
      </c>
      <c r="J121" s="1082">
        <v>2121738</v>
      </c>
      <c r="K121" s="1082">
        <v>1111847</v>
      </c>
      <c r="L121" s="1082">
        <v>602700</v>
      </c>
      <c r="M121" s="1082">
        <v>342645</v>
      </c>
      <c r="N121" s="1082">
        <v>333445</v>
      </c>
      <c r="O121" s="1082">
        <v>9200</v>
      </c>
      <c r="P121" s="1082">
        <v>260055</v>
      </c>
      <c r="Q121" s="1082">
        <v>3545</v>
      </c>
      <c r="R121" s="1082">
        <v>148118</v>
      </c>
      <c r="S121" s="1083">
        <v>145547</v>
      </c>
      <c r="T121" s="1082">
        <v>2571</v>
      </c>
      <c r="U121" s="1082">
        <v>105763</v>
      </c>
      <c r="V121" s="1082">
        <v>41697</v>
      </c>
      <c r="W121" s="1082">
        <v>64066</v>
      </c>
      <c r="X121" s="1082">
        <v>2629</v>
      </c>
      <c r="Y121" s="1082">
        <v>509147</v>
      </c>
      <c r="Z121" s="1082">
        <v>28081</v>
      </c>
      <c r="AA121" s="1082">
        <v>2156</v>
      </c>
      <c r="AB121" s="1082">
        <v>25925</v>
      </c>
      <c r="AC121" s="1083">
        <v>481066</v>
      </c>
      <c r="AD121" s="1082">
        <v>5579</v>
      </c>
      <c r="AE121" s="1082">
        <v>24165</v>
      </c>
      <c r="AF121" s="1082">
        <v>12308</v>
      </c>
      <c r="AG121" s="1082">
        <v>35922</v>
      </c>
      <c r="AH121" s="1082">
        <v>102604</v>
      </c>
      <c r="AI121" s="1082">
        <v>85020</v>
      </c>
      <c r="AJ121" s="1082">
        <v>208689</v>
      </c>
      <c r="AK121" s="1082">
        <v>6779</v>
      </c>
      <c r="AL121" s="1082">
        <v>265667</v>
      </c>
      <c r="AM121" s="1082">
        <v>744224</v>
      </c>
      <c r="AN121" s="1083">
        <v>503592</v>
      </c>
      <c r="AO121" s="1082">
        <v>267766</v>
      </c>
      <c r="AP121" s="1082">
        <v>262269</v>
      </c>
      <c r="AQ121" s="1082">
        <v>214275</v>
      </c>
      <c r="AR121" s="1082">
        <v>97376</v>
      </c>
      <c r="AS121" s="1082">
        <v>4777</v>
      </c>
      <c r="AT121" s="1082">
        <v>16700</v>
      </c>
      <c r="AU121" s="1082">
        <v>73313</v>
      </c>
      <c r="AV121" s="1082">
        <v>20801</v>
      </c>
      <c r="AW121" s="1082">
        <v>387</v>
      </c>
      <c r="AX121" s="1083">
        <v>921</v>
      </c>
      <c r="AY121" s="1082">
        <v>47994</v>
      </c>
      <c r="AZ121" s="1082">
        <v>44010</v>
      </c>
      <c r="BA121" s="1082">
        <v>37047</v>
      </c>
      <c r="BB121" s="1082">
        <v>3704</v>
      </c>
      <c r="BC121" s="1082">
        <v>2457</v>
      </c>
      <c r="BD121" s="1082">
        <v>802</v>
      </c>
      <c r="BE121" s="1082">
        <v>3984</v>
      </c>
      <c r="BF121" s="1082">
        <v>3223</v>
      </c>
      <c r="BG121" s="1082">
        <v>761</v>
      </c>
      <c r="BH121" s="1083">
        <v>5497</v>
      </c>
      <c r="BI121" s="1082">
        <v>193396</v>
      </c>
      <c r="BJ121" s="1082">
        <v>59815</v>
      </c>
      <c r="BK121" s="1082">
        <v>35150</v>
      </c>
      <c r="BL121" s="1082">
        <v>9570</v>
      </c>
      <c r="BM121" s="1082">
        <v>2743</v>
      </c>
      <c r="BN121" s="1082">
        <v>12352</v>
      </c>
      <c r="BO121" s="1082">
        <v>69697</v>
      </c>
      <c r="BP121" s="1082">
        <v>20800</v>
      </c>
      <c r="BQ121" s="1082">
        <v>3537</v>
      </c>
      <c r="BR121" s="1083">
        <v>8774</v>
      </c>
      <c r="BS121" s="1082">
        <v>10767</v>
      </c>
      <c r="BT121" s="1082">
        <v>20006</v>
      </c>
      <c r="BU121" s="1082">
        <v>42430</v>
      </c>
      <c r="BV121" s="1082">
        <v>240632</v>
      </c>
      <c r="BW121" s="1082">
        <v>40589</v>
      </c>
      <c r="BX121" s="1082">
        <v>26249</v>
      </c>
      <c r="BY121" s="1082">
        <v>7408</v>
      </c>
      <c r="BZ121" s="1082">
        <v>34294</v>
      </c>
      <c r="CA121" s="1082">
        <v>28386</v>
      </c>
      <c r="CB121" s="1083">
        <v>103706</v>
      </c>
    </row>
    <row r="122" spans="2:80">
      <c r="B122" s="1078"/>
      <c r="C122" s="1079" t="s">
        <v>1012</v>
      </c>
      <c r="D122" s="1080"/>
      <c r="E122" s="1081"/>
      <c r="F122" s="1084" t="s">
        <v>1013</v>
      </c>
      <c r="G122" s="1085"/>
      <c r="H122" s="1082">
        <v>0</v>
      </c>
      <c r="I122" s="1086">
        <v>-410</v>
      </c>
      <c r="J122" s="1082">
        <v>-291587</v>
      </c>
      <c r="K122" s="1082">
        <v>-371</v>
      </c>
      <c r="L122" s="1082">
        <v>-231</v>
      </c>
      <c r="M122" s="1082">
        <v>-110</v>
      </c>
      <c r="N122" s="1082">
        <v>-107</v>
      </c>
      <c r="O122" s="1082">
        <v>-3</v>
      </c>
      <c r="P122" s="1082">
        <v>-121</v>
      </c>
      <c r="Q122" s="1082">
        <v>-2</v>
      </c>
      <c r="R122" s="1082">
        <v>-72</v>
      </c>
      <c r="S122" s="1083">
        <v>-71</v>
      </c>
      <c r="T122" s="1082">
        <v>-1</v>
      </c>
      <c r="U122" s="1082">
        <v>-46</v>
      </c>
      <c r="V122" s="1082">
        <v>-18</v>
      </c>
      <c r="W122" s="1082">
        <v>-28</v>
      </c>
      <c r="X122" s="1082">
        <v>-1</v>
      </c>
      <c r="Y122" s="1082">
        <v>-140</v>
      </c>
      <c r="Z122" s="1082">
        <v>-7</v>
      </c>
      <c r="AA122" s="1082">
        <v>-1</v>
      </c>
      <c r="AB122" s="1082">
        <v>-6</v>
      </c>
      <c r="AC122" s="1083">
        <v>-133</v>
      </c>
      <c r="AD122" s="1082">
        <v>-2</v>
      </c>
      <c r="AE122" s="1082">
        <v>-7</v>
      </c>
      <c r="AF122" s="1082">
        <v>-4</v>
      </c>
      <c r="AG122" s="1082">
        <v>-10</v>
      </c>
      <c r="AH122" s="1082">
        <v>-33</v>
      </c>
      <c r="AI122" s="1082">
        <v>-22</v>
      </c>
      <c r="AJ122" s="1082">
        <v>-53</v>
      </c>
      <c r="AK122" s="1082">
        <v>-2</v>
      </c>
      <c r="AL122" s="1082">
        <v>-1</v>
      </c>
      <c r="AM122" s="1082">
        <v>-291215</v>
      </c>
      <c r="AN122" s="1083">
        <v>-33509</v>
      </c>
      <c r="AO122" s="1082">
        <v>-18046</v>
      </c>
      <c r="AP122" s="1082">
        <v>-17716</v>
      </c>
      <c r="AQ122" s="1082">
        <v>-14628</v>
      </c>
      <c r="AR122" s="1082">
        <v>-7036</v>
      </c>
      <c r="AS122" s="1082">
        <v>-253</v>
      </c>
      <c r="AT122" s="1082">
        <v>-982</v>
      </c>
      <c r="AU122" s="1082">
        <v>-4835</v>
      </c>
      <c r="AV122" s="1082">
        <v>-1440</v>
      </c>
      <c r="AW122" s="1082">
        <v>-22</v>
      </c>
      <c r="AX122" s="1083">
        <v>-60</v>
      </c>
      <c r="AY122" s="1082">
        <v>-3088</v>
      </c>
      <c r="AZ122" s="1082">
        <v>-2803</v>
      </c>
      <c r="BA122" s="1082">
        <v>-2438</v>
      </c>
      <c r="BB122" s="1082">
        <v>-177</v>
      </c>
      <c r="BC122" s="1082">
        <v>-124</v>
      </c>
      <c r="BD122" s="1082">
        <v>-64</v>
      </c>
      <c r="BE122" s="1082">
        <v>-285</v>
      </c>
      <c r="BF122" s="1082">
        <v>-224</v>
      </c>
      <c r="BG122" s="1082">
        <v>-61</v>
      </c>
      <c r="BH122" s="1083">
        <v>-330</v>
      </c>
      <c r="BI122" s="1082">
        <v>-14912</v>
      </c>
      <c r="BJ122" s="1082">
        <v>-5183</v>
      </c>
      <c r="BK122" s="1082">
        <v>-3382</v>
      </c>
      <c r="BL122" s="1082">
        <v>-675</v>
      </c>
      <c r="BM122" s="1082">
        <v>-221</v>
      </c>
      <c r="BN122" s="1082">
        <v>-905</v>
      </c>
      <c r="BO122" s="1082">
        <v>-4516</v>
      </c>
      <c r="BP122" s="1082">
        <v>-2192</v>
      </c>
      <c r="BQ122" s="1082">
        <v>-253</v>
      </c>
      <c r="BR122" s="1083">
        <v>-784</v>
      </c>
      <c r="BS122" s="1082">
        <v>-500</v>
      </c>
      <c r="BT122" s="1082">
        <v>-1484</v>
      </c>
      <c r="BU122" s="1082">
        <v>-551</v>
      </c>
      <c r="BV122" s="1082">
        <v>-257706</v>
      </c>
      <c r="BW122" s="1082">
        <v>-88218</v>
      </c>
      <c r="BX122" s="1082">
        <v>-1518</v>
      </c>
      <c r="BY122" s="1082">
        <v>-768</v>
      </c>
      <c r="BZ122" s="1082">
        <v>-39337</v>
      </c>
      <c r="CA122" s="1082">
        <v>-30960</v>
      </c>
      <c r="CB122" s="1083">
        <v>-96905</v>
      </c>
    </row>
    <row r="123" spans="2:80">
      <c r="B123" s="1078"/>
      <c r="C123" s="1087" t="s">
        <v>1014</v>
      </c>
      <c r="D123" s="1088"/>
      <c r="E123" s="1089"/>
      <c r="F123" s="1090" t="s">
        <v>1015</v>
      </c>
      <c r="G123" s="1091"/>
      <c r="H123" s="1092">
        <f>SUM(H116:H122)</f>
        <v>900405</v>
      </c>
      <c r="I123" s="1093">
        <f t="shared" ref="I123:BT123" si="2">SUM(I116:I122)</f>
        <v>699670</v>
      </c>
      <c r="J123" s="1092">
        <f t="shared" si="2"/>
        <v>26904977</v>
      </c>
      <c r="K123" s="1092">
        <f t="shared" si="2"/>
        <v>13398766</v>
      </c>
      <c r="L123" s="1092">
        <f t="shared" si="2"/>
        <v>7501640</v>
      </c>
      <c r="M123" s="1092">
        <f t="shared" si="2"/>
        <v>4290598</v>
      </c>
      <c r="N123" s="1092">
        <f t="shared" si="2"/>
        <v>4192274</v>
      </c>
      <c r="O123" s="1092">
        <f t="shared" si="2"/>
        <v>98324</v>
      </c>
      <c r="P123" s="1092">
        <f t="shared" si="2"/>
        <v>3211042</v>
      </c>
      <c r="Q123" s="1092">
        <f t="shared" si="2"/>
        <v>48823</v>
      </c>
      <c r="R123" s="1092">
        <f t="shared" si="2"/>
        <v>1937988</v>
      </c>
      <c r="S123" s="1094">
        <f t="shared" si="2"/>
        <v>1908507</v>
      </c>
      <c r="T123" s="1092">
        <f t="shared" si="2"/>
        <v>29481</v>
      </c>
      <c r="U123" s="1092">
        <f t="shared" si="2"/>
        <v>1197643</v>
      </c>
      <c r="V123" s="1092">
        <f t="shared" si="2"/>
        <v>470640</v>
      </c>
      <c r="W123" s="1092">
        <f t="shared" si="2"/>
        <v>727003</v>
      </c>
      <c r="X123" s="1092">
        <f t="shared" si="2"/>
        <v>26588</v>
      </c>
      <c r="Y123" s="1092">
        <f t="shared" si="2"/>
        <v>5897126</v>
      </c>
      <c r="Z123" s="1092">
        <f t="shared" si="2"/>
        <v>384219</v>
      </c>
      <c r="AA123" s="1092">
        <f t="shared" si="2"/>
        <v>27312</v>
      </c>
      <c r="AB123" s="1092">
        <f t="shared" si="2"/>
        <v>356907</v>
      </c>
      <c r="AC123" s="1094">
        <f t="shared" si="2"/>
        <v>5512907</v>
      </c>
      <c r="AD123" s="1092">
        <f t="shared" si="2"/>
        <v>47879</v>
      </c>
      <c r="AE123" s="1092">
        <f t="shared" si="2"/>
        <v>403992</v>
      </c>
      <c r="AF123" s="1092">
        <f t="shared" si="2"/>
        <v>139861</v>
      </c>
      <c r="AG123" s="1092">
        <f t="shared" si="2"/>
        <v>383664</v>
      </c>
      <c r="AH123" s="1092">
        <f t="shared" si="2"/>
        <v>959695</v>
      </c>
      <c r="AI123" s="1092">
        <f t="shared" si="2"/>
        <v>1169059</v>
      </c>
      <c r="AJ123" s="1092">
        <f t="shared" si="2"/>
        <v>2329098</v>
      </c>
      <c r="AK123" s="1092">
        <f t="shared" si="2"/>
        <v>79659</v>
      </c>
      <c r="AL123" s="1092">
        <f t="shared" si="2"/>
        <v>3366762</v>
      </c>
      <c r="AM123" s="1092">
        <f t="shared" si="2"/>
        <v>10139449</v>
      </c>
      <c r="AN123" s="1094">
        <f t="shared" si="2"/>
        <v>6004053</v>
      </c>
      <c r="AO123" s="1092">
        <f t="shared" si="2"/>
        <v>3073247</v>
      </c>
      <c r="AP123" s="1092">
        <f t="shared" si="2"/>
        <v>2985794</v>
      </c>
      <c r="AQ123" s="1092">
        <f t="shared" si="2"/>
        <v>2424551</v>
      </c>
      <c r="AR123" s="1092">
        <f t="shared" si="2"/>
        <v>1113246</v>
      </c>
      <c r="AS123" s="1092">
        <f t="shared" si="2"/>
        <v>38522</v>
      </c>
      <c r="AT123" s="1092">
        <f t="shared" si="2"/>
        <v>179021</v>
      </c>
      <c r="AU123" s="1092">
        <f t="shared" si="2"/>
        <v>863932</v>
      </c>
      <c r="AV123" s="1092">
        <f t="shared" si="2"/>
        <v>218178</v>
      </c>
      <c r="AW123" s="1092">
        <f t="shared" si="2"/>
        <v>3462</v>
      </c>
      <c r="AX123" s="1094">
        <f t="shared" si="2"/>
        <v>8190</v>
      </c>
      <c r="AY123" s="1092">
        <f t="shared" si="2"/>
        <v>561243</v>
      </c>
      <c r="AZ123" s="1092">
        <f t="shared" si="2"/>
        <v>508735</v>
      </c>
      <c r="BA123" s="1092">
        <f t="shared" si="2"/>
        <v>431061</v>
      </c>
      <c r="BB123" s="1092">
        <f t="shared" si="2"/>
        <v>43922</v>
      </c>
      <c r="BC123" s="1092">
        <f t="shared" si="2"/>
        <v>22291</v>
      </c>
      <c r="BD123" s="1092">
        <f t="shared" si="2"/>
        <v>11461</v>
      </c>
      <c r="BE123" s="1092">
        <f t="shared" si="2"/>
        <v>52508</v>
      </c>
      <c r="BF123" s="1092">
        <f t="shared" si="2"/>
        <v>41297</v>
      </c>
      <c r="BG123" s="1092">
        <f t="shared" si="2"/>
        <v>11211</v>
      </c>
      <c r="BH123" s="1094">
        <f t="shared" si="2"/>
        <v>87453</v>
      </c>
      <c r="BI123" s="1092">
        <f t="shared" si="2"/>
        <v>2439648</v>
      </c>
      <c r="BJ123" s="1092">
        <f t="shared" si="2"/>
        <v>734855</v>
      </c>
      <c r="BK123" s="1092">
        <f t="shared" si="2"/>
        <v>463973</v>
      </c>
      <c r="BL123" s="1092">
        <f t="shared" si="2"/>
        <v>115997</v>
      </c>
      <c r="BM123" s="1092">
        <f t="shared" si="2"/>
        <v>32039</v>
      </c>
      <c r="BN123" s="1092">
        <f t="shared" si="2"/>
        <v>122846</v>
      </c>
      <c r="BO123" s="1092">
        <f t="shared" si="2"/>
        <v>693045</v>
      </c>
      <c r="BP123" s="1092">
        <f t="shared" si="2"/>
        <v>334577</v>
      </c>
      <c r="BQ123" s="1092">
        <f t="shared" si="2"/>
        <v>56293</v>
      </c>
      <c r="BR123" s="1094">
        <f t="shared" si="2"/>
        <v>140852</v>
      </c>
      <c r="BS123" s="1092">
        <f t="shared" si="2"/>
        <v>119734</v>
      </c>
      <c r="BT123" s="1092">
        <f t="shared" si="2"/>
        <v>360292</v>
      </c>
      <c r="BU123" s="1092">
        <f t="shared" ref="BU123:CB123" si="3">SUM(BU116:BU122)</f>
        <v>491158</v>
      </c>
      <c r="BV123" s="1092">
        <f t="shared" si="3"/>
        <v>4135396</v>
      </c>
      <c r="BW123" s="1092">
        <f t="shared" si="3"/>
        <v>902066</v>
      </c>
      <c r="BX123" s="1092">
        <f t="shared" si="3"/>
        <v>486028</v>
      </c>
      <c r="BY123" s="1092">
        <f t="shared" si="3"/>
        <v>100719</v>
      </c>
      <c r="BZ123" s="1092">
        <f t="shared" si="3"/>
        <v>484653</v>
      </c>
      <c r="CA123" s="1092">
        <f t="shared" si="3"/>
        <v>774139</v>
      </c>
      <c r="CB123" s="1094">
        <f t="shared" si="3"/>
        <v>1387791</v>
      </c>
    </row>
    <row r="124" spans="2:80" ht="12.75" thickBot="1">
      <c r="B124" s="1095"/>
      <c r="C124" s="1096" t="s">
        <v>1016</v>
      </c>
      <c r="D124" s="1097"/>
      <c r="E124" s="1098"/>
      <c r="F124" s="1099" t="s">
        <v>1017</v>
      </c>
      <c r="G124" s="1100"/>
      <c r="H124" s="1101">
        <f>SUM(H123,H115)</f>
        <v>2001691</v>
      </c>
      <c r="I124" s="1102">
        <f t="shared" ref="I124:BT124" si="4">SUM(I123,I115)</f>
        <v>1697689</v>
      </c>
      <c r="J124" s="1101">
        <f t="shared" si="4"/>
        <v>57137189</v>
      </c>
      <c r="K124" s="1101">
        <f t="shared" si="4"/>
        <v>29276041</v>
      </c>
      <c r="L124" s="1101">
        <f t="shared" si="4"/>
        <v>16261117</v>
      </c>
      <c r="M124" s="1101">
        <f t="shared" si="4"/>
        <v>8882183</v>
      </c>
      <c r="N124" s="1101">
        <f t="shared" si="4"/>
        <v>8628925</v>
      </c>
      <c r="O124" s="1101">
        <f t="shared" si="4"/>
        <v>253258</v>
      </c>
      <c r="P124" s="1101">
        <f t="shared" si="4"/>
        <v>7378934</v>
      </c>
      <c r="Q124" s="1101">
        <f t="shared" si="4"/>
        <v>101600</v>
      </c>
      <c r="R124" s="1101">
        <f t="shared" si="4"/>
        <v>4107834</v>
      </c>
      <c r="S124" s="1103">
        <f t="shared" si="4"/>
        <v>4032449</v>
      </c>
      <c r="T124" s="1101">
        <f t="shared" si="4"/>
        <v>75385</v>
      </c>
      <c r="U124" s="1101">
        <f t="shared" si="4"/>
        <v>3098590</v>
      </c>
      <c r="V124" s="1101">
        <f t="shared" si="4"/>
        <v>1189264</v>
      </c>
      <c r="W124" s="1101">
        <f t="shared" si="4"/>
        <v>1909326</v>
      </c>
      <c r="X124" s="1101">
        <f t="shared" si="4"/>
        <v>70910</v>
      </c>
      <c r="Y124" s="1101">
        <f t="shared" si="4"/>
        <v>13014924</v>
      </c>
      <c r="Z124" s="1101">
        <f t="shared" si="4"/>
        <v>769328</v>
      </c>
      <c r="AA124" s="1101">
        <f t="shared" si="4"/>
        <v>57513</v>
      </c>
      <c r="AB124" s="1101">
        <f t="shared" si="4"/>
        <v>711815</v>
      </c>
      <c r="AC124" s="1103">
        <f t="shared" si="4"/>
        <v>12245596</v>
      </c>
      <c r="AD124" s="1101">
        <f t="shared" si="4"/>
        <v>116347</v>
      </c>
      <c r="AE124" s="1101">
        <f t="shared" si="4"/>
        <v>735833</v>
      </c>
      <c r="AF124" s="1101">
        <f t="shared" si="4"/>
        <v>309550</v>
      </c>
      <c r="AG124" s="1101">
        <f t="shared" si="4"/>
        <v>831390</v>
      </c>
      <c r="AH124" s="1101">
        <f t="shared" si="4"/>
        <v>2394994</v>
      </c>
      <c r="AI124" s="1101">
        <f t="shared" si="4"/>
        <v>2374142</v>
      </c>
      <c r="AJ124" s="1101">
        <f t="shared" si="4"/>
        <v>5309887</v>
      </c>
      <c r="AK124" s="1101">
        <f t="shared" si="4"/>
        <v>173453</v>
      </c>
      <c r="AL124" s="1101">
        <f t="shared" si="4"/>
        <v>7484582</v>
      </c>
      <c r="AM124" s="1101">
        <f t="shared" si="4"/>
        <v>20376566</v>
      </c>
      <c r="AN124" s="1103">
        <f t="shared" si="4"/>
        <v>12246214</v>
      </c>
      <c r="AO124" s="1101">
        <f t="shared" si="4"/>
        <v>6308114</v>
      </c>
      <c r="AP124" s="1101">
        <f t="shared" si="4"/>
        <v>6126941</v>
      </c>
      <c r="AQ124" s="1101">
        <f t="shared" si="4"/>
        <v>4928743</v>
      </c>
      <c r="AR124" s="1101">
        <f t="shared" si="4"/>
        <v>2228634</v>
      </c>
      <c r="AS124" s="1101">
        <f t="shared" si="4"/>
        <v>110669</v>
      </c>
      <c r="AT124" s="1101">
        <f t="shared" si="4"/>
        <v>423386</v>
      </c>
      <c r="AU124" s="1101">
        <f t="shared" si="4"/>
        <v>1699137</v>
      </c>
      <c r="AV124" s="1101">
        <f t="shared" si="4"/>
        <v>438198</v>
      </c>
      <c r="AW124" s="1101">
        <f t="shared" si="4"/>
        <v>9562</v>
      </c>
      <c r="AX124" s="1103">
        <f t="shared" si="4"/>
        <v>19157</v>
      </c>
      <c r="AY124" s="1101">
        <f t="shared" si="4"/>
        <v>1198198</v>
      </c>
      <c r="AZ124" s="1101">
        <f t="shared" si="4"/>
        <v>1092390</v>
      </c>
      <c r="BA124" s="1101">
        <f t="shared" si="4"/>
        <v>895442</v>
      </c>
      <c r="BB124" s="1101">
        <f t="shared" si="4"/>
        <v>105785</v>
      </c>
      <c r="BC124" s="1101">
        <f t="shared" si="4"/>
        <v>71085</v>
      </c>
      <c r="BD124" s="1101">
        <f t="shared" si="4"/>
        <v>20078</v>
      </c>
      <c r="BE124" s="1101">
        <f t="shared" si="4"/>
        <v>105808</v>
      </c>
      <c r="BF124" s="1101">
        <f t="shared" si="4"/>
        <v>84212</v>
      </c>
      <c r="BG124" s="1101">
        <f t="shared" si="4"/>
        <v>21596</v>
      </c>
      <c r="BH124" s="1103">
        <f t="shared" si="4"/>
        <v>181173</v>
      </c>
      <c r="BI124" s="1101">
        <f t="shared" si="4"/>
        <v>4973058</v>
      </c>
      <c r="BJ124" s="1101">
        <f t="shared" si="4"/>
        <v>1609189</v>
      </c>
      <c r="BK124" s="1101">
        <f t="shared" si="4"/>
        <v>956878</v>
      </c>
      <c r="BL124" s="1101">
        <f t="shared" si="4"/>
        <v>250114</v>
      </c>
      <c r="BM124" s="1101">
        <f t="shared" si="4"/>
        <v>69697</v>
      </c>
      <c r="BN124" s="1101">
        <f t="shared" si="4"/>
        <v>332500</v>
      </c>
      <c r="BO124" s="1101">
        <f t="shared" si="4"/>
        <v>1430230</v>
      </c>
      <c r="BP124" s="1101">
        <f t="shared" si="4"/>
        <v>618679</v>
      </c>
      <c r="BQ124" s="1101">
        <f t="shared" si="4"/>
        <v>116562</v>
      </c>
      <c r="BR124" s="1103">
        <f t="shared" si="4"/>
        <v>235371</v>
      </c>
      <c r="BS124" s="1101">
        <f t="shared" si="4"/>
        <v>320581</v>
      </c>
      <c r="BT124" s="1101">
        <f t="shared" si="4"/>
        <v>642446</v>
      </c>
      <c r="BU124" s="1101">
        <f t="shared" ref="BU124:CB124" si="5">SUM(BU123,BU115)</f>
        <v>965042</v>
      </c>
      <c r="BV124" s="1101">
        <f t="shared" si="5"/>
        <v>8130352</v>
      </c>
      <c r="BW124" s="1101">
        <f t="shared" si="5"/>
        <v>1733498</v>
      </c>
      <c r="BX124" s="1101">
        <f t="shared" si="5"/>
        <v>820741</v>
      </c>
      <c r="BY124" s="1101">
        <f t="shared" si="5"/>
        <v>172129</v>
      </c>
      <c r="BZ124" s="1101">
        <f t="shared" si="5"/>
        <v>1208931</v>
      </c>
      <c r="CA124" s="1101">
        <f t="shared" si="5"/>
        <v>1253978</v>
      </c>
      <c r="CB124" s="1103">
        <f t="shared" si="5"/>
        <v>2941075</v>
      </c>
    </row>
    <row r="126" spans="2:80">
      <c r="J126" s="956"/>
    </row>
    <row r="127" spans="2:80">
      <c r="J127" s="956"/>
    </row>
    <row r="128" spans="2:80">
      <c r="J128" s="956"/>
    </row>
    <row r="129" spans="10:10">
      <c r="J129" s="956"/>
    </row>
    <row r="130" spans="10:10">
      <c r="J130" s="956"/>
    </row>
    <row r="131" spans="10:10">
      <c r="J131" s="956"/>
    </row>
    <row r="132" spans="10:10">
      <c r="J132" s="956"/>
    </row>
  </sheetData>
  <sheetProtection algorithmName="SHA-512" hashValue="rxzY3BrNycpwQ23/Fc43L4hhF1JUfzF2tQ/zVdzQQQWFniWULL2mkcIxEcCaM1veTI2uVqqktdFhg0wJo8TD4A==" saltValue="lbG9vq6vkAnP4KEpTaIZGw==" spinCount="100000" sheet="1" objects="1" scenarios="1"/>
  <mergeCells count="8">
    <mergeCell ref="BI4:BR4"/>
    <mergeCell ref="BS4:CB4"/>
    <mergeCell ref="H4:I4"/>
    <mergeCell ref="J4:S4"/>
    <mergeCell ref="T4:AC4"/>
    <mergeCell ref="AD4:AN4"/>
    <mergeCell ref="AO4:AX4"/>
    <mergeCell ref="AY4:BH4"/>
  </mergeCells>
  <phoneticPr fontId="13"/>
  <hyperlinks>
    <hyperlink ref="C2" r:id="rId1" xr:uid="{821E2F61-2BF9-4775-828E-EEEC6BA11411}"/>
  </hyperlinks>
  <pageMargins left="0.62992125984251968" right="0.51181102362204722" top="0.51181102362204722" bottom="0.19685039370078741" header="0.51181102362204722" footer="0.31496062992125984"/>
  <pageSetup paperSize="9" scale="38" orientation="portrait" useFirstPageNumber="1" r:id="rId2"/>
  <headerFooter alignWithMargins="0"/>
  <colBreaks count="6" manualBreakCount="6">
    <brk id="19" min="1" max="121" man="1"/>
    <brk id="29" min="1" max="121" man="1"/>
    <brk id="40" min="1" max="121" man="1"/>
    <brk id="50" min="1" max="121" man="1"/>
    <brk id="60" min="1" max="121" man="1"/>
    <brk id="70" min="1" max="121"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05F15-73A0-491A-A04A-257BA9F175E0}">
  <dimension ref="A1:BW57"/>
  <sheetViews>
    <sheetView workbookViewId="0">
      <pane xSplit="4" ySplit="9" topLeftCell="E10" activePane="bottomRight" state="frozen"/>
      <selection activeCell="CG44" sqref="CG44"/>
      <selection pane="topRight" activeCell="CG44" sqref="CG44"/>
      <selection pane="bottomLeft" activeCell="CG44" sqref="CG44"/>
      <selection pane="bottomRight" activeCell="CG44" sqref="CG44"/>
    </sheetView>
  </sheetViews>
  <sheetFormatPr defaultRowHeight="12"/>
  <cols>
    <col min="1" max="1" width="1.83203125" style="644" customWidth="1"/>
    <col min="2" max="2" width="3.33203125" style="644" customWidth="1"/>
    <col min="3" max="3" width="25.83203125" style="644" customWidth="1"/>
    <col min="4" max="73" width="12.83203125" style="644" customWidth="1"/>
    <col min="74" max="74" width="2.6640625" style="644" customWidth="1"/>
    <col min="75" max="75" width="12.83203125" style="644" customWidth="1"/>
    <col min="76" max="16384" width="9.33203125" style="644"/>
  </cols>
  <sheetData>
    <row r="1" spans="2:75" ht="16.5">
      <c r="C1" s="682" t="s">
        <v>1307</v>
      </c>
    </row>
    <row r="2" spans="2:75" ht="5.0999999999999996" customHeight="1">
      <c r="C2" s="697"/>
    </row>
    <row r="3" spans="2:75" ht="16.5">
      <c r="C3" s="682"/>
      <c r="D3" s="812" t="s">
        <v>981</v>
      </c>
      <c r="W3" s="1302"/>
    </row>
    <row r="4" spans="2:75" ht="5.0999999999999996" customHeight="1"/>
    <row r="5" spans="2:75">
      <c r="B5" s="967"/>
      <c r="C5" s="968"/>
      <c r="D5" s="1045">
        <v>1</v>
      </c>
      <c r="E5" s="970">
        <v>2</v>
      </c>
      <c r="F5" s="970">
        <v>3</v>
      </c>
      <c r="G5" s="970">
        <v>4</v>
      </c>
      <c r="H5" s="970">
        <v>5</v>
      </c>
      <c r="I5" s="970">
        <v>6</v>
      </c>
      <c r="J5" s="970">
        <v>7</v>
      </c>
      <c r="K5" s="970">
        <v>8</v>
      </c>
      <c r="L5" s="970">
        <v>9</v>
      </c>
      <c r="M5" s="970">
        <v>10</v>
      </c>
      <c r="N5" s="970">
        <v>11</v>
      </c>
      <c r="O5" s="970">
        <v>12</v>
      </c>
      <c r="P5" s="970">
        <v>13</v>
      </c>
      <c r="Q5" s="970">
        <v>14</v>
      </c>
      <c r="R5" s="970">
        <v>15</v>
      </c>
      <c r="S5" s="970">
        <v>16</v>
      </c>
      <c r="T5" s="970">
        <v>17</v>
      </c>
      <c r="U5" s="970">
        <v>18</v>
      </c>
      <c r="V5" s="970">
        <v>19</v>
      </c>
      <c r="W5" s="970">
        <v>20</v>
      </c>
      <c r="X5" s="970">
        <v>21</v>
      </c>
      <c r="Y5" s="970">
        <v>22</v>
      </c>
      <c r="Z5" s="970">
        <v>23</v>
      </c>
      <c r="AA5" s="970">
        <v>24</v>
      </c>
      <c r="AB5" s="970">
        <v>25</v>
      </c>
      <c r="AC5" s="970">
        <v>26</v>
      </c>
      <c r="AD5" s="970">
        <v>27</v>
      </c>
      <c r="AE5" s="970">
        <v>28</v>
      </c>
      <c r="AF5" s="970">
        <v>29</v>
      </c>
      <c r="AG5" s="970">
        <v>30</v>
      </c>
      <c r="AH5" s="970">
        <v>31</v>
      </c>
      <c r="AI5" s="970">
        <v>32</v>
      </c>
      <c r="AJ5" s="970">
        <v>33</v>
      </c>
      <c r="AK5" s="970">
        <v>34</v>
      </c>
      <c r="AL5" s="970">
        <v>35</v>
      </c>
      <c r="AM5" s="970">
        <v>36</v>
      </c>
      <c r="AN5" s="970">
        <v>37</v>
      </c>
      <c r="AO5" s="970">
        <v>38</v>
      </c>
      <c r="AP5" s="970">
        <v>39</v>
      </c>
      <c r="AQ5" s="970">
        <v>40</v>
      </c>
      <c r="AR5" s="970">
        <v>41</v>
      </c>
      <c r="AS5" s="970">
        <v>42</v>
      </c>
      <c r="AT5" s="970">
        <v>43</v>
      </c>
      <c r="AU5" s="970">
        <v>44</v>
      </c>
      <c r="AV5" s="970">
        <v>45</v>
      </c>
      <c r="AW5" s="970">
        <v>46</v>
      </c>
      <c r="AX5" s="970">
        <v>47</v>
      </c>
      <c r="AY5" s="970">
        <v>48</v>
      </c>
      <c r="AZ5" s="970">
        <v>49</v>
      </c>
      <c r="BA5" s="970">
        <v>50</v>
      </c>
      <c r="BB5" s="970">
        <v>51</v>
      </c>
      <c r="BC5" s="970">
        <v>52</v>
      </c>
      <c r="BD5" s="970">
        <v>53</v>
      </c>
      <c r="BE5" s="970">
        <v>54</v>
      </c>
      <c r="BF5" s="970">
        <v>55</v>
      </c>
      <c r="BG5" s="970">
        <v>56</v>
      </c>
      <c r="BH5" s="970">
        <v>57</v>
      </c>
      <c r="BI5" s="970">
        <v>58</v>
      </c>
      <c r="BJ5" s="970">
        <v>59</v>
      </c>
      <c r="BK5" s="970">
        <v>60</v>
      </c>
      <c r="BL5" s="970">
        <v>61</v>
      </c>
      <c r="BM5" s="970">
        <v>62</v>
      </c>
      <c r="BN5" s="970">
        <v>63</v>
      </c>
      <c r="BO5" s="970">
        <v>64</v>
      </c>
      <c r="BP5" s="970">
        <v>65</v>
      </c>
      <c r="BQ5" s="970">
        <v>66</v>
      </c>
      <c r="BR5" s="970">
        <v>67</v>
      </c>
      <c r="BS5" s="970">
        <v>68</v>
      </c>
      <c r="BT5" s="970">
        <v>69</v>
      </c>
      <c r="BU5" s="971">
        <v>70</v>
      </c>
      <c r="BW5" s="1412" t="s">
        <v>985</v>
      </c>
    </row>
    <row r="6" spans="2:75" s="955" customFormat="1" ht="72">
      <c r="B6" s="1046"/>
      <c r="C6" s="972"/>
      <c r="D6" s="1047" t="s">
        <v>3</v>
      </c>
      <c r="E6" s="974" t="s">
        <v>331</v>
      </c>
      <c r="F6" s="974" t="s">
        <v>986</v>
      </c>
      <c r="G6" s="974" t="s">
        <v>987</v>
      </c>
      <c r="H6" s="974" t="s">
        <v>988</v>
      </c>
      <c r="I6" s="974" t="s">
        <v>989</v>
      </c>
      <c r="J6" s="974" t="s">
        <v>1079</v>
      </c>
      <c r="K6" s="974" t="s">
        <v>991</v>
      </c>
      <c r="L6" s="974" t="s">
        <v>1020</v>
      </c>
      <c r="M6" s="974" t="s">
        <v>1021</v>
      </c>
      <c r="N6" s="974" t="s">
        <v>1022</v>
      </c>
      <c r="O6" s="974" t="s">
        <v>1023</v>
      </c>
      <c r="P6" s="974" t="s">
        <v>992</v>
      </c>
      <c r="Q6" s="974" t="s">
        <v>993</v>
      </c>
      <c r="R6" s="974" t="s">
        <v>1024</v>
      </c>
      <c r="S6" s="974" t="s">
        <v>994</v>
      </c>
      <c r="T6" s="974" t="s">
        <v>1025</v>
      </c>
      <c r="U6" s="974" t="s">
        <v>1026</v>
      </c>
      <c r="V6" s="974" t="s">
        <v>995</v>
      </c>
      <c r="W6" s="974" t="s">
        <v>996</v>
      </c>
      <c r="X6" s="974" t="s">
        <v>936</v>
      </c>
      <c r="Y6" s="974" t="s">
        <v>1027</v>
      </c>
      <c r="Z6" s="974" t="s">
        <v>938</v>
      </c>
      <c r="AA6" s="974" t="s">
        <v>1028</v>
      </c>
      <c r="AB6" s="974" t="s">
        <v>939</v>
      </c>
      <c r="AC6" s="974" t="s">
        <v>1029</v>
      </c>
      <c r="AD6" s="974" t="s">
        <v>1030</v>
      </c>
      <c r="AE6" s="974" t="s">
        <v>942</v>
      </c>
      <c r="AF6" s="974" t="s">
        <v>1031</v>
      </c>
      <c r="AG6" s="974" t="s">
        <v>333</v>
      </c>
      <c r="AH6" s="974" t="s">
        <v>1032</v>
      </c>
      <c r="AI6" s="974" t="s">
        <v>1033</v>
      </c>
      <c r="AJ6" s="974" t="s">
        <v>1034</v>
      </c>
      <c r="AK6" s="974" t="s">
        <v>1035</v>
      </c>
      <c r="AL6" s="974" t="s">
        <v>1036</v>
      </c>
      <c r="AM6" s="974" t="s">
        <v>1037</v>
      </c>
      <c r="AN6" s="974" t="s">
        <v>1038</v>
      </c>
      <c r="AO6" s="974" t="s">
        <v>1039</v>
      </c>
      <c r="AP6" s="974" t="s">
        <v>1040</v>
      </c>
      <c r="AQ6" s="974" t="s">
        <v>1041</v>
      </c>
      <c r="AR6" s="974" t="s">
        <v>1042</v>
      </c>
      <c r="AS6" s="974" t="s">
        <v>1043</v>
      </c>
      <c r="AT6" s="974" t="s">
        <v>1081</v>
      </c>
      <c r="AU6" s="974" t="s">
        <v>1082</v>
      </c>
      <c r="AV6" s="974" t="s">
        <v>1083</v>
      </c>
      <c r="AW6" s="974" t="s">
        <v>1084</v>
      </c>
      <c r="AX6" s="974" t="s">
        <v>1044</v>
      </c>
      <c r="AY6" s="974" t="s">
        <v>1080</v>
      </c>
      <c r="AZ6" s="974" t="s">
        <v>1045</v>
      </c>
      <c r="BA6" s="974" t="s">
        <v>1046</v>
      </c>
      <c r="BB6" s="974" t="s">
        <v>1068</v>
      </c>
      <c r="BC6" s="974" t="s">
        <v>1047</v>
      </c>
      <c r="BD6" s="974" t="s">
        <v>1048</v>
      </c>
      <c r="BE6" s="974" t="s">
        <v>1049</v>
      </c>
      <c r="BF6" s="974" t="s">
        <v>1050</v>
      </c>
      <c r="BG6" s="974" t="s">
        <v>1051</v>
      </c>
      <c r="BH6" s="974" t="s">
        <v>1052</v>
      </c>
      <c r="BI6" s="974" t="s">
        <v>997</v>
      </c>
      <c r="BJ6" s="974" t="s">
        <v>1053</v>
      </c>
      <c r="BK6" s="974" t="s">
        <v>1066</v>
      </c>
      <c r="BL6" s="974" t="s">
        <v>1054</v>
      </c>
      <c r="BM6" s="974" t="s">
        <v>1055</v>
      </c>
      <c r="BN6" s="974" t="s">
        <v>1056</v>
      </c>
      <c r="BO6" s="974" t="s">
        <v>1057</v>
      </c>
      <c r="BP6" s="974" t="s">
        <v>1058</v>
      </c>
      <c r="BQ6" s="974" t="s">
        <v>1059</v>
      </c>
      <c r="BR6" s="974" t="s">
        <v>1060</v>
      </c>
      <c r="BS6" s="974" t="s">
        <v>1064</v>
      </c>
      <c r="BT6" s="974" t="s">
        <v>1061</v>
      </c>
      <c r="BU6" s="975" t="s">
        <v>1062</v>
      </c>
      <c r="BW6" s="1424" t="s">
        <v>1018</v>
      </c>
    </row>
    <row r="7" spans="2:75" s="955" customFormat="1">
      <c r="B7" s="1295"/>
      <c r="C7" s="1296"/>
      <c r="D7" s="1297"/>
      <c r="E7" s="1298"/>
      <c r="F7" s="1298"/>
      <c r="G7" s="1298"/>
      <c r="H7" s="1298"/>
      <c r="I7" s="1298"/>
      <c r="J7" s="1298"/>
      <c r="K7" s="1298"/>
      <c r="L7" s="1298"/>
      <c r="M7" s="1298"/>
      <c r="N7" s="1298"/>
      <c r="O7" s="1298"/>
      <c r="P7" s="1298"/>
      <c r="Q7" s="1298"/>
      <c r="R7" s="1298"/>
      <c r="S7" s="1298"/>
      <c r="T7" s="1298"/>
      <c r="U7" s="1298"/>
      <c r="V7" s="1298"/>
      <c r="W7" s="1298"/>
      <c r="X7" s="1298"/>
      <c r="Y7" s="1298"/>
      <c r="Z7" s="1298"/>
      <c r="AA7" s="1298"/>
      <c r="AB7" s="1298"/>
      <c r="AC7" s="1298"/>
      <c r="AD7" s="1298"/>
      <c r="AE7" s="1298"/>
      <c r="AF7" s="1298"/>
      <c r="AG7" s="1298"/>
      <c r="AH7" s="1298"/>
      <c r="AI7" s="1298"/>
      <c r="AJ7" s="1298"/>
      <c r="AK7" s="1298"/>
      <c r="AL7" s="1298"/>
      <c r="AM7" s="1298"/>
      <c r="AN7" s="1298"/>
      <c r="AO7" s="1298"/>
      <c r="AP7" s="1298"/>
      <c r="AQ7" s="1298"/>
      <c r="AR7" s="1298"/>
      <c r="AS7" s="1298"/>
      <c r="AT7" s="1298"/>
      <c r="AU7" s="1298"/>
      <c r="AV7" s="1298"/>
      <c r="AW7" s="1298"/>
      <c r="AX7" s="1298"/>
      <c r="AY7" s="1298"/>
      <c r="AZ7" s="1298"/>
      <c r="BA7" s="1298"/>
      <c r="BB7" s="1298"/>
      <c r="BC7" s="1298"/>
      <c r="BD7" s="1298"/>
      <c r="BE7" s="1298"/>
      <c r="BF7" s="1298"/>
      <c r="BG7" s="1298"/>
      <c r="BH7" s="1298"/>
      <c r="BI7" s="1298"/>
      <c r="BJ7" s="1298"/>
      <c r="BK7" s="1298"/>
      <c r="BL7" s="1298"/>
      <c r="BM7" s="1298"/>
      <c r="BN7" s="1298"/>
      <c r="BO7" s="1298"/>
      <c r="BP7" s="1298"/>
      <c r="BQ7" s="1298"/>
      <c r="BR7" s="1298"/>
      <c r="BS7" s="1298"/>
      <c r="BT7" s="1298"/>
      <c r="BU7" s="1299"/>
      <c r="BW7" s="1435"/>
    </row>
    <row r="8" spans="2:75">
      <c r="B8" s="976">
        <v>1</v>
      </c>
      <c r="C8" s="977" t="s">
        <v>0</v>
      </c>
      <c r="D8" s="1048">
        <f>SUM('第17表(建設Ori)'!J8,'第17表(建設Ori)'!J10)</f>
        <v>61038</v>
      </c>
      <c r="E8" s="1049">
        <f>SUM('第17表(建設Ori)'!K8,'第17表(建設Ori)'!K10)</f>
        <v>20642</v>
      </c>
      <c r="F8" s="1049">
        <f>SUM('第17表(建設Ori)'!L8,'第17表(建設Ori)'!L10)</f>
        <v>9109</v>
      </c>
      <c r="G8" s="1049">
        <f>SUM('第17表(建設Ori)'!M8,'第17表(建設Ori)'!M10)</f>
        <v>1901</v>
      </c>
      <c r="H8" s="1049">
        <f>SUM('第17表(建設Ori)'!N8,'第17表(建設Ori)'!N10)</f>
        <v>1833</v>
      </c>
      <c r="I8" s="1049">
        <f>SUM('第17表(建設Ori)'!O8,'第17表(建設Ori)'!O10)</f>
        <v>68</v>
      </c>
      <c r="J8" s="1049">
        <f>SUM('第17表(建設Ori)'!P8,'第17表(建設Ori)'!P10)</f>
        <v>7208</v>
      </c>
      <c r="K8" s="1049">
        <f>SUM('第17表(建設Ori)'!Q8,'第17表(建設Ori)'!Q10)</f>
        <v>116</v>
      </c>
      <c r="L8" s="1049">
        <f>SUM('第17表(建設Ori)'!R8,'第17表(建設Ori)'!R10)</f>
        <v>4669</v>
      </c>
      <c r="M8" s="1049">
        <f>SUM('第17表(建設Ori)'!S8,'第17表(建設Ori)'!S10)</f>
        <v>4619</v>
      </c>
      <c r="N8" s="1049">
        <f>SUM('第17表(建設Ori)'!T8,'第17表(建設Ori)'!T10)</f>
        <v>50</v>
      </c>
      <c r="O8" s="1049">
        <f>SUM('第17表(建設Ori)'!U8,'第17表(建設Ori)'!U10)</f>
        <v>2396</v>
      </c>
      <c r="P8" s="1049">
        <f>SUM('第17表(建設Ori)'!V8,'第17表(建設Ori)'!V10)</f>
        <v>952</v>
      </c>
      <c r="Q8" s="1049">
        <f>SUM('第17表(建設Ori)'!W8,'第17表(建設Ori)'!W10)</f>
        <v>1444</v>
      </c>
      <c r="R8" s="1049">
        <f>SUM('第17表(建設Ori)'!X8,'第17表(建設Ori)'!X10)</f>
        <v>27</v>
      </c>
      <c r="S8" s="1049">
        <f>SUM('第17表(建設Ori)'!Y8,'第17表(建設Ori)'!Y10)</f>
        <v>11533</v>
      </c>
      <c r="T8" s="1049">
        <f>SUM('第17表(建設Ori)'!Z8,'第17表(建設Ori)'!Z10)</f>
        <v>430</v>
      </c>
      <c r="U8" s="1049">
        <f>SUM('第17表(建設Ori)'!AA8,'第17表(建設Ori)'!AA10)</f>
        <v>15</v>
      </c>
      <c r="V8" s="1049">
        <f>SUM('第17表(建設Ori)'!AB8,'第17表(建設Ori)'!AB10)</f>
        <v>415</v>
      </c>
      <c r="W8" s="1049">
        <f>SUM('第17表(建設Ori)'!AC8,'第17表(建設Ori)'!AC10)</f>
        <v>11103</v>
      </c>
      <c r="X8" s="1049">
        <f>SUM('第17表(建設Ori)'!AD8,'第17表(建設Ori)'!AD10)</f>
        <v>102</v>
      </c>
      <c r="Y8" s="1049">
        <f>SUM('第17表(建設Ori)'!AE8,'第17表(建設Ori)'!AE10)</f>
        <v>178</v>
      </c>
      <c r="Z8" s="1049">
        <f>SUM('第17表(建設Ori)'!AF8,'第17表(建設Ori)'!AF10)</f>
        <v>640</v>
      </c>
      <c r="AA8" s="1049">
        <f>SUM('第17表(建設Ori)'!AG8,'第17表(建設Ori)'!AG10)</f>
        <v>1037</v>
      </c>
      <c r="AB8" s="1049">
        <f>SUM('第17表(建設Ori)'!AH8,'第17表(建設Ori)'!AH10)</f>
        <v>3142</v>
      </c>
      <c r="AC8" s="1049">
        <f>SUM('第17表(建設Ori)'!AI8,'第17表(建設Ori)'!AI10)</f>
        <v>1714</v>
      </c>
      <c r="AD8" s="1049">
        <f>SUM('第17表(建設Ori)'!AJ8,'第17表(建設Ori)'!AJ10)</f>
        <v>4146</v>
      </c>
      <c r="AE8" s="1049">
        <f>SUM('第17表(建設Ori)'!AK8,'第17表(建設Ori)'!AK10)</f>
        <v>144</v>
      </c>
      <c r="AF8" s="1049">
        <f>SUM('第17表(建設Ori)'!AM8,'第17表(建設Ori)'!AM10)</f>
        <v>40337</v>
      </c>
      <c r="AG8" s="1049">
        <f>SUM('第17表(建設Ori)'!AN8,'第17表(建設Ori)'!AN10)</f>
        <v>28293</v>
      </c>
      <c r="AH8" s="1049">
        <f>SUM('第17表(建設Ori)'!AO8,'第17表(建設Ori)'!AO10)</f>
        <v>19086</v>
      </c>
      <c r="AI8" s="1049">
        <f>SUM('第17表(建設Ori)'!AP8,'第17表(建設Ori)'!AP10)</f>
        <v>18130</v>
      </c>
      <c r="AJ8" s="1049">
        <f>SUM('第17表(建設Ori)'!AQ8,'第17表(建設Ori)'!AQ10)</f>
        <v>17797</v>
      </c>
      <c r="AK8" s="1049">
        <f>SUM('第17表(建設Ori)'!AR8,'第17表(建設Ori)'!AR10)</f>
        <v>14396</v>
      </c>
      <c r="AL8" s="1049">
        <f>SUM('第17表(建設Ori)'!AS8,'第17表(建設Ori)'!AS10)</f>
        <v>42</v>
      </c>
      <c r="AM8" s="1049">
        <f>SUM('第17表(建設Ori)'!AT8,'第17表(建設Ori)'!AT10)</f>
        <v>12</v>
      </c>
      <c r="AN8" s="1049">
        <f>SUM('第17表(建設Ori)'!AU8,'第17表(建設Ori)'!AU10)</f>
        <v>1491</v>
      </c>
      <c r="AO8" s="1049">
        <f>SUM('第17表(建設Ori)'!AV8,'第17表(建設Ori)'!AV10)</f>
        <v>1855</v>
      </c>
      <c r="AP8" s="1049">
        <f>SUM('第17表(建設Ori)'!AW8,'第17表(建設Ori)'!AW10)</f>
        <v>1</v>
      </c>
      <c r="AQ8" s="1049">
        <f>SUM('第17表(建設Ori)'!AX8,'第17表(建設Ori)'!AX10)</f>
        <v>0</v>
      </c>
      <c r="AR8" s="1049">
        <f>SUM('第17表(建設Ori)'!AY8,'第17表(建設Ori)'!AY10)</f>
        <v>333</v>
      </c>
      <c r="AS8" s="1049">
        <f>SUM('第17表(建設Ori)'!AZ8,'第17表(建設Ori)'!AZ10)</f>
        <v>129</v>
      </c>
      <c r="AT8" s="1049">
        <f>SUM('第17表(建設Ori)'!BA8,'第17表(建設Ori)'!BA10)</f>
        <v>30</v>
      </c>
      <c r="AU8" s="1049">
        <f>SUM('第17表(建設Ori)'!BB8,'第17表(建設Ori)'!BB10)</f>
        <v>75</v>
      </c>
      <c r="AV8" s="1049">
        <f>SUM('第17表(建設Ori)'!BC8,'第17表(建設Ori)'!BC10)</f>
        <v>2</v>
      </c>
      <c r="AW8" s="1049">
        <f>SUM('第17表(建設Ori)'!BD8,'第17表(建設Ori)'!BD10)</f>
        <v>22</v>
      </c>
      <c r="AX8" s="1049">
        <f>SUM('第17表(建設Ori)'!BE8,'第17表(建設Ori)'!BE10)</f>
        <v>204</v>
      </c>
      <c r="AY8" s="1049">
        <f>SUM('第17表(建設Ori)'!BF8,'第17表(建設Ori)'!BF10)</f>
        <v>165</v>
      </c>
      <c r="AZ8" s="1049">
        <f>SUM('第17表(建設Ori)'!BG8,'第17表(建設Ori)'!BG10)</f>
        <v>39</v>
      </c>
      <c r="BA8" s="1049">
        <f>SUM('第17表(建設Ori)'!BH8,'第17表(建設Ori)'!BH10)</f>
        <v>956</v>
      </c>
      <c r="BB8" s="1049">
        <f>SUM('第17表(建設Ori)'!BI8,'第17表(建設Ori)'!BI10)</f>
        <v>8546</v>
      </c>
      <c r="BC8" s="1049">
        <f>SUM('第17表(建設Ori)'!BJ8,'第17表(建設Ori)'!BJ10)</f>
        <v>4623</v>
      </c>
      <c r="BD8" s="1049">
        <f>SUM('第17表(建設Ori)'!BK8,'第17表(建設Ori)'!BK10)</f>
        <v>2794</v>
      </c>
      <c r="BE8" s="1049">
        <f>SUM('第17表(建設Ori)'!BL8,'第17表(建設Ori)'!BL10)</f>
        <v>560</v>
      </c>
      <c r="BF8" s="1049">
        <f>SUM('第17表(建設Ori)'!BM8,'第17表(建設Ori)'!BM10)</f>
        <v>31</v>
      </c>
      <c r="BG8" s="1049">
        <f>SUM('第17表(建設Ori)'!BN8,'第17表(建設Ori)'!BN10)</f>
        <v>1238</v>
      </c>
      <c r="BH8" s="1049">
        <f>SUM('第17表(建設Ori)'!BO8,'第17表(建設Ori)'!BO10)</f>
        <v>36</v>
      </c>
      <c r="BI8" s="1049">
        <f>SUM('第17表(建設Ori)'!BP8,'第17表(建設Ori)'!BP10)</f>
        <v>76</v>
      </c>
      <c r="BJ8" s="1049">
        <f>SUM('第17表(建設Ori)'!BQ8,'第17表(建設Ori)'!BQ10)</f>
        <v>70</v>
      </c>
      <c r="BK8" s="1049">
        <f>SUM('第17表(建設Ori)'!BR8,'第17表(建設Ori)'!BR10)</f>
        <v>179</v>
      </c>
      <c r="BL8" s="1049">
        <f>SUM('第17表(建設Ori)'!BS8,'第17表(建設Ori)'!BS10)</f>
        <v>2011</v>
      </c>
      <c r="BM8" s="1049">
        <f>SUM('第17表(建設Ori)'!BT8,'第17表(建設Ori)'!BT10)</f>
        <v>1551</v>
      </c>
      <c r="BN8" s="1049">
        <f>SUM('第17表(建設Ori)'!BU8,'第17表(建設Ori)'!BU10)</f>
        <v>661</v>
      </c>
      <c r="BO8" s="1049">
        <f>SUM('第17表(建設Ori)'!BV8,'第17表(建設Ori)'!BV10)</f>
        <v>12044</v>
      </c>
      <c r="BP8" s="1049">
        <f>SUM('第17表(建設Ori)'!BW8,'第17表(建設Ori)'!BW10)</f>
        <v>507</v>
      </c>
      <c r="BQ8" s="1049">
        <f>SUM('第17表(建設Ori)'!BX8,'第17表(建設Ori)'!BX10)</f>
        <v>227</v>
      </c>
      <c r="BR8" s="1049">
        <f>SUM('第17表(建設Ori)'!BY8,'第17表(建設Ori)'!BY10)</f>
        <v>7</v>
      </c>
      <c r="BS8" s="1049">
        <f>SUM('第17表(建設Ori)'!BZ8,'第17表(建設Ori)'!BZ10)</f>
        <v>90</v>
      </c>
      <c r="BT8" s="1049">
        <f>SUM('第17表(建設Ori)'!CA8,'第17表(建設Ori)'!CA10)</f>
        <v>2186</v>
      </c>
      <c r="BU8" s="1050">
        <f>SUM('第17表(建設Ori)'!CB8,'第17表(建設Ori)'!CB10)</f>
        <v>9027</v>
      </c>
      <c r="BW8" s="1436">
        <f>SUM('第17表(建設Ori)'!AL8,'第17表(建設Ori)'!AL10)</f>
        <v>59</v>
      </c>
    </row>
    <row r="9" spans="2:75">
      <c r="B9" s="981">
        <v>2</v>
      </c>
      <c r="C9" s="982" t="s">
        <v>243</v>
      </c>
      <c r="D9" s="1051">
        <f>SUM('第17表(建設Ori)'!J$9)</f>
        <v>0</v>
      </c>
      <c r="E9" s="1052">
        <f>SUM('第17表(建設Ori)'!K$9)</f>
        <v>0</v>
      </c>
      <c r="F9" s="1052">
        <f>SUM('第17表(建設Ori)'!L$9)</f>
        <v>0</v>
      </c>
      <c r="G9" s="1052">
        <f>SUM('第17表(建設Ori)'!M$9)</f>
        <v>0</v>
      </c>
      <c r="H9" s="1052">
        <f>SUM('第17表(建設Ori)'!N$9)</f>
        <v>0</v>
      </c>
      <c r="I9" s="1052">
        <f>SUM('第17表(建設Ori)'!O$9)</f>
        <v>0</v>
      </c>
      <c r="J9" s="1052">
        <f>SUM('第17表(建設Ori)'!P$9)</f>
        <v>0</v>
      </c>
      <c r="K9" s="1052">
        <f>SUM('第17表(建設Ori)'!Q$9)</f>
        <v>0</v>
      </c>
      <c r="L9" s="1052">
        <f>SUM('第17表(建設Ori)'!R$9)</f>
        <v>0</v>
      </c>
      <c r="M9" s="1052">
        <f>SUM('第17表(建設Ori)'!S$9)</f>
        <v>0</v>
      </c>
      <c r="N9" s="1052">
        <f>SUM('第17表(建設Ori)'!T$9)</f>
        <v>0</v>
      </c>
      <c r="O9" s="1052">
        <f>SUM('第17表(建設Ori)'!U$9)</f>
        <v>0</v>
      </c>
      <c r="P9" s="1052">
        <f>SUM('第17表(建設Ori)'!V$9)</f>
        <v>0</v>
      </c>
      <c r="Q9" s="1052">
        <f>SUM('第17表(建設Ori)'!W$9)</f>
        <v>0</v>
      </c>
      <c r="R9" s="1052">
        <f>SUM('第17表(建設Ori)'!X$9)</f>
        <v>0</v>
      </c>
      <c r="S9" s="1052">
        <f>SUM('第17表(建設Ori)'!Y$9)</f>
        <v>0</v>
      </c>
      <c r="T9" s="1052">
        <f>SUM('第17表(建設Ori)'!Z$9)</f>
        <v>0</v>
      </c>
      <c r="U9" s="1052">
        <f>SUM('第17表(建設Ori)'!AA$9)</f>
        <v>0</v>
      </c>
      <c r="V9" s="1052">
        <f>SUM('第17表(建設Ori)'!AB$9)</f>
        <v>0</v>
      </c>
      <c r="W9" s="1052">
        <f>SUM('第17表(建設Ori)'!AC$9)</f>
        <v>0</v>
      </c>
      <c r="X9" s="1052">
        <f>SUM('第17表(建設Ori)'!AD$9)</f>
        <v>0</v>
      </c>
      <c r="Y9" s="1052">
        <f>SUM('第17表(建設Ori)'!AE$9)</f>
        <v>0</v>
      </c>
      <c r="Z9" s="1052">
        <f>SUM('第17表(建設Ori)'!AF$9)</f>
        <v>0</v>
      </c>
      <c r="AA9" s="1052">
        <f>SUM('第17表(建設Ori)'!AG$9)</f>
        <v>0</v>
      </c>
      <c r="AB9" s="1052">
        <f>SUM('第17表(建設Ori)'!AH$9)</f>
        <v>0</v>
      </c>
      <c r="AC9" s="1052">
        <f>SUM('第17表(建設Ori)'!AI$9)</f>
        <v>0</v>
      </c>
      <c r="AD9" s="1052">
        <f>SUM('第17表(建設Ori)'!AJ$9)</f>
        <v>0</v>
      </c>
      <c r="AE9" s="1052">
        <f>SUM('第17表(建設Ori)'!AK$9)</f>
        <v>0</v>
      </c>
      <c r="AF9" s="1052">
        <f>SUM('第17表(建設Ori)'!AM$9)</f>
        <v>0</v>
      </c>
      <c r="AG9" s="1052">
        <f>SUM('第17表(建設Ori)'!AN$9)</f>
        <v>0</v>
      </c>
      <c r="AH9" s="1052">
        <f>SUM('第17表(建設Ori)'!AO$9)</f>
        <v>0</v>
      </c>
      <c r="AI9" s="1052">
        <f>SUM('第17表(建設Ori)'!AP$9)</f>
        <v>0</v>
      </c>
      <c r="AJ9" s="1052">
        <f>SUM('第17表(建設Ori)'!AQ$9)</f>
        <v>0</v>
      </c>
      <c r="AK9" s="1052">
        <f>SUM('第17表(建設Ori)'!AR$9)</f>
        <v>0</v>
      </c>
      <c r="AL9" s="1052">
        <f>SUM('第17表(建設Ori)'!AS$9)</f>
        <v>0</v>
      </c>
      <c r="AM9" s="1052">
        <f>SUM('第17表(建設Ori)'!AT$9)</f>
        <v>0</v>
      </c>
      <c r="AN9" s="1052">
        <f>SUM('第17表(建設Ori)'!AU$9)</f>
        <v>0</v>
      </c>
      <c r="AO9" s="1052">
        <f>SUM('第17表(建設Ori)'!AV$9)</f>
        <v>0</v>
      </c>
      <c r="AP9" s="1052">
        <f>SUM('第17表(建設Ori)'!AW$9)</f>
        <v>0</v>
      </c>
      <c r="AQ9" s="1052">
        <f>SUM('第17表(建設Ori)'!AX$9)</f>
        <v>0</v>
      </c>
      <c r="AR9" s="1052">
        <f>SUM('第17表(建設Ori)'!AY$9)</f>
        <v>0</v>
      </c>
      <c r="AS9" s="1052">
        <f>SUM('第17表(建設Ori)'!AZ$9)</f>
        <v>0</v>
      </c>
      <c r="AT9" s="1052">
        <f>SUM('第17表(建設Ori)'!BA$9)</f>
        <v>0</v>
      </c>
      <c r="AU9" s="1052">
        <f>SUM('第17表(建設Ori)'!BB$9)</f>
        <v>0</v>
      </c>
      <c r="AV9" s="1052">
        <f>SUM('第17表(建設Ori)'!BC$9)</f>
        <v>0</v>
      </c>
      <c r="AW9" s="1052">
        <f>SUM('第17表(建設Ori)'!BD$9)</f>
        <v>0</v>
      </c>
      <c r="AX9" s="1052">
        <f>SUM('第17表(建設Ori)'!BE$9)</f>
        <v>0</v>
      </c>
      <c r="AY9" s="1052">
        <f>SUM('第17表(建設Ori)'!BF$9)</f>
        <v>0</v>
      </c>
      <c r="AZ9" s="1052">
        <f>SUM('第17表(建設Ori)'!BG$9)</f>
        <v>0</v>
      </c>
      <c r="BA9" s="1052">
        <f>SUM('第17表(建設Ori)'!BH$9)</f>
        <v>0</v>
      </c>
      <c r="BB9" s="1052">
        <f>SUM('第17表(建設Ori)'!BI$9)</f>
        <v>0</v>
      </c>
      <c r="BC9" s="1052">
        <f>SUM('第17表(建設Ori)'!BJ$9)</f>
        <v>0</v>
      </c>
      <c r="BD9" s="1052">
        <f>SUM('第17表(建設Ori)'!BK$9)</f>
        <v>0</v>
      </c>
      <c r="BE9" s="1052">
        <f>SUM('第17表(建設Ori)'!BL$9)</f>
        <v>0</v>
      </c>
      <c r="BF9" s="1052">
        <f>SUM('第17表(建設Ori)'!BM$9)</f>
        <v>0</v>
      </c>
      <c r="BG9" s="1052">
        <f>SUM('第17表(建設Ori)'!BN$9)</f>
        <v>0</v>
      </c>
      <c r="BH9" s="1052">
        <f>SUM('第17表(建設Ori)'!BO$9)</f>
        <v>0</v>
      </c>
      <c r="BI9" s="1052">
        <f>SUM('第17表(建設Ori)'!BP$9)</f>
        <v>0</v>
      </c>
      <c r="BJ9" s="1052">
        <f>SUM('第17表(建設Ori)'!BQ$9)</f>
        <v>0</v>
      </c>
      <c r="BK9" s="1052">
        <f>SUM('第17表(建設Ori)'!BR$9)</f>
        <v>0</v>
      </c>
      <c r="BL9" s="1052">
        <f>SUM('第17表(建設Ori)'!BS$9)</f>
        <v>0</v>
      </c>
      <c r="BM9" s="1052">
        <f>SUM('第17表(建設Ori)'!BT$9)</f>
        <v>0</v>
      </c>
      <c r="BN9" s="1052">
        <f>SUM('第17表(建設Ori)'!BU$9)</f>
        <v>0</v>
      </c>
      <c r="BO9" s="1052">
        <f>SUM('第17表(建設Ori)'!BV$9)</f>
        <v>0</v>
      </c>
      <c r="BP9" s="1052">
        <f>SUM('第17表(建設Ori)'!BW$9)</f>
        <v>0</v>
      </c>
      <c r="BQ9" s="1052">
        <f>SUM('第17表(建設Ori)'!BX$9)</f>
        <v>0</v>
      </c>
      <c r="BR9" s="1052">
        <f>SUM('第17表(建設Ori)'!BY$9)</f>
        <v>0</v>
      </c>
      <c r="BS9" s="1052">
        <f>SUM('第17表(建設Ori)'!BZ$9)</f>
        <v>0</v>
      </c>
      <c r="BT9" s="1052">
        <f>SUM('第17表(建設Ori)'!CA$9)</f>
        <v>0</v>
      </c>
      <c r="BU9" s="1053">
        <f>SUM('第17表(建設Ori)'!CB$9)</f>
        <v>0</v>
      </c>
      <c r="BW9" s="1437">
        <f>SUM('第17表(建設Ori)'!AL$9)</f>
        <v>0</v>
      </c>
    </row>
    <row r="10" spans="2:75">
      <c r="B10" s="981">
        <v>3</v>
      </c>
      <c r="C10" s="982" t="s">
        <v>1</v>
      </c>
      <c r="D10" s="1051">
        <f>SUM('第17表(建設Ori)'!J$11)</f>
        <v>2234</v>
      </c>
      <c r="E10" s="1052">
        <f>SUM('第17表(建設Ori)'!K$11)</f>
        <v>345</v>
      </c>
      <c r="F10" s="1052">
        <f>SUM('第17表(建設Ori)'!L$11)</f>
        <v>195</v>
      </c>
      <c r="G10" s="1052">
        <f>SUM('第17表(建設Ori)'!M$11)</f>
        <v>163</v>
      </c>
      <c r="H10" s="1052">
        <f>SUM('第17表(建設Ori)'!N$11)</f>
        <v>158</v>
      </c>
      <c r="I10" s="1052">
        <f>SUM('第17表(建設Ori)'!O$11)</f>
        <v>5</v>
      </c>
      <c r="J10" s="1052">
        <f>SUM('第17表(建設Ori)'!P$11)</f>
        <v>32</v>
      </c>
      <c r="K10" s="1052">
        <f>SUM('第17表(建設Ori)'!Q$11)</f>
        <v>1</v>
      </c>
      <c r="L10" s="1052">
        <f>SUM('第17表(建設Ori)'!R$11)</f>
        <v>16</v>
      </c>
      <c r="M10" s="1052">
        <f>SUM('第17表(建設Ori)'!S$11)</f>
        <v>15</v>
      </c>
      <c r="N10" s="1052">
        <f>SUM('第17表(建設Ori)'!T$11)</f>
        <v>1</v>
      </c>
      <c r="O10" s="1052">
        <f>SUM('第17表(建設Ori)'!U$11)</f>
        <v>14</v>
      </c>
      <c r="P10" s="1052">
        <f>SUM('第17表(建設Ori)'!V$11)</f>
        <v>5</v>
      </c>
      <c r="Q10" s="1052">
        <f>SUM('第17表(建設Ori)'!W$11)</f>
        <v>9</v>
      </c>
      <c r="R10" s="1052">
        <f>SUM('第17表(建設Ori)'!X$11)</f>
        <v>1</v>
      </c>
      <c r="S10" s="1052">
        <f>SUM('第17表(建設Ori)'!Y$11)</f>
        <v>150</v>
      </c>
      <c r="T10" s="1052">
        <f>SUM('第17表(建設Ori)'!Z$11)</f>
        <v>15</v>
      </c>
      <c r="U10" s="1052">
        <f>SUM('第17表(建設Ori)'!AA$11)</f>
        <v>2</v>
      </c>
      <c r="V10" s="1052">
        <f>SUM('第17表(建設Ori)'!AB$11)</f>
        <v>13</v>
      </c>
      <c r="W10" s="1052">
        <f>SUM('第17表(建設Ori)'!AC$11)</f>
        <v>135</v>
      </c>
      <c r="X10" s="1052">
        <f>SUM('第17表(建設Ori)'!AD$11)</f>
        <v>1</v>
      </c>
      <c r="Y10" s="1052">
        <f>SUM('第17表(建設Ori)'!AE$11)</f>
        <v>6</v>
      </c>
      <c r="Z10" s="1052">
        <f>SUM('第17表(建設Ori)'!AF$11)</f>
        <v>3</v>
      </c>
      <c r="AA10" s="1052">
        <f>SUM('第17表(建設Ori)'!AG$11)</f>
        <v>9</v>
      </c>
      <c r="AB10" s="1052">
        <f>SUM('第17表(建設Ori)'!AH$11)</f>
        <v>30</v>
      </c>
      <c r="AC10" s="1052">
        <f>SUM('第17表(建設Ori)'!AI$11)</f>
        <v>24</v>
      </c>
      <c r="AD10" s="1052">
        <f>SUM('第17表(建設Ori)'!AJ$11)</f>
        <v>60</v>
      </c>
      <c r="AE10" s="1052">
        <f>SUM('第17表(建設Ori)'!AK$11)</f>
        <v>2</v>
      </c>
      <c r="AF10" s="1052">
        <f>SUM('第17表(建設Ori)'!AM$11)</f>
        <v>1570</v>
      </c>
      <c r="AG10" s="1052">
        <f>SUM('第17表(建設Ori)'!AN$11)</f>
        <v>1323</v>
      </c>
      <c r="AH10" s="1052">
        <f>SUM('第17表(建設Ori)'!AO$11)</f>
        <v>216</v>
      </c>
      <c r="AI10" s="1052">
        <f>SUM('第17表(建設Ori)'!AP$11)</f>
        <v>216</v>
      </c>
      <c r="AJ10" s="1052">
        <f>SUM('第17表(建設Ori)'!AQ$11)</f>
        <v>210</v>
      </c>
      <c r="AK10" s="1052">
        <f>SUM('第17表(建設Ori)'!AR$11)</f>
        <v>201</v>
      </c>
      <c r="AL10" s="1052">
        <f>SUM('第17表(建設Ori)'!AS$11)</f>
        <v>0</v>
      </c>
      <c r="AM10" s="1052">
        <f>SUM('第17表(建設Ori)'!AT$11)</f>
        <v>1</v>
      </c>
      <c r="AN10" s="1052">
        <f>SUM('第17表(建設Ori)'!AU$11)</f>
        <v>5</v>
      </c>
      <c r="AO10" s="1052">
        <f>SUM('第17表(建設Ori)'!AV$11)</f>
        <v>3</v>
      </c>
      <c r="AP10" s="1052">
        <f>SUM('第17表(建設Ori)'!AW$11)</f>
        <v>0</v>
      </c>
      <c r="AQ10" s="1052">
        <f>SUM('第17表(建設Ori)'!AX$11)</f>
        <v>0</v>
      </c>
      <c r="AR10" s="1052">
        <f>SUM('第17表(建設Ori)'!AY$11)</f>
        <v>6</v>
      </c>
      <c r="AS10" s="1052">
        <f>SUM('第17表(建設Ori)'!AZ$11)</f>
        <v>3</v>
      </c>
      <c r="AT10" s="1052">
        <f>SUM('第17表(建設Ori)'!BA$11)</f>
        <v>3</v>
      </c>
      <c r="AU10" s="1052">
        <f>SUM('第17表(建設Ori)'!BB$11)</f>
        <v>0</v>
      </c>
      <c r="AV10" s="1052">
        <f>SUM('第17表(建設Ori)'!BC$11)</f>
        <v>0</v>
      </c>
      <c r="AW10" s="1052">
        <f>SUM('第17表(建設Ori)'!BD$11)</f>
        <v>0</v>
      </c>
      <c r="AX10" s="1052">
        <f>SUM('第17表(建設Ori)'!BE$11)</f>
        <v>3</v>
      </c>
      <c r="AY10" s="1052">
        <f>SUM('第17表(建設Ori)'!BF$11)</f>
        <v>2</v>
      </c>
      <c r="AZ10" s="1052">
        <f>SUM('第17表(建設Ori)'!BG$11)</f>
        <v>1</v>
      </c>
      <c r="BA10" s="1052">
        <f>SUM('第17表(建設Ori)'!BH$11)</f>
        <v>0</v>
      </c>
      <c r="BB10" s="1052">
        <f>SUM('第17表(建設Ori)'!BI$11)</f>
        <v>106</v>
      </c>
      <c r="BC10" s="1052">
        <f>SUM('第17表(建設Ori)'!BJ$11)</f>
        <v>14</v>
      </c>
      <c r="BD10" s="1052">
        <f>SUM('第17表(建設Ori)'!BK$11)</f>
        <v>2</v>
      </c>
      <c r="BE10" s="1052">
        <f>SUM('第17表(建設Ori)'!BL$11)</f>
        <v>0</v>
      </c>
      <c r="BF10" s="1052">
        <f>SUM('第17表(建設Ori)'!BM$11)</f>
        <v>0</v>
      </c>
      <c r="BG10" s="1052">
        <f>SUM('第17表(建設Ori)'!BN$11)</f>
        <v>12</v>
      </c>
      <c r="BH10" s="1052">
        <f>SUM('第17表(建設Ori)'!BO$11)</f>
        <v>3</v>
      </c>
      <c r="BI10" s="1052">
        <f>SUM('第17表(建設Ori)'!BP$11)</f>
        <v>48</v>
      </c>
      <c r="BJ10" s="1052">
        <f>SUM('第17表(建設Ori)'!BQ$11)</f>
        <v>0</v>
      </c>
      <c r="BK10" s="1052">
        <f>SUM('第17表(建設Ori)'!BR$11)</f>
        <v>0</v>
      </c>
      <c r="BL10" s="1052">
        <f>SUM('第17表(建設Ori)'!BS$11)</f>
        <v>39</v>
      </c>
      <c r="BM10" s="1052">
        <f>SUM('第17表(建設Ori)'!BT$11)</f>
        <v>2</v>
      </c>
      <c r="BN10" s="1052">
        <f>SUM('第17表(建設Ori)'!BU$11)</f>
        <v>1001</v>
      </c>
      <c r="BO10" s="1052">
        <f>SUM('第17表(建設Ori)'!BV$11)</f>
        <v>247</v>
      </c>
      <c r="BP10" s="1052">
        <f>SUM('第17表(建設Ori)'!BW$11)</f>
        <v>24</v>
      </c>
      <c r="BQ10" s="1052">
        <f>SUM('第17表(建設Ori)'!BX$11)</f>
        <v>7</v>
      </c>
      <c r="BR10" s="1052">
        <f>SUM('第17表(建設Ori)'!BY$11)</f>
        <v>5</v>
      </c>
      <c r="BS10" s="1052">
        <f>SUM('第17表(建設Ori)'!BZ$11)</f>
        <v>9</v>
      </c>
      <c r="BT10" s="1052">
        <f>SUM('第17表(建設Ori)'!CA$11)</f>
        <v>74</v>
      </c>
      <c r="BU10" s="1053">
        <f>SUM('第17表(建設Ori)'!CB$11)</f>
        <v>128</v>
      </c>
      <c r="BW10" s="1437">
        <f>SUM('第17表(建設Ori)'!AL$11)</f>
        <v>319</v>
      </c>
    </row>
    <row r="11" spans="2:75">
      <c r="B11" s="981">
        <v>4</v>
      </c>
      <c r="C11" s="982" t="s">
        <v>2</v>
      </c>
      <c r="D11" s="1051">
        <f>SUM('第17表(建設Ori)'!J$12)</f>
        <v>0</v>
      </c>
      <c r="E11" s="1052">
        <f>SUM('第17表(建設Ori)'!K$12)</f>
        <v>0</v>
      </c>
      <c r="F11" s="1052">
        <f>SUM('第17表(建設Ori)'!L$12)</f>
        <v>0</v>
      </c>
      <c r="G11" s="1052">
        <f>SUM('第17表(建設Ori)'!M$12)</f>
        <v>0</v>
      </c>
      <c r="H11" s="1052">
        <f>SUM('第17表(建設Ori)'!N$12)</f>
        <v>0</v>
      </c>
      <c r="I11" s="1052">
        <f>SUM('第17表(建設Ori)'!O$12)</f>
        <v>0</v>
      </c>
      <c r="J11" s="1052">
        <f>SUM('第17表(建設Ori)'!P$12)</f>
        <v>0</v>
      </c>
      <c r="K11" s="1052">
        <f>SUM('第17表(建設Ori)'!Q$12)</f>
        <v>0</v>
      </c>
      <c r="L11" s="1052">
        <f>SUM('第17表(建設Ori)'!R$12)</f>
        <v>0</v>
      </c>
      <c r="M11" s="1052">
        <f>SUM('第17表(建設Ori)'!S$12)</f>
        <v>0</v>
      </c>
      <c r="N11" s="1052">
        <f>SUM('第17表(建設Ori)'!T$12)</f>
        <v>0</v>
      </c>
      <c r="O11" s="1052">
        <f>SUM('第17表(建設Ori)'!U$12)</f>
        <v>0</v>
      </c>
      <c r="P11" s="1052">
        <f>SUM('第17表(建設Ori)'!V$12)</f>
        <v>0</v>
      </c>
      <c r="Q11" s="1052">
        <f>SUM('第17表(建設Ori)'!W$12)</f>
        <v>0</v>
      </c>
      <c r="R11" s="1052">
        <f>SUM('第17表(建設Ori)'!X$12)</f>
        <v>0</v>
      </c>
      <c r="S11" s="1052">
        <f>SUM('第17表(建設Ori)'!Y$12)</f>
        <v>0</v>
      </c>
      <c r="T11" s="1052">
        <f>SUM('第17表(建設Ori)'!Z$12)</f>
        <v>0</v>
      </c>
      <c r="U11" s="1052">
        <f>SUM('第17表(建設Ori)'!AA$12)</f>
        <v>0</v>
      </c>
      <c r="V11" s="1052">
        <f>SUM('第17表(建設Ori)'!AB$12)</f>
        <v>0</v>
      </c>
      <c r="W11" s="1052">
        <f>SUM('第17表(建設Ori)'!AC$12)</f>
        <v>0</v>
      </c>
      <c r="X11" s="1052">
        <f>SUM('第17表(建設Ori)'!AD$12)</f>
        <v>0</v>
      </c>
      <c r="Y11" s="1052">
        <f>SUM('第17表(建設Ori)'!AE$12)</f>
        <v>0</v>
      </c>
      <c r="Z11" s="1052">
        <f>SUM('第17表(建設Ori)'!AF$12)</f>
        <v>0</v>
      </c>
      <c r="AA11" s="1052">
        <f>SUM('第17表(建設Ori)'!AG$12)</f>
        <v>0</v>
      </c>
      <c r="AB11" s="1052">
        <f>SUM('第17表(建設Ori)'!AH$12)</f>
        <v>0</v>
      </c>
      <c r="AC11" s="1052">
        <f>SUM('第17表(建設Ori)'!AI$12)</f>
        <v>0</v>
      </c>
      <c r="AD11" s="1052">
        <f>SUM('第17表(建設Ori)'!AJ$12)</f>
        <v>0</v>
      </c>
      <c r="AE11" s="1052">
        <f>SUM('第17表(建設Ori)'!AK$12)</f>
        <v>0</v>
      </c>
      <c r="AF11" s="1052">
        <f>SUM('第17表(建設Ori)'!AM$12)</f>
        <v>0</v>
      </c>
      <c r="AG11" s="1052">
        <f>SUM('第17表(建設Ori)'!AN$12)</f>
        <v>0</v>
      </c>
      <c r="AH11" s="1052">
        <f>SUM('第17表(建設Ori)'!AO$12)</f>
        <v>0</v>
      </c>
      <c r="AI11" s="1052">
        <f>SUM('第17表(建設Ori)'!AP$12)</f>
        <v>0</v>
      </c>
      <c r="AJ11" s="1052">
        <f>SUM('第17表(建設Ori)'!AQ$12)</f>
        <v>0</v>
      </c>
      <c r="AK11" s="1052">
        <f>SUM('第17表(建設Ori)'!AR$12)</f>
        <v>0</v>
      </c>
      <c r="AL11" s="1052">
        <f>SUM('第17表(建設Ori)'!AS$12)</f>
        <v>0</v>
      </c>
      <c r="AM11" s="1052">
        <f>SUM('第17表(建設Ori)'!AT$12)</f>
        <v>0</v>
      </c>
      <c r="AN11" s="1052">
        <f>SUM('第17表(建設Ori)'!AU$12)</f>
        <v>0</v>
      </c>
      <c r="AO11" s="1052">
        <f>SUM('第17表(建設Ori)'!AV$12)</f>
        <v>0</v>
      </c>
      <c r="AP11" s="1052">
        <f>SUM('第17表(建設Ori)'!AW$12)</f>
        <v>0</v>
      </c>
      <c r="AQ11" s="1052">
        <f>SUM('第17表(建設Ori)'!AX$12)</f>
        <v>0</v>
      </c>
      <c r="AR11" s="1052">
        <f>SUM('第17表(建設Ori)'!AY$12)</f>
        <v>0</v>
      </c>
      <c r="AS11" s="1052">
        <f>SUM('第17表(建設Ori)'!AZ$12)</f>
        <v>0</v>
      </c>
      <c r="AT11" s="1052">
        <f>SUM('第17表(建設Ori)'!BA$12)</f>
        <v>0</v>
      </c>
      <c r="AU11" s="1052">
        <f>SUM('第17表(建設Ori)'!BB$12)</f>
        <v>0</v>
      </c>
      <c r="AV11" s="1052">
        <f>SUM('第17表(建設Ori)'!BC$12)</f>
        <v>0</v>
      </c>
      <c r="AW11" s="1052">
        <f>SUM('第17表(建設Ori)'!BD$12)</f>
        <v>0</v>
      </c>
      <c r="AX11" s="1052">
        <f>SUM('第17表(建設Ori)'!BE$12)</f>
        <v>0</v>
      </c>
      <c r="AY11" s="1052">
        <f>SUM('第17表(建設Ori)'!BF$12)</f>
        <v>0</v>
      </c>
      <c r="AZ11" s="1052">
        <f>SUM('第17表(建設Ori)'!BG$12)</f>
        <v>0</v>
      </c>
      <c r="BA11" s="1052">
        <f>SUM('第17表(建設Ori)'!BH$12)</f>
        <v>0</v>
      </c>
      <c r="BB11" s="1052">
        <f>SUM('第17表(建設Ori)'!BI$12)</f>
        <v>0</v>
      </c>
      <c r="BC11" s="1052">
        <f>SUM('第17表(建設Ori)'!BJ$12)</f>
        <v>0</v>
      </c>
      <c r="BD11" s="1052">
        <f>SUM('第17表(建設Ori)'!BK$12)</f>
        <v>0</v>
      </c>
      <c r="BE11" s="1052">
        <f>SUM('第17表(建設Ori)'!BL$12)</f>
        <v>0</v>
      </c>
      <c r="BF11" s="1052">
        <f>SUM('第17表(建設Ori)'!BM$12)</f>
        <v>0</v>
      </c>
      <c r="BG11" s="1052">
        <f>SUM('第17表(建設Ori)'!BN$12)</f>
        <v>0</v>
      </c>
      <c r="BH11" s="1052">
        <f>SUM('第17表(建設Ori)'!BO$12)</f>
        <v>0</v>
      </c>
      <c r="BI11" s="1052">
        <f>SUM('第17表(建設Ori)'!BP$12)</f>
        <v>0</v>
      </c>
      <c r="BJ11" s="1052">
        <f>SUM('第17表(建設Ori)'!BQ$12)</f>
        <v>0</v>
      </c>
      <c r="BK11" s="1052">
        <f>SUM('第17表(建設Ori)'!BR$12)</f>
        <v>0</v>
      </c>
      <c r="BL11" s="1052">
        <f>SUM('第17表(建設Ori)'!BS$12)</f>
        <v>0</v>
      </c>
      <c r="BM11" s="1052">
        <f>SUM('第17表(建設Ori)'!BT$12)</f>
        <v>0</v>
      </c>
      <c r="BN11" s="1052">
        <f>SUM('第17表(建設Ori)'!BU$12)</f>
        <v>0</v>
      </c>
      <c r="BO11" s="1052">
        <f>SUM('第17表(建設Ori)'!BV$12)</f>
        <v>0</v>
      </c>
      <c r="BP11" s="1052">
        <f>SUM('第17表(建設Ori)'!BW$12)</f>
        <v>0</v>
      </c>
      <c r="BQ11" s="1052">
        <f>SUM('第17表(建設Ori)'!BX$12)</f>
        <v>0</v>
      </c>
      <c r="BR11" s="1052">
        <f>SUM('第17表(建設Ori)'!BY$12)</f>
        <v>0</v>
      </c>
      <c r="BS11" s="1052">
        <f>SUM('第17表(建設Ori)'!BZ$12)</f>
        <v>0</v>
      </c>
      <c r="BT11" s="1052">
        <f>SUM('第17表(建設Ori)'!CA$12)</f>
        <v>0</v>
      </c>
      <c r="BU11" s="1053">
        <f>SUM('第17表(建設Ori)'!CB$12)</f>
        <v>0</v>
      </c>
      <c r="BW11" s="1437">
        <f>SUM('第17表(建設Ori)'!AL$12)</f>
        <v>0</v>
      </c>
    </row>
    <row r="12" spans="2:75">
      <c r="B12" s="986">
        <v>5</v>
      </c>
      <c r="C12" s="987" t="s">
        <v>405</v>
      </c>
      <c r="D12" s="1054">
        <f>SUM('第17表(建設Ori)'!J$13:J$14)</f>
        <v>378409</v>
      </c>
      <c r="E12" s="1055">
        <f>SUM('第17表(建設Ori)'!K$13:K$14)</f>
        <v>63757</v>
      </c>
      <c r="F12" s="1055">
        <f>SUM('第17表(建設Ori)'!L$13:L$14)</f>
        <v>30742</v>
      </c>
      <c r="G12" s="1055">
        <f>SUM('第17表(建設Ori)'!M$13:M$14)</f>
        <v>17325</v>
      </c>
      <c r="H12" s="1055">
        <f>SUM('第17表(建設Ori)'!N$13:N$14)</f>
        <v>16967</v>
      </c>
      <c r="I12" s="1055">
        <f>SUM('第17表(建設Ori)'!O$13:O$14)</f>
        <v>358</v>
      </c>
      <c r="J12" s="1055">
        <f>SUM('第17表(建設Ori)'!P$13:P$14)</f>
        <v>13417</v>
      </c>
      <c r="K12" s="1055">
        <f>SUM('第17表(建設Ori)'!Q$13:Q$14)</f>
        <v>139</v>
      </c>
      <c r="L12" s="1055">
        <f>SUM('第17表(建設Ori)'!R$13:R$14)</f>
        <v>7561</v>
      </c>
      <c r="M12" s="1055">
        <f>SUM('第17表(建設Ori)'!S$13:S$14)</f>
        <v>7417</v>
      </c>
      <c r="N12" s="1055">
        <f>SUM('第17表(建設Ori)'!T$13:T$14)</f>
        <v>144</v>
      </c>
      <c r="O12" s="1055">
        <f>SUM('第17表(建設Ori)'!U$13:U$14)</f>
        <v>5605</v>
      </c>
      <c r="P12" s="1055">
        <f>SUM('第17表(建設Ori)'!V$13:V$14)</f>
        <v>1640</v>
      </c>
      <c r="Q12" s="1055">
        <f>SUM('第17表(建設Ori)'!W$13:W$14)</f>
        <v>3965</v>
      </c>
      <c r="R12" s="1055">
        <f>SUM('第17表(建設Ori)'!X$13:X$14)</f>
        <v>112</v>
      </c>
      <c r="S12" s="1055">
        <f>SUM('第17表(建設Ori)'!Y$13:Y$14)</f>
        <v>33015</v>
      </c>
      <c r="T12" s="1055">
        <f>SUM('第17表(建設Ori)'!Z$13:Z$14)</f>
        <v>2490</v>
      </c>
      <c r="U12" s="1055">
        <f>SUM('第17表(建設Ori)'!AA$13:AA$14)</f>
        <v>511</v>
      </c>
      <c r="V12" s="1055">
        <f>SUM('第17表(建設Ori)'!AB$13:AB$14)</f>
        <v>1979</v>
      </c>
      <c r="W12" s="1055">
        <f>SUM('第17表(建設Ori)'!AC$13:AC$14)</f>
        <v>30525</v>
      </c>
      <c r="X12" s="1055">
        <f>SUM('第17表(建設Ori)'!AD$13:AD$14)</f>
        <v>320</v>
      </c>
      <c r="Y12" s="1055">
        <f>SUM('第17表(建設Ori)'!AE$13:AE$14)</f>
        <v>837</v>
      </c>
      <c r="Z12" s="1055">
        <f>SUM('第17表(建設Ori)'!AF$13:AF$14)</f>
        <v>1512</v>
      </c>
      <c r="AA12" s="1055">
        <f>SUM('第17表(建設Ori)'!AG$13:AG$14)</f>
        <v>2006</v>
      </c>
      <c r="AB12" s="1055">
        <f>SUM('第17表(建設Ori)'!AH$13:AH$14)</f>
        <v>6404</v>
      </c>
      <c r="AC12" s="1055">
        <f>SUM('第17表(建設Ori)'!AI$13:AI$14)</f>
        <v>7930</v>
      </c>
      <c r="AD12" s="1055">
        <f>SUM('第17表(建設Ori)'!AJ$13:AJ$14)</f>
        <v>10913</v>
      </c>
      <c r="AE12" s="1055">
        <f>SUM('第17表(建設Ori)'!AK$13:AK$14)</f>
        <v>603</v>
      </c>
      <c r="AF12" s="1055">
        <f>SUM('第17表(建設Ori)'!AM$13:AM$14)</f>
        <v>313698</v>
      </c>
      <c r="AG12" s="1055">
        <f>SUM('第17表(建設Ori)'!AN$13:AN$14)</f>
        <v>191909</v>
      </c>
      <c r="AH12" s="1055">
        <f>SUM('第17表(建設Ori)'!AO$13:AO$14)</f>
        <v>85381</v>
      </c>
      <c r="AI12" s="1055">
        <f>SUM('第17表(建設Ori)'!AP$13:AP$14)</f>
        <v>82021</v>
      </c>
      <c r="AJ12" s="1055">
        <f>SUM('第17表(建設Ori)'!AQ$13:AQ$14)</f>
        <v>73035</v>
      </c>
      <c r="AK12" s="1055">
        <f>SUM('第17表(建設Ori)'!AR$13:AR$14)</f>
        <v>51858</v>
      </c>
      <c r="AL12" s="1055">
        <f>SUM('第17表(建設Ori)'!AS$13:AS$14)</f>
        <v>4830</v>
      </c>
      <c r="AM12" s="1055">
        <f>SUM('第17表(建設Ori)'!AT$13:AT$14)</f>
        <v>1542</v>
      </c>
      <c r="AN12" s="1055">
        <f>SUM('第17表(建設Ori)'!AU$13:AU$14)</f>
        <v>6421</v>
      </c>
      <c r="AO12" s="1055">
        <f>SUM('第17表(建設Ori)'!AV$13:AV$14)</f>
        <v>8102</v>
      </c>
      <c r="AP12" s="1055">
        <f>SUM('第17表(建設Ori)'!AW$13:AW$14)</f>
        <v>182</v>
      </c>
      <c r="AQ12" s="1055">
        <f>SUM('第17表(建設Ori)'!AX$13:AX$14)</f>
        <v>100</v>
      </c>
      <c r="AR12" s="1055">
        <f>SUM('第17表(建設Ori)'!AY$13:AY$14)</f>
        <v>8986</v>
      </c>
      <c r="AS12" s="1055">
        <f>SUM('第17表(建設Ori)'!AZ$13:AZ$14)</f>
        <v>7280</v>
      </c>
      <c r="AT12" s="1055">
        <f>SUM('第17表(建設Ori)'!BA$13:BA$14)</f>
        <v>6375</v>
      </c>
      <c r="AU12" s="1055">
        <f>SUM('第17表(建設Ori)'!BB$13:BB$14)</f>
        <v>546</v>
      </c>
      <c r="AV12" s="1055">
        <f>SUM('第17表(建設Ori)'!BC$13:BC$14)</f>
        <v>313</v>
      </c>
      <c r="AW12" s="1055">
        <f>SUM('第17表(建設Ori)'!BD$13:BD$14)</f>
        <v>46</v>
      </c>
      <c r="AX12" s="1055">
        <f>SUM('第17表(建設Ori)'!BE$13:BE$14)</f>
        <v>1706</v>
      </c>
      <c r="AY12" s="1055">
        <f>SUM('第17表(建設Ori)'!BF$13:BF$14)</f>
        <v>1387</v>
      </c>
      <c r="AZ12" s="1055">
        <f>SUM('第17表(建設Ori)'!BG$13:BG$14)</f>
        <v>319</v>
      </c>
      <c r="BA12" s="1055">
        <f>SUM('第17表(建設Ori)'!BH$13:BH$14)</f>
        <v>3360</v>
      </c>
      <c r="BB12" s="1055">
        <f>SUM('第17表(建設Ori)'!BI$13:BI$14)</f>
        <v>76643</v>
      </c>
      <c r="BC12" s="1055">
        <f>SUM('第17表(建設Ori)'!BJ$13:BJ$14)</f>
        <v>18573</v>
      </c>
      <c r="BD12" s="1055">
        <f>SUM('第17表(建設Ori)'!BK$13:BK$14)</f>
        <v>13421</v>
      </c>
      <c r="BE12" s="1055">
        <f>SUM('第17表(建設Ori)'!BL$13:BL$14)</f>
        <v>1530</v>
      </c>
      <c r="BF12" s="1055">
        <f>SUM('第17表(建設Ori)'!BM$13:BM$14)</f>
        <v>2838</v>
      </c>
      <c r="BG12" s="1055">
        <f>SUM('第17表(建設Ori)'!BN$13:BN$14)</f>
        <v>784</v>
      </c>
      <c r="BH12" s="1055">
        <f>SUM('第17表(建設Ori)'!BO$13:BO$14)</f>
        <v>6760</v>
      </c>
      <c r="BI12" s="1055">
        <f>SUM('第17表(建設Ori)'!BP$13:BP$14)</f>
        <v>17719</v>
      </c>
      <c r="BJ12" s="1055">
        <f>SUM('第17表(建設Ori)'!BQ$13:BQ$14)</f>
        <v>13650</v>
      </c>
      <c r="BK12" s="1055">
        <f>SUM('第17表(建設Ori)'!BR$13:BR$14)</f>
        <v>4195</v>
      </c>
      <c r="BL12" s="1055">
        <f>SUM('第17表(建設Ori)'!BS$13:BS$14)</f>
        <v>3274</v>
      </c>
      <c r="BM12" s="1055">
        <f>SUM('第17表(建設Ori)'!BT$13:BT$14)</f>
        <v>12472</v>
      </c>
      <c r="BN12" s="1055">
        <f>SUM('第17表(建設Ori)'!BU$13:BU$14)</f>
        <v>29885</v>
      </c>
      <c r="BO12" s="1055">
        <f>SUM('第17表(建設Ori)'!BV$13:BV$14)</f>
        <v>121789</v>
      </c>
      <c r="BP12" s="1055">
        <f>SUM('第17表(建設Ori)'!BW$13:BW$14)</f>
        <v>16466</v>
      </c>
      <c r="BQ12" s="1055">
        <f>SUM('第17表(建設Ori)'!BX$13:BX$14)</f>
        <v>2951</v>
      </c>
      <c r="BR12" s="1055">
        <f>SUM('第17表(建設Ori)'!BY$13:BY$14)</f>
        <v>212</v>
      </c>
      <c r="BS12" s="1055">
        <f>SUM('第17表(建設Ori)'!BZ$13:BZ$14)</f>
        <v>18611</v>
      </c>
      <c r="BT12" s="1055">
        <f>SUM('第17表(建設Ori)'!CA$13:CA$14)</f>
        <v>31463</v>
      </c>
      <c r="BU12" s="1056">
        <f>SUM('第17表(建設Ori)'!CB$13:CB$14)</f>
        <v>52086</v>
      </c>
      <c r="BW12" s="1438">
        <f>SUM('第17表(建設Ori)'!AL$13:AL$14)</f>
        <v>954</v>
      </c>
    </row>
    <row r="13" spans="2:75">
      <c r="B13" s="991">
        <v>6</v>
      </c>
      <c r="C13" s="992" t="s">
        <v>406</v>
      </c>
      <c r="D13" s="1057">
        <f>SUM('第17表(建設Ori)'!J$15:J$18)</f>
        <v>1513</v>
      </c>
      <c r="E13" s="1058">
        <f>SUM('第17表(建設Ori)'!K$15:K$18)</f>
        <v>0</v>
      </c>
      <c r="F13" s="1058">
        <f>SUM('第17表(建設Ori)'!L$15:L$18)</f>
        <v>0</v>
      </c>
      <c r="G13" s="1058">
        <f>SUM('第17表(建設Ori)'!M$15:M$18)</f>
        <v>0</v>
      </c>
      <c r="H13" s="1058">
        <f>SUM('第17表(建設Ori)'!N$15:N$18)</f>
        <v>0</v>
      </c>
      <c r="I13" s="1058">
        <f>SUM('第17表(建設Ori)'!O$15:O$18)</f>
        <v>0</v>
      </c>
      <c r="J13" s="1058">
        <f>SUM('第17表(建設Ori)'!P$15:P$18)</f>
        <v>0</v>
      </c>
      <c r="K13" s="1058">
        <f>SUM('第17表(建設Ori)'!Q$15:Q$18)</f>
        <v>0</v>
      </c>
      <c r="L13" s="1058">
        <f>SUM('第17表(建設Ori)'!R$15:R$18)</f>
        <v>0</v>
      </c>
      <c r="M13" s="1058">
        <f>SUM('第17表(建設Ori)'!S$15:S$18)</f>
        <v>0</v>
      </c>
      <c r="N13" s="1058">
        <f>SUM('第17表(建設Ori)'!T$15:T$18)</f>
        <v>0</v>
      </c>
      <c r="O13" s="1058">
        <f>SUM('第17表(建設Ori)'!U$15:U$18)</f>
        <v>0</v>
      </c>
      <c r="P13" s="1058">
        <f>SUM('第17表(建設Ori)'!V$15:V$18)</f>
        <v>0</v>
      </c>
      <c r="Q13" s="1058">
        <f>SUM('第17表(建設Ori)'!W$15:W$18)</f>
        <v>0</v>
      </c>
      <c r="R13" s="1058">
        <f>SUM('第17表(建設Ori)'!X$15:X$18)</f>
        <v>0</v>
      </c>
      <c r="S13" s="1058">
        <f>SUM('第17表(建設Ori)'!Y$15:Y$18)</f>
        <v>0</v>
      </c>
      <c r="T13" s="1058">
        <f>SUM('第17表(建設Ori)'!Z$15:Z$18)</f>
        <v>0</v>
      </c>
      <c r="U13" s="1058">
        <f>SUM('第17表(建設Ori)'!AA$15:AA$18)</f>
        <v>0</v>
      </c>
      <c r="V13" s="1058">
        <f>SUM('第17表(建設Ori)'!AB$15:AB$18)</f>
        <v>0</v>
      </c>
      <c r="W13" s="1058">
        <f>SUM('第17表(建設Ori)'!AC$15:AC$18)</f>
        <v>0</v>
      </c>
      <c r="X13" s="1058">
        <f>SUM('第17表(建設Ori)'!AD$15:AD$18)</f>
        <v>0</v>
      </c>
      <c r="Y13" s="1058">
        <f>SUM('第17表(建設Ori)'!AE$15:AE$18)</f>
        <v>0</v>
      </c>
      <c r="Z13" s="1058">
        <f>SUM('第17表(建設Ori)'!AF$15:AF$18)</f>
        <v>0</v>
      </c>
      <c r="AA13" s="1058">
        <f>SUM('第17表(建設Ori)'!AG$15:AG$18)</f>
        <v>0</v>
      </c>
      <c r="AB13" s="1058">
        <f>SUM('第17表(建設Ori)'!AH$15:AH$18)</f>
        <v>0</v>
      </c>
      <c r="AC13" s="1058">
        <f>SUM('第17表(建設Ori)'!AI$15:AI$18)</f>
        <v>0</v>
      </c>
      <c r="AD13" s="1058">
        <f>SUM('第17表(建設Ori)'!AJ$15:AJ$18)</f>
        <v>0</v>
      </c>
      <c r="AE13" s="1058">
        <f>SUM('第17表(建設Ori)'!AK$15:AK$18)</f>
        <v>0</v>
      </c>
      <c r="AF13" s="1058">
        <f>SUM('第17表(建設Ori)'!AM$15:AM$18)</f>
        <v>1513</v>
      </c>
      <c r="AG13" s="1058">
        <f>SUM('第17表(建設Ori)'!AN$15:AN$18)</f>
        <v>1513</v>
      </c>
      <c r="AH13" s="1058">
        <f>SUM('第17表(建設Ori)'!AO$15:AO$18)</f>
        <v>0</v>
      </c>
      <c r="AI13" s="1058">
        <f>SUM('第17表(建設Ori)'!AP$15:AP$18)</f>
        <v>0</v>
      </c>
      <c r="AJ13" s="1058">
        <f>SUM('第17表(建設Ori)'!AQ$15:AQ$18)</f>
        <v>0</v>
      </c>
      <c r="AK13" s="1058">
        <f>SUM('第17表(建設Ori)'!AR$15:AR$18)</f>
        <v>0</v>
      </c>
      <c r="AL13" s="1058">
        <f>SUM('第17表(建設Ori)'!AS$15:AS$18)</f>
        <v>0</v>
      </c>
      <c r="AM13" s="1058">
        <f>SUM('第17表(建設Ori)'!AT$15:AT$18)</f>
        <v>0</v>
      </c>
      <c r="AN13" s="1058">
        <f>SUM('第17表(建設Ori)'!AU$15:AU$18)</f>
        <v>0</v>
      </c>
      <c r="AO13" s="1058">
        <f>SUM('第17表(建設Ori)'!AV$15:AV$18)</f>
        <v>0</v>
      </c>
      <c r="AP13" s="1058">
        <f>SUM('第17表(建設Ori)'!AW$15:AW$18)</f>
        <v>0</v>
      </c>
      <c r="AQ13" s="1058">
        <f>SUM('第17表(建設Ori)'!AX$15:AX$18)</f>
        <v>0</v>
      </c>
      <c r="AR13" s="1058">
        <f>SUM('第17表(建設Ori)'!AY$15:AY$18)</f>
        <v>0</v>
      </c>
      <c r="AS13" s="1058">
        <f>SUM('第17表(建設Ori)'!AZ$15:AZ$18)</f>
        <v>0</v>
      </c>
      <c r="AT13" s="1058">
        <f>SUM('第17表(建設Ori)'!BA$15:BA$18)</f>
        <v>0</v>
      </c>
      <c r="AU13" s="1058">
        <f>SUM('第17表(建設Ori)'!BB$15:BB$18)</f>
        <v>0</v>
      </c>
      <c r="AV13" s="1058">
        <f>SUM('第17表(建設Ori)'!BC$15:BC$18)</f>
        <v>0</v>
      </c>
      <c r="AW13" s="1058">
        <f>SUM('第17表(建設Ori)'!BD$15:BD$18)</f>
        <v>0</v>
      </c>
      <c r="AX13" s="1058">
        <f>SUM('第17表(建設Ori)'!BE$15:BE$18)</f>
        <v>0</v>
      </c>
      <c r="AY13" s="1058">
        <f>SUM('第17表(建設Ori)'!BF$15:BF$18)</f>
        <v>0</v>
      </c>
      <c r="AZ13" s="1058">
        <f>SUM('第17表(建設Ori)'!BG$15:BG$18)</f>
        <v>0</v>
      </c>
      <c r="BA13" s="1058">
        <f>SUM('第17表(建設Ori)'!BH$15:BH$18)</f>
        <v>0</v>
      </c>
      <c r="BB13" s="1058">
        <f>SUM('第17表(建設Ori)'!BI$15:BI$18)</f>
        <v>0</v>
      </c>
      <c r="BC13" s="1058">
        <f>SUM('第17表(建設Ori)'!BJ$15:BJ$18)</f>
        <v>0</v>
      </c>
      <c r="BD13" s="1058">
        <f>SUM('第17表(建設Ori)'!BK$15:BK$18)</f>
        <v>0</v>
      </c>
      <c r="BE13" s="1058">
        <f>SUM('第17表(建設Ori)'!BL$15:BL$18)</f>
        <v>0</v>
      </c>
      <c r="BF13" s="1058">
        <f>SUM('第17表(建設Ori)'!BM$15:BM$18)</f>
        <v>0</v>
      </c>
      <c r="BG13" s="1058">
        <f>SUM('第17表(建設Ori)'!BN$15:BN$18)</f>
        <v>0</v>
      </c>
      <c r="BH13" s="1058">
        <f>SUM('第17表(建設Ori)'!BO$15:BO$18)</f>
        <v>0</v>
      </c>
      <c r="BI13" s="1058">
        <f>SUM('第17表(建設Ori)'!BP$15:BP$18)</f>
        <v>0</v>
      </c>
      <c r="BJ13" s="1058">
        <f>SUM('第17表(建設Ori)'!BQ$15:BQ$18)</f>
        <v>0</v>
      </c>
      <c r="BK13" s="1058">
        <f>SUM('第17表(建設Ori)'!BR$15:BR$18)</f>
        <v>0</v>
      </c>
      <c r="BL13" s="1058">
        <f>SUM('第17表(建設Ori)'!BS$15:BS$18)</f>
        <v>0</v>
      </c>
      <c r="BM13" s="1058">
        <f>SUM('第17表(建設Ori)'!BT$15:BT$18)</f>
        <v>0</v>
      </c>
      <c r="BN13" s="1058">
        <f>SUM('第17表(建設Ori)'!BU$15:BU$18)</f>
        <v>1513</v>
      </c>
      <c r="BO13" s="1058">
        <f>SUM('第17表(建設Ori)'!BV$15:BV$18)</f>
        <v>0</v>
      </c>
      <c r="BP13" s="1058">
        <f>SUM('第17表(建設Ori)'!BW$15:BW$18)</f>
        <v>0</v>
      </c>
      <c r="BQ13" s="1058">
        <f>SUM('第17表(建設Ori)'!BX$15:BX$18)</f>
        <v>0</v>
      </c>
      <c r="BR13" s="1058">
        <f>SUM('第17表(建設Ori)'!BY$15:BY$18)</f>
        <v>0</v>
      </c>
      <c r="BS13" s="1058">
        <f>SUM('第17表(建設Ori)'!BZ$15:BZ$18)</f>
        <v>0</v>
      </c>
      <c r="BT13" s="1058">
        <f>SUM('第17表(建設Ori)'!CA$15:CA$18)</f>
        <v>0</v>
      </c>
      <c r="BU13" s="1059">
        <f>SUM('第17表(建設Ori)'!CB$15:CB$18)</f>
        <v>0</v>
      </c>
      <c r="BW13" s="1439">
        <f>SUM('第17表(建設Ori)'!AL$15:AL$18)</f>
        <v>0</v>
      </c>
    </row>
    <row r="14" spans="2:75">
      <c r="B14" s="981">
        <v>7</v>
      </c>
      <c r="C14" s="982" t="s">
        <v>11</v>
      </c>
      <c r="D14" s="1051">
        <f>SUM('第17表(建設Ori)'!J$19:J$20)</f>
        <v>178277</v>
      </c>
      <c r="E14" s="1052">
        <f>SUM('第17表(建設Ori)'!K$19:K$20)</f>
        <v>111416</v>
      </c>
      <c r="F14" s="1052">
        <f>SUM('第17表(建設Ori)'!L$19:L$20)</f>
        <v>51574</v>
      </c>
      <c r="G14" s="1052">
        <f>SUM('第17表(建設Ori)'!M$19:M$20)</f>
        <v>25379</v>
      </c>
      <c r="H14" s="1052">
        <f>SUM('第17表(建設Ori)'!N$19:N$20)</f>
        <v>24606</v>
      </c>
      <c r="I14" s="1052">
        <f>SUM('第17表(建設Ori)'!O$19:O$20)</f>
        <v>773</v>
      </c>
      <c r="J14" s="1052">
        <f>SUM('第17表(建設Ori)'!P$19:P$20)</f>
        <v>26195</v>
      </c>
      <c r="K14" s="1052">
        <f>SUM('第17表(建設Ori)'!Q$19:Q$20)</f>
        <v>495</v>
      </c>
      <c r="L14" s="1052">
        <f>SUM('第17表(建設Ori)'!R$19:R$20)</f>
        <v>14663</v>
      </c>
      <c r="M14" s="1052">
        <f>SUM('第17表(建設Ori)'!S$19:S$20)</f>
        <v>14504</v>
      </c>
      <c r="N14" s="1052">
        <f>SUM('第17表(建設Ori)'!T$19:T$20)</f>
        <v>159</v>
      </c>
      <c r="O14" s="1052">
        <f>SUM('第17表(建設Ori)'!U$19:U$20)</f>
        <v>10658</v>
      </c>
      <c r="P14" s="1052">
        <f>SUM('第17表(建設Ori)'!V$19:V$20)</f>
        <v>4557</v>
      </c>
      <c r="Q14" s="1052">
        <f>SUM('第17表(建設Ori)'!W$19:W$20)</f>
        <v>6101</v>
      </c>
      <c r="R14" s="1052">
        <f>SUM('第17表(建設Ori)'!X$19:X$20)</f>
        <v>379</v>
      </c>
      <c r="S14" s="1052">
        <f>SUM('第17表(建設Ori)'!Y$19:Y$20)</f>
        <v>59842</v>
      </c>
      <c r="T14" s="1052">
        <f>SUM('第17表(建設Ori)'!Z$19:Z$20)</f>
        <v>2791</v>
      </c>
      <c r="U14" s="1052">
        <f>SUM('第17表(建設Ori)'!AA$19:AA$20)</f>
        <v>124</v>
      </c>
      <c r="V14" s="1052">
        <f>SUM('第17表(建設Ori)'!AB$19:AB$20)</f>
        <v>2667</v>
      </c>
      <c r="W14" s="1052">
        <f>SUM('第17表(建設Ori)'!AC$19:AC$20)</f>
        <v>57051</v>
      </c>
      <c r="X14" s="1052">
        <f>SUM('第17表(建設Ori)'!AD$19:AD$20)</f>
        <v>328</v>
      </c>
      <c r="Y14" s="1052">
        <f>SUM('第17表(建設Ori)'!AE$19:AE$20)</f>
        <v>3575</v>
      </c>
      <c r="Z14" s="1052">
        <f>SUM('第17表(建設Ori)'!AF$19:AF$20)</f>
        <v>590</v>
      </c>
      <c r="AA14" s="1052">
        <f>SUM('第17表(建設Ori)'!AG$19:AG$20)</f>
        <v>4089</v>
      </c>
      <c r="AB14" s="1052">
        <f>SUM('第17表(建設Ori)'!AH$19:AH$20)</f>
        <v>17207</v>
      </c>
      <c r="AC14" s="1052">
        <f>SUM('第17表(建設Ori)'!AI$19:AI$20)</f>
        <v>4350</v>
      </c>
      <c r="AD14" s="1052">
        <f>SUM('第17表(建設Ori)'!AJ$19:AJ$20)</f>
        <v>26223</v>
      </c>
      <c r="AE14" s="1052">
        <f>SUM('第17表(建設Ori)'!AK$19:AK$20)</f>
        <v>689</v>
      </c>
      <c r="AF14" s="1052">
        <f>SUM('第17表(建設Ori)'!AM$19:AM$20)</f>
        <v>28879</v>
      </c>
      <c r="AG14" s="1052">
        <f>SUM('第17表(建設Ori)'!AN$19:AN$20)</f>
        <v>16485</v>
      </c>
      <c r="AH14" s="1052">
        <f>SUM('第17表(建設Ori)'!AO$19:AO$20)</f>
        <v>8085</v>
      </c>
      <c r="AI14" s="1052">
        <f>SUM('第17表(建設Ori)'!AP$19:AP$20)</f>
        <v>7752</v>
      </c>
      <c r="AJ14" s="1052">
        <f>SUM('第17表(建設Ori)'!AQ$19:AQ$20)</f>
        <v>6312</v>
      </c>
      <c r="AK14" s="1052">
        <f>SUM('第17表(建設Ori)'!AR$19:AR$20)</f>
        <v>2515</v>
      </c>
      <c r="AL14" s="1052">
        <f>SUM('第17表(建設Ori)'!AS$19:AS$20)</f>
        <v>176</v>
      </c>
      <c r="AM14" s="1052">
        <f>SUM('第17表(建設Ori)'!AT$19:AT$20)</f>
        <v>497</v>
      </c>
      <c r="AN14" s="1052">
        <f>SUM('第17表(建設Ori)'!AU$19:AU$20)</f>
        <v>1965</v>
      </c>
      <c r="AO14" s="1052">
        <f>SUM('第17表(建設Ori)'!AV$19:AV$20)</f>
        <v>1085</v>
      </c>
      <c r="AP14" s="1052">
        <f>SUM('第17表(建設Ori)'!AW$19:AW$20)</f>
        <v>26</v>
      </c>
      <c r="AQ14" s="1052">
        <f>SUM('第17表(建設Ori)'!AX$19:AX$20)</f>
        <v>48</v>
      </c>
      <c r="AR14" s="1052">
        <f>SUM('第17表(建設Ori)'!AY$19:AY$20)</f>
        <v>1440</v>
      </c>
      <c r="AS14" s="1052">
        <f>SUM('第17表(建設Ori)'!AZ$19:AZ$20)</f>
        <v>1299</v>
      </c>
      <c r="AT14" s="1052">
        <f>SUM('第17表(建設Ori)'!BA$19:BA$20)</f>
        <v>966</v>
      </c>
      <c r="AU14" s="1052">
        <f>SUM('第17表(建設Ori)'!BB$19:BB$20)</f>
        <v>191</v>
      </c>
      <c r="AV14" s="1052">
        <f>SUM('第17表(建設Ori)'!BC$19:BC$20)</f>
        <v>122</v>
      </c>
      <c r="AW14" s="1052">
        <f>SUM('第17表(建設Ori)'!BD$19:BD$20)</f>
        <v>20</v>
      </c>
      <c r="AX14" s="1052">
        <f>SUM('第17表(建設Ori)'!BE$19:BE$20)</f>
        <v>141</v>
      </c>
      <c r="AY14" s="1052">
        <f>SUM('第17表(建設Ori)'!BF$19:BF$20)</f>
        <v>113</v>
      </c>
      <c r="AZ14" s="1052">
        <f>SUM('第17表(建設Ori)'!BG$19:BG$20)</f>
        <v>28</v>
      </c>
      <c r="BA14" s="1052">
        <f>SUM('第17表(建設Ori)'!BH$19:BH$20)</f>
        <v>333</v>
      </c>
      <c r="BB14" s="1052">
        <f>SUM('第17表(建設Ori)'!BI$19:BI$20)</f>
        <v>7920</v>
      </c>
      <c r="BC14" s="1052">
        <f>SUM('第17表(建設Ori)'!BJ$19:BJ$20)</f>
        <v>2555</v>
      </c>
      <c r="BD14" s="1052">
        <f>SUM('第17表(建設Ori)'!BK$19:BK$20)</f>
        <v>1556</v>
      </c>
      <c r="BE14" s="1052">
        <f>SUM('第17表(建設Ori)'!BL$19:BL$20)</f>
        <v>287</v>
      </c>
      <c r="BF14" s="1052">
        <f>SUM('第17表(建設Ori)'!BM$19:BM$20)</f>
        <v>118</v>
      </c>
      <c r="BG14" s="1052">
        <f>SUM('第17表(建設Ori)'!BN$19:BN$20)</f>
        <v>594</v>
      </c>
      <c r="BH14" s="1052">
        <f>SUM('第17表(建設Ori)'!BO$19:BO$20)</f>
        <v>2857</v>
      </c>
      <c r="BI14" s="1052">
        <f>SUM('第17表(建設Ori)'!BP$19:BP$20)</f>
        <v>728</v>
      </c>
      <c r="BJ14" s="1052">
        <f>SUM('第17表(建設Ori)'!BQ$19:BQ$20)</f>
        <v>158</v>
      </c>
      <c r="BK14" s="1052">
        <f>SUM('第17表(建設Ori)'!BR$19:BR$20)</f>
        <v>301</v>
      </c>
      <c r="BL14" s="1052">
        <f>SUM('第17表(建設Ori)'!BS$19:BS$20)</f>
        <v>442</v>
      </c>
      <c r="BM14" s="1052">
        <f>SUM('第17表(建設Ori)'!BT$19:BT$20)</f>
        <v>879</v>
      </c>
      <c r="BN14" s="1052">
        <f>SUM('第17表(建設Ori)'!BU$19:BU$20)</f>
        <v>480</v>
      </c>
      <c r="BO14" s="1052">
        <f>SUM('第17表(建設Ori)'!BV$19:BV$20)</f>
        <v>12394</v>
      </c>
      <c r="BP14" s="1052">
        <f>SUM('第17表(建設Ori)'!BW$19:BW$20)</f>
        <v>2066</v>
      </c>
      <c r="BQ14" s="1052">
        <f>SUM('第17表(建設Ori)'!BX$19:BX$20)</f>
        <v>1272</v>
      </c>
      <c r="BR14" s="1052">
        <f>SUM('第17表(建設Ori)'!BY$19:BY$20)</f>
        <v>316</v>
      </c>
      <c r="BS14" s="1052">
        <f>SUM('第17表(建設Ori)'!BZ$19:BZ$20)</f>
        <v>2167</v>
      </c>
      <c r="BT14" s="1052">
        <f>SUM('第17表(建設Ori)'!CA$19:CA$20)</f>
        <v>1700</v>
      </c>
      <c r="BU14" s="1053">
        <f>SUM('第17表(建設Ori)'!CB$19:CB$20)</f>
        <v>4873</v>
      </c>
      <c r="BW14" s="1437">
        <f>SUM('第17表(建設Ori)'!AL$19:AL$20)</f>
        <v>37982</v>
      </c>
    </row>
    <row r="15" spans="2:75">
      <c r="B15" s="981">
        <v>8</v>
      </c>
      <c r="C15" s="982" t="s">
        <v>407</v>
      </c>
      <c r="D15" s="1051">
        <f>SUM('第17表(建設Ori)'!J$21:J$24)</f>
        <v>2756170</v>
      </c>
      <c r="E15" s="1052">
        <f>SUM('第17表(建設Ori)'!K$21:K$24)</f>
        <v>2303156</v>
      </c>
      <c r="F15" s="1052">
        <f>SUM('第17表(建設Ori)'!L$21:L$24)</f>
        <v>1999545</v>
      </c>
      <c r="G15" s="1052">
        <f>SUM('第17表(建設Ori)'!M$21:M$24)</f>
        <v>1479967</v>
      </c>
      <c r="H15" s="1052">
        <f>SUM('第17表(建設Ori)'!N$21:N$24)</f>
        <v>1428265</v>
      </c>
      <c r="I15" s="1052">
        <f>SUM('第17表(建設Ori)'!O$21:O$24)</f>
        <v>51702</v>
      </c>
      <c r="J15" s="1052">
        <f>SUM('第17表(建設Ori)'!P$21:P$24)</f>
        <v>519578</v>
      </c>
      <c r="K15" s="1052">
        <f>SUM('第17表(建設Ori)'!Q$21:Q$24)</f>
        <v>5203</v>
      </c>
      <c r="L15" s="1052">
        <f>SUM('第17表(建設Ori)'!R$21:R$24)</f>
        <v>222338</v>
      </c>
      <c r="M15" s="1052">
        <f>SUM('第17表(建設Ori)'!S$21:S$24)</f>
        <v>217147</v>
      </c>
      <c r="N15" s="1052">
        <f>SUM('第17表(建設Ori)'!T$21:T$24)</f>
        <v>5191</v>
      </c>
      <c r="O15" s="1052">
        <f>SUM('第17表(建設Ori)'!U$21:U$24)</f>
        <v>286230</v>
      </c>
      <c r="P15" s="1052">
        <f>SUM('第17表(建設Ori)'!V$21:V$24)</f>
        <v>53436</v>
      </c>
      <c r="Q15" s="1052">
        <f>SUM('第17表(建設Ori)'!W$21:W$24)</f>
        <v>232794</v>
      </c>
      <c r="R15" s="1052">
        <f>SUM('第17表(建設Ori)'!X$21:X$24)</f>
        <v>5807</v>
      </c>
      <c r="S15" s="1052">
        <f>SUM('第17表(建設Ori)'!Y$21:Y$24)</f>
        <v>303611</v>
      </c>
      <c r="T15" s="1052">
        <f>SUM('第17表(建設Ori)'!Z$21:Z$24)</f>
        <v>68335</v>
      </c>
      <c r="U15" s="1052">
        <f>SUM('第17表(建設Ori)'!AA$21:AA$24)</f>
        <v>4567</v>
      </c>
      <c r="V15" s="1052">
        <f>SUM('第17表(建設Ori)'!AB$21:AB$24)</f>
        <v>63768</v>
      </c>
      <c r="W15" s="1052">
        <f>SUM('第17表(建設Ori)'!AC$21:AC$24)</f>
        <v>235276</v>
      </c>
      <c r="X15" s="1052">
        <f>SUM('第17表(建設Ori)'!AD$21:AD$24)</f>
        <v>903</v>
      </c>
      <c r="Y15" s="1052">
        <f>SUM('第17表(建設Ori)'!AE$21:AE$24)</f>
        <v>11225</v>
      </c>
      <c r="Z15" s="1052">
        <f>SUM('第17表(建設Ori)'!AF$21:AF$24)</f>
        <v>4060</v>
      </c>
      <c r="AA15" s="1052">
        <f>SUM('第17表(建設Ori)'!AG$21:AG$24)</f>
        <v>37177</v>
      </c>
      <c r="AB15" s="1052">
        <f>SUM('第17表(建設Ori)'!AH$21:AH$24)</f>
        <v>80305</v>
      </c>
      <c r="AC15" s="1052">
        <f>SUM('第17表(建設Ori)'!AI$21:AI$24)</f>
        <v>16201</v>
      </c>
      <c r="AD15" s="1052">
        <f>SUM('第17表(建設Ori)'!AJ$21:AJ$24)</f>
        <v>83189</v>
      </c>
      <c r="AE15" s="1052">
        <f>SUM('第17表(建設Ori)'!AK$21:AK$24)</f>
        <v>2216</v>
      </c>
      <c r="AF15" s="1052">
        <f>SUM('第17表(建設Ori)'!AM$21:AM$24)</f>
        <v>60988</v>
      </c>
      <c r="AG15" s="1052">
        <f>SUM('第17表(建設Ori)'!AN$21:AN$24)</f>
        <v>23152</v>
      </c>
      <c r="AH15" s="1052">
        <f>SUM('第17表(建設Ori)'!AO$21:AO$24)</f>
        <v>13459</v>
      </c>
      <c r="AI15" s="1052">
        <f>SUM('第17表(建設Ori)'!AP$21:AP$24)</f>
        <v>12128</v>
      </c>
      <c r="AJ15" s="1052">
        <f>SUM('第17表(建設Ori)'!AQ$21:AQ$24)</f>
        <v>6053</v>
      </c>
      <c r="AK15" s="1052">
        <f>SUM('第17表(建設Ori)'!AR$21:AR$24)</f>
        <v>2269</v>
      </c>
      <c r="AL15" s="1052">
        <f>SUM('第17表(建設Ori)'!AS$21:AS$24)</f>
        <v>74</v>
      </c>
      <c r="AM15" s="1052">
        <f>SUM('第17表(建設Ori)'!AT$21:AT$24)</f>
        <v>361</v>
      </c>
      <c r="AN15" s="1052">
        <f>SUM('第17表(建設Ori)'!AU$21:AU$24)</f>
        <v>2170</v>
      </c>
      <c r="AO15" s="1052">
        <f>SUM('第17表(建設Ori)'!AV$21:AV$24)</f>
        <v>1123</v>
      </c>
      <c r="AP15" s="1052">
        <f>SUM('第17表(建設Ori)'!AW$21:AW$24)</f>
        <v>17</v>
      </c>
      <c r="AQ15" s="1052">
        <f>SUM('第17表(建設Ori)'!AX$21:AX$24)</f>
        <v>39</v>
      </c>
      <c r="AR15" s="1052">
        <f>SUM('第17表(建設Ori)'!AY$21:AY$24)</f>
        <v>6075</v>
      </c>
      <c r="AS15" s="1052">
        <f>SUM('第17表(建設Ori)'!AZ$21:AZ$24)</f>
        <v>5982</v>
      </c>
      <c r="AT15" s="1052">
        <f>SUM('第17表(建設Ori)'!BA$21:BA$24)</f>
        <v>5863</v>
      </c>
      <c r="AU15" s="1052">
        <f>SUM('第17表(建設Ori)'!BB$21:BB$24)</f>
        <v>65</v>
      </c>
      <c r="AV15" s="1052">
        <f>SUM('第17表(建設Ori)'!BC$21:BC$24)</f>
        <v>44</v>
      </c>
      <c r="AW15" s="1052">
        <f>SUM('第17表(建設Ori)'!BD$21:BD$24)</f>
        <v>10</v>
      </c>
      <c r="AX15" s="1052">
        <f>SUM('第17表(建設Ori)'!BE$21:BE$24)</f>
        <v>93</v>
      </c>
      <c r="AY15" s="1052">
        <f>SUM('第17表(建設Ori)'!BF$21:BF$24)</f>
        <v>73</v>
      </c>
      <c r="AZ15" s="1052">
        <f>SUM('第17表(建設Ori)'!BG$21:BG$24)</f>
        <v>20</v>
      </c>
      <c r="BA15" s="1052">
        <f>SUM('第17表(建設Ori)'!BH$21:BH$24)</f>
        <v>1331</v>
      </c>
      <c r="BB15" s="1052">
        <f>SUM('第17表(建設Ori)'!BI$21:BI$24)</f>
        <v>6612</v>
      </c>
      <c r="BC15" s="1052">
        <f>SUM('第17表(建設Ori)'!BJ$21:BJ$24)</f>
        <v>951</v>
      </c>
      <c r="BD15" s="1052">
        <f>SUM('第17表(建設Ori)'!BK$21:BK$24)</f>
        <v>417</v>
      </c>
      <c r="BE15" s="1052">
        <f>SUM('第17表(建設Ori)'!BL$21:BL$24)</f>
        <v>67</v>
      </c>
      <c r="BF15" s="1052">
        <f>SUM('第17表(建設Ori)'!BM$21:BM$24)</f>
        <v>27</v>
      </c>
      <c r="BG15" s="1052">
        <f>SUM('第17表(建設Ori)'!BN$21:BN$24)</f>
        <v>440</v>
      </c>
      <c r="BH15" s="1052">
        <f>SUM('第17表(建設Ori)'!BO$21:BO$24)</f>
        <v>2121</v>
      </c>
      <c r="BI15" s="1052">
        <f>SUM('第17表(建設Ori)'!BP$21:BP$24)</f>
        <v>610</v>
      </c>
      <c r="BJ15" s="1052">
        <f>SUM('第17表(建設Ori)'!BQ$21:BQ$24)</f>
        <v>656</v>
      </c>
      <c r="BK15" s="1052">
        <f>SUM('第17表(建設Ori)'!BR$21:BR$24)</f>
        <v>91</v>
      </c>
      <c r="BL15" s="1052">
        <f>SUM('第17表(建設Ori)'!BS$21:BS$24)</f>
        <v>2066</v>
      </c>
      <c r="BM15" s="1052">
        <f>SUM('第17表(建設Ori)'!BT$21:BT$24)</f>
        <v>117</v>
      </c>
      <c r="BN15" s="1052">
        <f>SUM('第17表(建設Ori)'!BU$21:BU$24)</f>
        <v>3081</v>
      </c>
      <c r="BO15" s="1052">
        <f>SUM('第17表(建設Ori)'!BV$21:BV$24)</f>
        <v>37836</v>
      </c>
      <c r="BP15" s="1052">
        <f>SUM('第17表(建設Ori)'!BW$21:BW$24)</f>
        <v>12404</v>
      </c>
      <c r="BQ15" s="1052">
        <f>SUM('第17表(建設Ori)'!BX$21:BX$24)</f>
        <v>2026</v>
      </c>
      <c r="BR15" s="1052">
        <f>SUM('第17表(建設Ori)'!BY$21:BY$24)</f>
        <v>371</v>
      </c>
      <c r="BS15" s="1052">
        <f>SUM('第17表(建設Ori)'!BZ$21:BZ$24)</f>
        <v>4122</v>
      </c>
      <c r="BT15" s="1052">
        <f>SUM('第17表(建設Ori)'!CA$21:CA$24)</f>
        <v>6761</v>
      </c>
      <c r="BU15" s="1053">
        <f>SUM('第17表(建設Ori)'!CB$21:CB$24)</f>
        <v>12152</v>
      </c>
      <c r="BW15" s="1437">
        <f>SUM('第17表(建設Ori)'!AL$21:AL$24)</f>
        <v>392026</v>
      </c>
    </row>
    <row r="16" spans="2:75">
      <c r="B16" s="981">
        <v>9</v>
      </c>
      <c r="C16" s="982" t="s">
        <v>12</v>
      </c>
      <c r="D16" s="1051">
        <f>SUM('第17表(建設Ori)'!J$26:J$33)</f>
        <v>307089</v>
      </c>
      <c r="E16" s="1052">
        <f>SUM('第17表(建設Ori)'!K$26:K$33)</f>
        <v>179552</v>
      </c>
      <c r="F16" s="1052">
        <f>SUM('第17表(建設Ori)'!L$26:L$33)</f>
        <v>114283</v>
      </c>
      <c r="G16" s="1052">
        <f>SUM('第17表(建設Ori)'!M$26:M$33)</f>
        <v>63597</v>
      </c>
      <c r="H16" s="1052">
        <f>SUM('第17表(建設Ori)'!N$26:N$33)</f>
        <v>60753</v>
      </c>
      <c r="I16" s="1052">
        <f>SUM('第17表(建設Ori)'!O$26:O$33)</f>
        <v>2844</v>
      </c>
      <c r="J16" s="1052">
        <f>SUM('第17表(建設Ori)'!P$26:P$33)</f>
        <v>50686</v>
      </c>
      <c r="K16" s="1052">
        <f>SUM('第17表(建設Ori)'!Q$26:Q$33)</f>
        <v>808</v>
      </c>
      <c r="L16" s="1052">
        <f>SUM('第17表(建設Ori)'!R$26:R$33)</f>
        <v>31207</v>
      </c>
      <c r="M16" s="1052">
        <f>SUM('第17表(建設Ori)'!S$26:S$33)</f>
        <v>29605</v>
      </c>
      <c r="N16" s="1052">
        <f>SUM('第17表(建設Ori)'!T$26:T$33)</f>
        <v>1602</v>
      </c>
      <c r="O16" s="1052">
        <f>SUM('第17表(建設Ori)'!U$26:U$33)</f>
        <v>17408</v>
      </c>
      <c r="P16" s="1052">
        <f>SUM('第17表(建設Ori)'!V$26:V$33)</f>
        <v>9056</v>
      </c>
      <c r="Q16" s="1052">
        <f>SUM('第17表(建設Ori)'!W$26:W$33)</f>
        <v>8352</v>
      </c>
      <c r="R16" s="1052">
        <f>SUM('第17表(建設Ori)'!X$26:X$33)</f>
        <v>1263</v>
      </c>
      <c r="S16" s="1052">
        <f>SUM('第17表(建設Ori)'!Y$26:Y$33)</f>
        <v>65269</v>
      </c>
      <c r="T16" s="1052">
        <f>SUM('第17表(建設Ori)'!Z$26:Z$33)</f>
        <v>3727</v>
      </c>
      <c r="U16" s="1052">
        <f>SUM('第17表(建設Ori)'!AA$26:AA$33)</f>
        <v>219</v>
      </c>
      <c r="V16" s="1052">
        <f>SUM('第17表(建設Ori)'!AB$26:AB$33)</f>
        <v>3508</v>
      </c>
      <c r="W16" s="1052">
        <f>SUM('第17表(建設Ori)'!AC$26:AC$33)</f>
        <v>61542</v>
      </c>
      <c r="X16" s="1052">
        <f>SUM('第17表(建設Ori)'!AD$26:AD$33)</f>
        <v>878</v>
      </c>
      <c r="Y16" s="1052">
        <f>SUM('第17表(建設Ori)'!AE$26:AE$33)</f>
        <v>2411</v>
      </c>
      <c r="Z16" s="1052">
        <f>SUM('第17表(建設Ori)'!AF$26:AF$33)</f>
        <v>1483</v>
      </c>
      <c r="AA16" s="1052">
        <f>SUM('第17表(建設Ori)'!AG$26:AG$33)</f>
        <v>6740</v>
      </c>
      <c r="AB16" s="1052">
        <f>SUM('第17表(建設Ori)'!AH$26:AH$33)</f>
        <v>13733</v>
      </c>
      <c r="AC16" s="1052">
        <f>SUM('第17表(建設Ori)'!AI$26:AI$33)</f>
        <v>14043</v>
      </c>
      <c r="AD16" s="1052">
        <f>SUM('第17表(建設Ori)'!AJ$26:AJ$33)</f>
        <v>21708</v>
      </c>
      <c r="AE16" s="1052">
        <f>SUM('第17表(建設Ori)'!AK$26:AK$33)</f>
        <v>546</v>
      </c>
      <c r="AF16" s="1052">
        <f>SUM('第17表(建設Ori)'!AM$26:AM$33)</f>
        <v>62165</v>
      </c>
      <c r="AG16" s="1052">
        <f>SUM('第17表(建設Ori)'!AN$26:AN$33)</f>
        <v>34553</v>
      </c>
      <c r="AH16" s="1052">
        <f>SUM('第17表(建設Ori)'!AO$26:AO$33)</f>
        <v>22396</v>
      </c>
      <c r="AI16" s="1052">
        <f>SUM('第17表(建設Ori)'!AP$26:AP$33)</f>
        <v>22197</v>
      </c>
      <c r="AJ16" s="1052">
        <f>SUM('第17表(建設Ori)'!AQ$26:AQ$33)</f>
        <v>18078</v>
      </c>
      <c r="AK16" s="1052">
        <f>SUM('第17表(建設Ori)'!AR$26:AR$33)</f>
        <v>3662</v>
      </c>
      <c r="AL16" s="1052">
        <f>SUM('第17表(建設Ori)'!AS$26:AS$33)</f>
        <v>253</v>
      </c>
      <c r="AM16" s="1052">
        <f>SUM('第17表(建設Ori)'!AT$26:AT$33)</f>
        <v>2647</v>
      </c>
      <c r="AN16" s="1052">
        <f>SUM('第17表(建設Ori)'!AU$26:AU$33)</f>
        <v>10844</v>
      </c>
      <c r="AO16" s="1052">
        <f>SUM('第17表(建設Ori)'!AV$26:AV$33)</f>
        <v>551</v>
      </c>
      <c r="AP16" s="1052">
        <f>SUM('第17表(建設Ori)'!AW$26:AW$33)</f>
        <v>27</v>
      </c>
      <c r="AQ16" s="1052">
        <f>SUM('第17表(建設Ori)'!AX$26:AX$33)</f>
        <v>94</v>
      </c>
      <c r="AR16" s="1052">
        <f>SUM('第17表(建設Ori)'!AY$26:AY$33)</f>
        <v>4119</v>
      </c>
      <c r="AS16" s="1052">
        <f>SUM('第17表(建設Ori)'!AZ$26:AZ$33)</f>
        <v>3679</v>
      </c>
      <c r="AT16" s="1052">
        <f>SUM('第17表(建設Ori)'!BA$26:BA$33)</f>
        <v>2625</v>
      </c>
      <c r="AU16" s="1052">
        <f>SUM('第17表(建設Ori)'!BB$26:BB$33)</f>
        <v>285</v>
      </c>
      <c r="AV16" s="1052">
        <f>SUM('第17表(建設Ori)'!BC$26:BC$33)</f>
        <v>584</v>
      </c>
      <c r="AW16" s="1052">
        <f>SUM('第17表(建設Ori)'!BD$26:BD$33)</f>
        <v>185</v>
      </c>
      <c r="AX16" s="1052">
        <f>SUM('第17表(建設Ori)'!BE$26:BE$33)</f>
        <v>440</v>
      </c>
      <c r="AY16" s="1052">
        <f>SUM('第17表(建設Ori)'!BF$26:BF$33)</f>
        <v>356</v>
      </c>
      <c r="AZ16" s="1052">
        <f>SUM('第17表(建設Ori)'!BG$26:BG$33)</f>
        <v>84</v>
      </c>
      <c r="BA16" s="1052">
        <f>SUM('第17表(建設Ori)'!BH$26:BH$33)</f>
        <v>199</v>
      </c>
      <c r="BB16" s="1052">
        <f>SUM('第17表(建設Ori)'!BI$26:BI$33)</f>
        <v>7698</v>
      </c>
      <c r="BC16" s="1052">
        <f>SUM('第17表(建設Ori)'!BJ$26:BJ$33)</f>
        <v>2992</v>
      </c>
      <c r="BD16" s="1052">
        <f>SUM('第17表(建設Ori)'!BK$26:BK$33)</f>
        <v>2286</v>
      </c>
      <c r="BE16" s="1052">
        <f>SUM('第17表(建設Ori)'!BL$26:BL$33)</f>
        <v>346</v>
      </c>
      <c r="BF16" s="1052">
        <f>SUM('第17表(建設Ori)'!BM$26:BM$33)</f>
        <v>80</v>
      </c>
      <c r="BG16" s="1052">
        <f>SUM('第17表(建設Ori)'!BN$26:BN$33)</f>
        <v>280</v>
      </c>
      <c r="BH16" s="1052">
        <f>SUM('第17表(建設Ori)'!BO$26:BO$33)</f>
        <v>1830</v>
      </c>
      <c r="BI16" s="1052">
        <f>SUM('第17表(建設Ori)'!BP$26:BP$33)</f>
        <v>1051</v>
      </c>
      <c r="BJ16" s="1052">
        <f>SUM('第17表(建設Ori)'!BQ$26:BQ$33)</f>
        <v>390</v>
      </c>
      <c r="BK16" s="1052">
        <f>SUM('第17表(建設Ori)'!BR$26:BR$33)</f>
        <v>64</v>
      </c>
      <c r="BL16" s="1052">
        <f>SUM('第17表(建設Ori)'!BS$26:BS$33)</f>
        <v>1109</v>
      </c>
      <c r="BM16" s="1052">
        <f>SUM('第17表(建設Ori)'!BT$26:BT$33)</f>
        <v>262</v>
      </c>
      <c r="BN16" s="1052">
        <f>SUM('第17表(建設Ori)'!BU$26:BU$33)</f>
        <v>4459</v>
      </c>
      <c r="BO16" s="1052">
        <f>SUM('第17表(建設Ori)'!BV$26:BV$33)</f>
        <v>27612</v>
      </c>
      <c r="BP16" s="1052">
        <f>SUM('第17表(建設Ori)'!BW$26:BW$33)</f>
        <v>7545</v>
      </c>
      <c r="BQ16" s="1052">
        <f>SUM('第17表(建設Ori)'!BX$26:BX$33)</f>
        <v>1144</v>
      </c>
      <c r="BR16" s="1052">
        <f>SUM('第17表(建設Ori)'!BY$26:BY$33)</f>
        <v>328</v>
      </c>
      <c r="BS16" s="1052">
        <f>SUM('第17表(建設Ori)'!BZ$26:BZ$33)</f>
        <v>7153</v>
      </c>
      <c r="BT16" s="1052">
        <f>SUM('第17表(建設Ori)'!CA$26:CA$33)</f>
        <v>3940</v>
      </c>
      <c r="BU16" s="1053">
        <f>SUM('第17表(建設Ori)'!CB$26:CB$33)</f>
        <v>7502</v>
      </c>
      <c r="BW16" s="1437">
        <f>SUM('第17表(建設Ori)'!AL$26:AL$33)</f>
        <v>65372</v>
      </c>
    </row>
    <row r="17" spans="1:75">
      <c r="B17" s="986">
        <v>10</v>
      </c>
      <c r="C17" s="987" t="s">
        <v>13</v>
      </c>
      <c r="D17" s="1054">
        <f>SUM('第17表(建設Ori)'!J$34:J$35)</f>
        <v>724702</v>
      </c>
      <c r="E17" s="1055">
        <f>SUM('第17表(建設Ori)'!K$34:K$35)</f>
        <v>90436</v>
      </c>
      <c r="F17" s="1055">
        <f>SUM('第17表(建設Ori)'!L$34:L$35)</f>
        <v>30379</v>
      </c>
      <c r="G17" s="1055">
        <f>SUM('第17表(建設Ori)'!M$34:M$35)</f>
        <v>4170</v>
      </c>
      <c r="H17" s="1055">
        <f>SUM('第17表(建設Ori)'!N$34:N$35)</f>
        <v>4042</v>
      </c>
      <c r="I17" s="1055">
        <f>SUM('第17表(建設Ori)'!O$34:O$35)</f>
        <v>128</v>
      </c>
      <c r="J17" s="1055">
        <f>SUM('第17表(建設Ori)'!P$34:P$35)</f>
        <v>26209</v>
      </c>
      <c r="K17" s="1055">
        <f>SUM('第17表(建設Ori)'!Q$34:Q$35)</f>
        <v>445</v>
      </c>
      <c r="L17" s="1055">
        <f>SUM('第17表(建設Ori)'!R$34:R$35)</f>
        <v>18405</v>
      </c>
      <c r="M17" s="1055">
        <f>SUM('第17表(建設Ori)'!S$34:S$35)</f>
        <v>18293</v>
      </c>
      <c r="N17" s="1055">
        <f>SUM('第17表(建設Ori)'!T$34:T$35)</f>
        <v>112</v>
      </c>
      <c r="O17" s="1055">
        <f>SUM('第17表(建設Ori)'!U$34:U$35)</f>
        <v>6814</v>
      </c>
      <c r="P17" s="1055">
        <f>SUM('第17表(建設Ori)'!V$34:V$35)</f>
        <v>4124</v>
      </c>
      <c r="Q17" s="1055">
        <f>SUM('第17表(建設Ori)'!W$34:W$35)</f>
        <v>2690</v>
      </c>
      <c r="R17" s="1055">
        <f>SUM('第17表(建設Ori)'!X$34:X$35)</f>
        <v>545</v>
      </c>
      <c r="S17" s="1055">
        <f>SUM('第17表(建設Ori)'!Y$34:Y$35)</f>
        <v>60057</v>
      </c>
      <c r="T17" s="1055">
        <f>SUM('第17表(建設Ori)'!Z$34:Z$35)</f>
        <v>885</v>
      </c>
      <c r="U17" s="1055">
        <f>SUM('第17表(建設Ori)'!AA$34:AA$35)</f>
        <v>181</v>
      </c>
      <c r="V17" s="1055">
        <f>SUM('第17表(建設Ori)'!AB$34:AB$35)</f>
        <v>704</v>
      </c>
      <c r="W17" s="1055">
        <f>SUM('第17表(建設Ori)'!AC$34:AC$35)</f>
        <v>59172</v>
      </c>
      <c r="X17" s="1055">
        <f>SUM('第17表(建設Ori)'!AD$34:AD$35)</f>
        <v>989</v>
      </c>
      <c r="Y17" s="1055">
        <f>SUM('第17表(建設Ori)'!AE$34:AE$35)</f>
        <v>2116</v>
      </c>
      <c r="Z17" s="1055">
        <f>SUM('第17表(建設Ori)'!AF$34:AF$35)</f>
        <v>4618</v>
      </c>
      <c r="AA17" s="1055">
        <f>SUM('第17表(建設Ori)'!AG$34:AG$35)</f>
        <v>3339</v>
      </c>
      <c r="AB17" s="1055">
        <f>SUM('第17表(建設Ori)'!AH$34:AH$35)</f>
        <v>14876</v>
      </c>
      <c r="AC17" s="1055">
        <f>SUM('第17表(建設Ori)'!AI$34:AI$35)</f>
        <v>14425</v>
      </c>
      <c r="AD17" s="1055">
        <f>SUM('第17表(建設Ori)'!AJ$34:AJ$35)</f>
        <v>18187</v>
      </c>
      <c r="AE17" s="1055">
        <f>SUM('第17表(建設Ori)'!AK$34:AK$35)</f>
        <v>622</v>
      </c>
      <c r="AF17" s="1055">
        <f>SUM('第17表(建設Ori)'!AM$34:AM$35)</f>
        <v>614562</v>
      </c>
      <c r="AG17" s="1055">
        <f>SUM('第17表(建設Ori)'!AN$34:AN$35)</f>
        <v>470427</v>
      </c>
      <c r="AH17" s="1055">
        <f>SUM('第17表(建設Ori)'!AO$34:AO$35)</f>
        <v>346693</v>
      </c>
      <c r="AI17" s="1055">
        <f>SUM('第17表(建設Ori)'!AP$34:AP$35)</f>
        <v>340106</v>
      </c>
      <c r="AJ17" s="1055">
        <f>SUM('第17表(建設Ori)'!AQ$34:AQ$35)</f>
        <v>275009</v>
      </c>
      <c r="AK17" s="1055">
        <f>SUM('第17表(建設Ori)'!AR$34:AR$35)</f>
        <v>82185</v>
      </c>
      <c r="AL17" s="1055">
        <f>SUM('第17表(建設Ori)'!AS$34:AS$35)</f>
        <v>23639</v>
      </c>
      <c r="AM17" s="1055">
        <f>SUM('第17表(建設Ori)'!AT$34:AT$35)</f>
        <v>2430</v>
      </c>
      <c r="AN17" s="1055">
        <f>SUM('第17表(建設Ori)'!AU$34:AU$35)</f>
        <v>147449</v>
      </c>
      <c r="AO17" s="1055">
        <f>SUM('第17表(建設Ori)'!AV$34:AV$35)</f>
        <v>18102</v>
      </c>
      <c r="AP17" s="1055">
        <f>SUM('第17表(建設Ori)'!AW$34:AW$35)</f>
        <v>1025</v>
      </c>
      <c r="AQ17" s="1055">
        <f>SUM('第17表(建設Ori)'!AX$34:AX$35)</f>
        <v>179</v>
      </c>
      <c r="AR17" s="1055">
        <f>SUM('第17表(建設Ori)'!AY$34:AY$35)</f>
        <v>65097</v>
      </c>
      <c r="AS17" s="1055">
        <f>SUM('第17表(建設Ori)'!AZ$34:AZ$35)</f>
        <v>57349</v>
      </c>
      <c r="AT17" s="1055">
        <f>SUM('第17表(建設Ori)'!BA$34:BA$35)</f>
        <v>28824</v>
      </c>
      <c r="AU17" s="1055">
        <f>SUM('第17表(建設Ori)'!BB$34:BB$35)</f>
        <v>3279</v>
      </c>
      <c r="AV17" s="1055">
        <f>SUM('第17表(建設Ori)'!BC$34:BC$35)</f>
        <v>22947</v>
      </c>
      <c r="AW17" s="1055">
        <f>SUM('第17表(建設Ori)'!BD$34:BD$35)</f>
        <v>2299</v>
      </c>
      <c r="AX17" s="1055">
        <f>SUM('第17表(建設Ori)'!BE$34:BE$35)</f>
        <v>7748</v>
      </c>
      <c r="AY17" s="1055">
        <f>SUM('第17表(建設Ori)'!BF$34:BF$35)</f>
        <v>6297</v>
      </c>
      <c r="AZ17" s="1055">
        <f>SUM('第17表(建設Ori)'!BG$34:BG$35)</f>
        <v>1451</v>
      </c>
      <c r="BA17" s="1055">
        <f>SUM('第17表(建設Ori)'!BH$34:BH$35)</f>
        <v>6587</v>
      </c>
      <c r="BB17" s="1055">
        <f>SUM('第17表(建設Ori)'!BI$34:BI$35)</f>
        <v>96303</v>
      </c>
      <c r="BC17" s="1055">
        <f>SUM('第17表(建設Ori)'!BJ$34:BJ$35)</f>
        <v>26836</v>
      </c>
      <c r="BD17" s="1055">
        <f>SUM('第17表(建設Ori)'!BK$34:BK$35)</f>
        <v>19891</v>
      </c>
      <c r="BE17" s="1055">
        <f>SUM('第17表(建設Ori)'!BL$34:BL$35)</f>
        <v>3942</v>
      </c>
      <c r="BF17" s="1055">
        <f>SUM('第17表(建設Ori)'!BM$34:BM$35)</f>
        <v>1007</v>
      </c>
      <c r="BG17" s="1055">
        <f>SUM('第17表(建設Ori)'!BN$34:BN$35)</f>
        <v>1996</v>
      </c>
      <c r="BH17" s="1055">
        <f>SUM('第17表(建設Ori)'!BO$34:BO$35)</f>
        <v>28150</v>
      </c>
      <c r="BI17" s="1055">
        <f>SUM('第17表(建設Ori)'!BP$34:BP$35)</f>
        <v>15496</v>
      </c>
      <c r="BJ17" s="1055">
        <f>SUM('第17表(建設Ori)'!BQ$34:BQ$35)</f>
        <v>8654</v>
      </c>
      <c r="BK17" s="1055">
        <f>SUM('第17表(建設Ori)'!BR$34:BR$35)</f>
        <v>3272</v>
      </c>
      <c r="BL17" s="1055">
        <f>SUM('第17表(建設Ori)'!BS$34:BS$35)</f>
        <v>3472</v>
      </c>
      <c r="BM17" s="1055">
        <f>SUM('第17表(建設Ori)'!BT$34:BT$35)</f>
        <v>10423</v>
      </c>
      <c r="BN17" s="1055">
        <f>SUM('第17表(建設Ori)'!BU$34:BU$35)</f>
        <v>27431</v>
      </c>
      <c r="BO17" s="1055">
        <f>SUM('第17表(建設Ori)'!BV$34:BV$35)</f>
        <v>144135</v>
      </c>
      <c r="BP17" s="1055">
        <f>SUM('第17表(建設Ori)'!BW$34:BW$35)</f>
        <v>8912</v>
      </c>
      <c r="BQ17" s="1055">
        <f>SUM('第17表(建設Ori)'!BX$34:BX$35)</f>
        <v>6402</v>
      </c>
      <c r="BR17" s="1055">
        <f>SUM('第17表(建設Ori)'!BY$34:BY$35)</f>
        <v>562</v>
      </c>
      <c r="BS17" s="1055">
        <f>SUM('第17表(建設Ori)'!BZ$34:BZ$35)</f>
        <v>27745</v>
      </c>
      <c r="BT17" s="1055">
        <f>SUM('第17表(建設Ori)'!CA$34:CA$35)</f>
        <v>27272</v>
      </c>
      <c r="BU17" s="1056">
        <f>SUM('第17表(建設Ori)'!CB$34:CB$35)</f>
        <v>73242</v>
      </c>
      <c r="BW17" s="1438">
        <f>SUM('第17表(建設Ori)'!AL$34:AL$35)</f>
        <v>19704</v>
      </c>
    </row>
    <row r="18" spans="1:75">
      <c r="B18" s="991">
        <v>11</v>
      </c>
      <c r="C18" s="992" t="s">
        <v>879</v>
      </c>
      <c r="D18" s="1057">
        <f>SUM('第17表(建設Ori)'!J$36:J$37)</f>
        <v>747333</v>
      </c>
      <c r="E18" s="1058">
        <f>SUM('第17表(建設Ori)'!K$36:K$37)</f>
        <v>347069</v>
      </c>
      <c r="F18" s="1058">
        <f>SUM('第17表(建設Ori)'!L$36:L$37)</f>
        <v>187753</v>
      </c>
      <c r="G18" s="1058">
        <f>SUM('第17表(建設Ori)'!M$36:M$37)</f>
        <v>98346</v>
      </c>
      <c r="H18" s="1058">
        <f>SUM('第17表(建設Ori)'!N$36:N$37)</f>
        <v>95975</v>
      </c>
      <c r="I18" s="1058">
        <f>SUM('第17表(建設Ori)'!O$36:O$37)</f>
        <v>2371</v>
      </c>
      <c r="J18" s="1058">
        <f>SUM('第17表(建設Ori)'!P$36:P$37)</f>
        <v>89407</v>
      </c>
      <c r="K18" s="1058">
        <f>SUM('第17表(建設Ori)'!Q$36:Q$37)</f>
        <v>1181</v>
      </c>
      <c r="L18" s="1058">
        <f>SUM('第17表(建設Ori)'!R$36:R$37)</f>
        <v>49825</v>
      </c>
      <c r="M18" s="1058">
        <f>SUM('第17表(建設Ori)'!S$36:S$37)</f>
        <v>48795</v>
      </c>
      <c r="N18" s="1058">
        <f>SUM('第17表(建設Ori)'!T$36:T$37)</f>
        <v>1030</v>
      </c>
      <c r="O18" s="1058">
        <f>SUM('第17表(建設Ori)'!U$36:U$37)</f>
        <v>37405</v>
      </c>
      <c r="P18" s="1058">
        <f>SUM('第17表(建設Ori)'!V$36:V$37)</f>
        <v>15193</v>
      </c>
      <c r="Q18" s="1058">
        <f>SUM('第17表(建設Ori)'!W$36:W$37)</f>
        <v>22212</v>
      </c>
      <c r="R18" s="1058">
        <f>SUM('第17表(建設Ori)'!X$36:X$37)</f>
        <v>996</v>
      </c>
      <c r="S18" s="1058">
        <f>SUM('第17表(建設Ori)'!Y$36:Y$37)</f>
        <v>159316</v>
      </c>
      <c r="T18" s="1058">
        <f>SUM('第17表(建設Ori)'!Z$36:Z$37)</f>
        <v>7170</v>
      </c>
      <c r="U18" s="1058">
        <f>SUM('第17表(建設Ori)'!AA$36:AA$37)</f>
        <v>480</v>
      </c>
      <c r="V18" s="1058">
        <f>SUM('第17表(建設Ori)'!AB$36:AB$37)</f>
        <v>6690</v>
      </c>
      <c r="W18" s="1058">
        <f>SUM('第17表(建設Ori)'!AC$36:AC$37)</f>
        <v>152146</v>
      </c>
      <c r="X18" s="1058">
        <f>SUM('第17表(建設Ori)'!AD$36:AD$37)</f>
        <v>1376</v>
      </c>
      <c r="Y18" s="1058">
        <f>SUM('第17表(建設Ori)'!AE$36:AE$37)</f>
        <v>6600</v>
      </c>
      <c r="Z18" s="1058">
        <f>SUM('第17表(建設Ori)'!AF$36:AF$37)</f>
        <v>1796</v>
      </c>
      <c r="AA18" s="1058">
        <f>SUM('第17表(建設Ori)'!AG$36:AG$37)</f>
        <v>11770</v>
      </c>
      <c r="AB18" s="1058">
        <f>SUM('第17表(建設Ori)'!AH$36:AH$37)</f>
        <v>42018</v>
      </c>
      <c r="AC18" s="1058">
        <f>SUM('第17表(建設Ori)'!AI$36:AI$37)</f>
        <v>22250</v>
      </c>
      <c r="AD18" s="1058">
        <f>SUM('第17表(建設Ori)'!AJ$36:AJ$37)</f>
        <v>64886</v>
      </c>
      <c r="AE18" s="1058">
        <f>SUM('第17表(建設Ori)'!AK$36:AK$37)</f>
        <v>1450</v>
      </c>
      <c r="AF18" s="1058">
        <f>SUM('第17表(建設Ori)'!AM$36:AM$37)</f>
        <v>281932</v>
      </c>
      <c r="AG18" s="1058">
        <f>SUM('第17表(建設Ori)'!AN$36:AN$37)</f>
        <v>152373</v>
      </c>
      <c r="AH18" s="1058">
        <f>SUM('第17表(建設Ori)'!AO$36:AO$37)</f>
        <v>73558</v>
      </c>
      <c r="AI18" s="1058">
        <f>SUM('第17表(建設Ori)'!AP$36:AP$37)</f>
        <v>71043</v>
      </c>
      <c r="AJ18" s="1058">
        <f>SUM('第17表(建設Ori)'!AQ$36:AQ$37)</f>
        <v>49444</v>
      </c>
      <c r="AK18" s="1058">
        <f>SUM('第17表(建設Ori)'!AR$36:AR$37)</f>
        <v>21817</v>
      </c>
      <c r="AL18" s="1058">
        <f>SUM('第17表(建設Ori)'!AS$36:AS$37)</f>
        <v>339</v>
      </c>
      <c r="AM18" s="1058">
        <f>SUM('第17表(建設Ori)'!AT$36:AT$37)</f>
        <v>8148</v>
      </c>
      <c r="AN18" s="1058">
        <f>SUM('第17表(建設Ori)'!AU$36:AU$37)</f>
        <v>14515</v>
      </c>
      <c r="AO18" s="1058">
        <f>SUM('第17表(建設Ori)'!AV$36:AV$37)</f>
        <v>3669</v>
      </c>
      <c r="AP18" s="1058">
        <f>SUM('第17表(建設Ori)'!AW$36:AW$37)</f>
        <v>156</v>
      </c>
      <c r="AQ18" s="1058">
        <f>SUM('第17表(建設Ori)'!AX$36:AX$37)</f>
        <v>800</v>
      </c>
      <c r="AR18" s="1058">
        <f>SUM('第17表(建設Ori)'!AY$36:AY$37)</f>
        <v>21599</v>
      </c>
      <c r="AS18" s="1058">
        <f>SUM('第17表(建設Ori)'!AZ$36:AZ$37)</f>
        <v>20271</v>
      </c>
      <c r="AT18" s="1058">
        <f>SUM('第17表(建設Ori)'!BA$36:BA$37)</f>
        <v>17902</v>
      </c>
      <c r="AU18" s="1058">
        <f>SUM('第17表(建設Ori)'!BB$36:BB$37)</f>
        <v>1321</v>
      </c>
      <c r="AV18" s="1058">
        <f>SUM('第17表(建設Ori)'!BC$36:BC$37)</f>
        <v>819</v>
      </c>
      <c r="AW18" s="1058">
        <f>SUM('第17表(建設Ori)'!BD$36:BD$37)</f>
        <v>229</v>
      </c>
      <c r="AX18" s="1058">
        <f>SUM('第17表(建設Ori)'!BE$36:BE$37)</f>
        <v>1328</v>
      </c>
      <c r="AY18" s="1058">
        <f>SUM('第17表(建設Ori)'!BF$36:BF$37)</f>
        <v>1080</v>
      </c>
      <c r="AZ18" s="1058">
        <f>SUM('第17表(建設Ori)'!BG$36:BG$37)</f>
        <v>248</v>
      </c>
      <c r="BA18" s="1058">
        <f>SUM('第17表(建設Ori)'!BH$36:BH$37)</f>
        <v>2515</v>
      </c>
      <c r="BB18" s="1058">
        <f>SUM('第17表(建設Ori)'!BI$36:BI$37)</f>
        <v>64483</v>
      </c>
      <c r="BC18" s="1058">
        <f>SUM('第17表(建設Ori)'!BJ$36:BJ$37)</f>
        <v>11180</v>
      </c>
      <c r="BD18" s="1058">
        <f>SUM('第17表(建設Ori)'!BK$36:BK$37)</f>
        <v>5408</v>
      </c>
      <c r="BE18" s="1058">
        <f>SUM('第17表(建設Ori)'!BL$36:BL$37)</f>
        <v>1172</v>
      </c>
      <c r="BF18" s="1058">
        <f>SUM('第17表(建設Ori)'!BM$36:BM$37)</f>
        <v>305</v>
      </c>
      <c r="BG18" s="1058">
        <f>SUM('第17表(建設Ori)'!BN$36:BN$37)</f>
        <v>4295</v>
      </c>
      <c r="BH18" s="1058">
        <f>SUM('第17表(建設Ori)'!BO$36:BO$37)</f>
        <v>35196</v>
      </c>
      <c r="BI18" s="1058">
        <f>SUM('第17表(建設Ori)'!BP$36:BP$37)</f>
        <v>7656</v>
      </c>
      <c r="BJ18" s="1058">
        <f>SUM('第17表(建設Ori)'!BQ$36:BQ$37)</f>
        <v>1059</v>
      </c>
      <c r="BK18" s="1058">
        <f>SUM('第17表(建設Ori)'!BR$36:BR$37)</f>
        <v>3501</v>
      </c>
      <c r="BL18" s="1058">
        <f>SUM('第17表(建設Ori)'!BS$36:BS$37)</f>
        <v>3069</v>
      </c>
      <c r="BM18" s="1058">
        <f>SUM('第17表(建設Ori)'!BT$36:BT$37)</f>
        <v>2822</v>
      </c>
      <c r="BN18" s="1058">
        <f>SUM('第17表(建設Ori)'!BU$36:BU$37)</f>
        <v>14332</v>
      </c>
      <c r="BO18" s="1058">
        <f>SUM('第17表(建設Ori)'!BV$36:BV$37)</f>
        <v>129559</v>
      </c>
      <c r="BP18" s="1058">
        <f>SUM('第17表(建設Ori)'!BW$36:BW$37)</f>
        <v>24961</v>
      </c>
      <c r="BQ18" s="1058">
        <f>SUM('第17表(建設Ori)'!BX$36:BX$37)</f>
        <v>6231</v>
      </c>
      <c r="BR18" s="1058">
        <f>SUM('第17表(建設Ori)'!BY$36:BY$37)</f>
        <v>3768</v>
      </c>
      <c r="BS18" s="1058">
        <f>SUM('第17表(建設Ori)'!BZ$36:BZ$37)</f>
        <v>28751</v>
      </c>
      <c r="BT18" s="1058">
        <f>SUM('第17表(建設Ori)'!CA$36:CA$37)</f>
        <v>20353</v>
      </c>
      <c r="BU18" s="1059">
        <f>SUM('第17表(建設Ori)'!CB$36:CB$37)</f>
        <v>45495</v>
      </c>
      <c r="BW18" s="1439">
        <f>SUM('第17表(建設Ori)'!AL$36:AL$37)</f>
        <v>118332</v>
      </c>
    </row>
    <row r="19" spans="1:75">
      <c r="B19" s="981">
        <v>12</v>
      </c>
      <c r="C19" s="982" t="s">
        <v>14</v>
      </c>
      <c r="D19" s="1051">
        <f>SUM('第17表(建設Ori)'!J$39:J$42)</f>
        <v>2981153</v>
      </c>
      <c r="E19" s="1052">
        <f>SUM('第17表(建設Ori)'!K$39:K$42)</f>
        <v>1433059</v>
      </c>
      <c r="F19" s="1052">
        <f>SUM('第17表(建設Ori)'!L$39:L$42)</f>
        <v>714814</v>
      </c>
      <c r="G19" s="1052">
        <f>SUM('第17表(建設Ori)'!M$39:M$42)</f>
        <v>344994</v>
      </c>
      <c r="H19" s="1052">
        <f>SUM('第17表(建設Ori)'!N$39:N$42)</f>
        <v>334856</v>
      </c>
      <c r="I19" s="1052">
        <f>SUM('第17表(建設Ori)'!O$39:O$42)</f>
        <v>10138</v>
      </c>
      <c r="J19" s="1052">
        <f>SUM('第17表(建設Ori)'!P$39:P$42)</f>
        <v>369820</v>
      </c>
      <c r="K19" s="1052">
        <f>SUM('第17表(建設Ori)'!Q$39:Q$42)</f>
        <v>4925</v>
      </c>
      <c r="L19" s="1052">
        <f>SUM('第17表(建設Ori)'!R$39:R$42)</f>
        <v>242269</v>
      </c>
      <c r="M19" s="1052">
        <f>SUM('第17表(建設Ori)'!S$39:S$42)</f>
        <v>233723</v>
      </c>
      <c r="N19" s="1052">
        <f>SUM('第17表(建設Ori)'!T$39:T$42)</f>
        <v>8546</v>
      </c>
      <c r="O19" s="1052">
        <f>SUM('第17表(建設Ori)'!U$39:U$42)</f>
        <v>118267</v>
      </c>
      <c r="P19" s="1052">
        <f>SUM('第17表(建設Ori)'!V$39:V$42)</f>
        <v>44924</v>
      </c>
      <c r="Q19" s="1052">
        <f>SUM('第17表(建設Ori)'!W$39:W$42)</f>
        <v>73343</v>
      </c>
      <c r="R19" s="1052">
        <f>SUM('第17表(建設Ori)'!X$39:X$42)</f>
        <v>4359</v>
      </c>
      <c r="S19" s="1052">
        <f>SUM('第17表(建設Ori)'!Y$39:Y$42)</f>
        <v>718245</v>
      </c>
      <c r="T19" s="1052">
        <f>SUM('第17表(建設Ori)'!Z$39:Z$42)</f>
        <v>40678</v>
      </c>
      <c r="U19" s="1052">
        <f>SUM('第17表(建設Ori)'!AA$39:AA$42)</f>
        <v>4145</v>
      </c>
      <c r="V19" s="1052">
        <f>SUM('第17表(建設Ori)'!AB$39:AB$42)</f>
        <v>36533</v>
      </c>
      <c r="W19" s="1052">
        <f>SUM('第17表(建設Ori)'!AC$39:AC$42)</f>
        <v>677567</v>
      </c>
      <c r="X19" s="1052">
        <f>SUM('第17表(建設Ori)'!AD$39:AD$42)</f>
        <v>6434</v>
      </c>
      <c r="Y19" s="1052">
        <f>SUM('第17表(建設Ori)'!AE$39:AE$42)</f>
        <v>39785</v>
      </c>
      <c r="Z19" s="1052">
        <f>SUM('第17表(建設Ori)'!AF$39:AF$42)</f>
        <v>25437</v>
      </c>
      <c r="AA19" s="1052">
        <f>SUM('第17表(建設Ori)'!AG$39:AG$42)</f>
        <v>42655</v>
      </c>
      <c r="AB19" s="1052">
        <f>SUM('第17表(建設Ori)'!AH$39:AH$42)</f>
        <v>164287</v>
      </c>
      <c r="AC19" s="1052">
        <f>SUM('第17表(建設Ori)'!AI$39:AI$42)</f>
        <v>119822</v>
      </c>
      <c r="AD19" s="1052">
        <f>SUM('第17表(建設Ori)'!AJ$39:AJ$42)</f>
        <v>271201</v>
      </c>
      <c r="AE19" s="1052">
        <f>SUM('第17表(建設Ori)'!AK$39:AK$42)</f>
        <v>7946</v>
      </c>
      <c r="AF19" s="1052">
        <f>SUM('第17表(建設Ori)'!AM$39:AM$42)</f>
        <v>1211925</v>
      </c>
      <c r="AG19" s="1052">
        <f>SUM('第17表(建設Ori)'!AN$39:AN$42)</f>
        <v>800923</v>
      </c>
      <c r="AH19" s="1052">
        <f>SUM('第17表(建設Ori)'!AO$39:AO$42)</f>
        <v>383116</v>
      </c>
      <c r="AI19" s="1052">
        <f>SUM('第17表(建設Ori)'!AP$39:AP$42)</f>
        <v>370966</v>
      </c>
      <c r="AJ19" s="1052">
        <f>SUM('第17表(建設Ori)'!AQ$39:AQ$42)</f>
        <v>283394</v>
      </c>
      <c r="AK19" s="1052">
        <f>SUM('第17表(建設Ori)'!AR$39:AR$42)</f>
        <v>180243</v>
      </c>
      <c r="AL19" s="1052">
        <f>SUM('第17表(建設Ori)'!AS$39:AS$42)</f>
        <v>4639</v>
      </c>
      <c r="AM19" s="1052">
        <f>SUM('第17表(建設Ori)'!AT$39:AT$42)</f>
        <v>20502</v>
      </c>
      <c r="AN19" s="1052">
        <f>SUM('第17表(建設Ori)'!AU$39:AU$42)</f>
        <v>41394</v>
      </c>
      <c r="AO19" s="1052">
        <f>SUM('第17表(建設Ori)'!AV$39:AV$42)</f>
        <v>34906</v>
      </c>
      <c r="AP19" s="1052">
        <f>SUM('第17表(建設Ori)'!AW$39:AW$42)</f>
        <v>619</v>
      </c>
      <c r="AQ19" s="1052">
        <f>SUM('第17表(建設Ori)'!AX$39:AX$42)</f>
        <v>1091</v>
      </c>
      <c r="AR19" s="1052">
        <f>SUM('第17表(建設Ori)'!AY$39:AY$42)</f>
        <v>87572</v>
      </c>
      <c r="AS19" s="1052">
        <f>SUM('第17表(建設Ori)'!AZ$39:AZ$42)</f>
        <v>81634</v>
      </c>
      <c r="AT19" s="1052">
        <f>SUM('第17表(建設Ori)'!BA$39:BA$42)</f>
        <v>73606</v>
      </c>
      <c r="AU19" s="1052">
        <f>SUM('第17表(建設Ori)'!BB$39:BB$42)</f>
        <v>6620</v>
      </c>
      <c r="AV19" s="1052">
        <f>SUM('第17表(建設Ori)'!BC$39:BC$42)</f>
        <v>1328</v>
      </c>
      <c r="AW19" s="1052">
        <f>SUM('第17表(建設Ori)'!BD$39:BD$42)</f>
        <v>80</v>
      </c>
      <c r="AX19" s="1052">
        <f>SUM('第17表(建設Ori)'!BE$39:BE$42)</f>
        <v>5938</v>
      </c>
      <c r="AY19" s="1052">
        <f>SUM('第17表(建設Ori)'!BF$39:BF$42)</f>
        <v>4829</v>
      </c>
      <c r="AZ19" s="1052">
        <f>SUM('第17表(建設Ori)'!BG$39:BG$42)</f>
        <v>1109</v>
      </c>
      <c r="BA19" s="1052">
        <f>SUM('第17表(建設Ori)'!BH$39:BH$42)</f>
        <v>12150</v>
      </c>
      <c r="BB19" s="1052">
        <f>SUM('第17表(建設Ori)'!BI$39:BI$42)</f>
        <v>341843</v>
      </c>
      <c r="BC19" s="1052">
        <f>SUM('第17表(建設Ori)'!BJ$39:BJ$42)</f>
        <v>110597</v>
      </c>
      <c r="BD19" s="1052">
        <f>SUM('第17表(建設Ori)'!BK$39:BK$42)</f>
        <v>52170</v>
      </c>
      <c r="BE19" s="1052">
        <f>SUM('第17表(建設Ori)'!BL$39:BL$42)</f>
        <v>17615</v>
      </c>
      <c r="BF19" s="1052">
        <f>SUM('第17表(建設Ori)'!BM$39:BM$42)</f>
        <v>4900</v>
      </c>
      <c r="BG19" s="1052">
        <f>SUM('第17表(建設Ori)'!BN$39:BN$42)</f>
        <v>35912</v>
      </c>
      <c r="BH19" s="1052">
        <f>SUM('第17表(建設Ori)'!BO$39:BO$42)</f>
        <v>74074</v>
      </c>
      <c r="BI19" s="1052">
        <f>SUM('第17表(建設Ori)'!BP$39:BP$42)</f>
        <v>40795</v>
      </c>
      <c r="BJ19" s="1052">
        <f>SUM('第17表(建設Ori)'!BQ$39:BQ$42)</f>
        <v>7194</v>
      </c>
      <c r="BK19" s="1052">
        <f>SUM('第17表(建設Ori)'!BR$39:BR$42)</f>
        <v>13151</v>
      </c>
      <c r="BL19" s="1052">
        <f>SUM('第17表(建設Ori)'!BS$39:BS$42)</f>
        <v>10771</v>
      </c>
      <c r="BM19" s="1052">
        <f>SUM('第17表(建設Ori)'!BT$39:BT$42)</f>
        <v>85261</v>
      </c>
      <c r="BN19" s="1052">
        <f>SUM('第17表(建設Ori)'!BU$39:BU$42)</f>
        <v>75964</v>
      </c>
      <c r="BO19" s="1052">
        <f>SUM('第17表(建設Ori)'!BV$39:BV$42)</f>
        <v>411002</v>
      </c>
      <c r="BP19" s="1052">
        <f>SUM('第17表(建設Ori)'!BW$39:BW$42)</f>
        <v>69576</v>
      </c>
      <c r="BQ19" s="1052">
        <f>SUM('第17表(建設Ori)'!BX$39:BX$42)</f>
        <v>17392</v>
      </c>
      <c r="BR19" s="1052">
        <f>SUM('第17表(建設Ori)'!BY$39:BY$42)</f>
        <v>2654</v>
      </c>
      <c r="BS19" s="1052">
        <f>SUM('第17表(建設Ori)'!BZ$39:BZ$42)</f>
        <v>66054</v>
      </c>
      <c r="BT19" s="1052">
        <f>SUM('第17表(建設Ori)'!CA$39:CA$42)</f>
        <v>78231</v>
      </c>
      <c r="BU19" s="1053">
        <f>SUM('第17表(建設Ori)'!CB$39:CB$42)</f>
        <v>177095</v>
      </c>
      <c r="BW19" s="1437">
        <f>SUM('第17表(建設Ori)'!AL$39:AL$42)</f>
        <v>336169</v>
      </c>
    </row>
    <row r="20" spans="1:75">
      <c r="B20" s="981">
        <v>13</v>
      </c>
      <c r="C20" s="982" t="s">
        <v>15</v>
      </c>
      <c r="D20" s="1051">
        <f>SUM('第17表(建設Ori)'!J$43:J$46)</f>
        <v>1359008</v>
      </c>
      <c r="E20" s="1052">
        <f>SUM('第17表(建設Ori)'!K$43:K$46)</f>
        <v>628107</v>
      </c>
      <c r="F20" s="1052">
        <f>SUM('第17表(建設Ori)'!L$43:L$46)</f>
        <v>351792</v>
      </c>
      <c r="G20" s="1052">
        <f>SUM('第17表(建設Ori)'!M$43:M$46)</f>
        <v>73531</v>
      </c>
      <c r="H20" s="1052">
        <f>SUM('第17表(建設Ori)'!N$43:N$46)</f>
        <v>67721</v>
      </c>
      <c r="I20" s="1052">
        <f>SUM('第17表(建設Ori)'!O$43:O$46)</f>
        <v>5810</v>
      </c>
      <c r="J20" s="1052">
        <f>SUM('第17表(建設Ori)'!P$43:P$46)</f>
        <v>278261</v>
      </c>
      <c r="K20" s="1052">
        <f>SUM('第17表(建設Ori)'!Q$43:Q$46)</f>
        <v>3265</v>
      </c>
      <c r="L20" s="1052">
        <f>SUM('第17表(建設Ori)'!R$43:R$46)</f>
        <v>168950</v>
      </c>
      <c r="M20" s="1052">
        <f>SUM('第17表(建設Ori)'!S$43:S$46)</f>
        <v>167622</v>
      </c>
      <c r="N20" s="1052">
        <f>SUM('第17表(建設Ori)'!T$43:T$46)</f>
        <v>1328</v>
      </c>
      <c r="O20" s="1052">
        <f>SUM('第17表(建設Ori)'!U$43:U$46)</f>
        <v>103818</v>
      </c>
      <c r="P20" s="1052">
        <f>SUM('第17表(建設Ori)'!V$43:V$46)</f>
        <v>19619</v>
      </c>
      <c r="Q20" s="1052">
        <f>SUM('第17表(建設Ori)'!W$43:W$46)</f>
        <v>84199</v>
      </c>
      <c r="R20" s="1052">
        <f>SUM('第17表(建設Ori)'!X$43:X$46)</f>
        <v>2228</v>
      </c>
      <c r="S20" s="1052">
        <f>SUM('第17表(建設Ori)'!Y$43:Y$46)</f>
        <v>276315</v>
      </c>
      <c r="T20" s="1052">
        <f>SUM('第17表(建設Ori)'!Z$43:Z$46)</f>
        <v>7203</v>
      </c>
      <c r="U20" s="1052">
        <f>SUM('第17表(建設Ori)'!AA$43:AA$46)</f>
        <v>962</v>
      </c>
      <c r="V20" s="1052">
        <f>SUM('第17表(建設Ori)'!AB$43:AB$46)</f>
        <v>6241</v>
      </c>
      <c r="W20" s="1052">
        <f>SUM('第17表(建設Ori)'!AC$43:AC$46)</f>
        <v>269112</v>
      </c>
      <c r="X20" s="1052">
        <f>SUM('第17表(建設Ori)'!AD$43:AD$46)</f>
        <v>3281</v>
      </c>
      <c r="Y20" s="1052">
        <f>SUM('第17表(建設Ori)'!AE$43:AE$46)</f>
        <v>15761</v>
      </c>
      <c r="Z20" s="1052">
        <f>SUM('第17表(建設Ori)'!AF$43:AF$46)</f>
        <v>11839</v>
      </c>
      <c r="AA20" s="1052">
        <f>SUM('第17表(建設Ori)'!AG$43:AG$46)</f>
        <v>19434</v>
      </c>
      <c r="AB20" s="1052">
        <f>SUM('第17表(建設Ori)'!AH$43:AH$46)</f>
        <v>81656</v>
      </c>
      <c r="AC20" s="1052">
        <f>SUM('第17表(建設Ori)'!AI$43:AI$46)</f>
        <v>41105</v>
      </c>
      <c r="AD20" s="1052">
        <f>SUM('第17表(建設Ori)'!AJ$43:AJ$46)</f>
        <v>92810</v>
      </c>
      <c r="AE20" s="1052">
        <f>SUM('第17表(建設Ori)'!AK$43:AK$46)</f>
        <v>3226</v>
      </c>
      <c r="AF20" s="1052">
        <f>SUM('第17表(建設Ori)'!AM$43:AM$46)</f>
        <v>627392</v>
      </c>
      <c r="AG20" s="1052">
        <f>SUM('第17表(建設Ori)'!AN$43:AN$46)</f>
        <v>271373</v>
      </c>
      <c r="AH20" s="1052">
        <f>SUM('第17表(建設Ori)'!AO$43:AO$46)</f>
        <v>147784</v>
      </c>
      <c r="AI20" s="1052">
        <f>SUM('第17表(建設Ori)'!AP$43:AP$46)</f>
        <v>145353</v>
      </c>
      <c r="AJ20" s="1052">
        <f>SUM('第17表(建設Ori)'!AQ$43:AQ$46)</f>
        <v>62990</v>
      </c>
      <c r="AK20" s="1052">
        <f>SUM('第17表(建設Ori)'!AR$43:AR$46)</f>
        <v>25194</v>
      </c>
      <c r="AL20" s="1052">
        <f>SUM('第17表(建設Ori)'!AS$43:AS$46)</f>
        <v>266</v>
      </c>
      <c r="AM20" s="1052">
        <f>SUM('第17表(建設Ori)'!AT$43:AT$46)</f>
        <v>20560</v>
      </c>
      <c r="AN20" s="1052">
        <f>SUM('第17表(建設Ori)'!AU$43:AU$46)</f>
        <v>10326</v>
      </c>
      <c r="AO20" s="1052">
        <f>SUM('第17表(建設Ori)'!AV$43:AV$46)</f>
        <v>5678</v>
      </c>
      <c r="AP20" s="1052">
        <f>SUM('第17表(建設Ori)'!AW$43:AW$46)</f>
        <v>44</v>
      </c>
      <c r="AQ20" s="1052">
        <f>SUM('第17表(建設Ori)'!AX$43:AX$46)</f>
        <v>922</v>
      </c>
      <c r="AR20" s="1052">
        <f>SUM('第17表(建設Ori)'!AY$43:AY$46)</f>
        <v>82363</v>
      </c>
      <c r="AS20" s="1052">
        <f>SUM('第17表(建設Ori)'!AZ$43:AZ$46)</f>
        <v>79687</v>
      </c>
      <c r="AT20" s="1052">
        <f>SUM('第17表(建設Ori)'!BA$43:BA$46)</f>
        <v>72154</v>
      </c>
      <c r="AU20" s="1052">
        <f>SUM('第17表(建設Ori)'!BB$43:BB$46)</f>
        <v>5374</v>
      </c>
      <c r="AV20" s="1052">
        <f>SUM('第17表(建設Ori)'!BC$43:BC$46)</f>
        <v>2003</v>
      </c>
      <c r="AW20" s="1052">
        <f>SUM('第17表(建設Ori)'!BD$43:BD$46)</f>
        <v>156</v>
      </c>
      <c r="AX20" s="1052">
        <f>SUM('第17表(建設Ori)'!BE$43:BE$46)</f>
        <v>2676</v>
      </c>
      <c r="AY20" s="1052">
        <f>SUM('第17表(建設Ori)'!BF$43:BF$46)</f>
        <v>2168</v>
      </c>
      <c r="AZ20" s="1052">
        <f>SUM('第17表(建設Ori)'!BG$43:BG$46)</f>
        <v>508</v>
      </c>
      <c r="BA20" s="1052">
        <f>SUM('第17表(建設Ori)'!BH$43:BH$46)</f>
        <v>2431</v>
      </c>
      <c r="BB20" s="1052">
        <f>SUM('第17表(建設Ori)'!BI$43:BI$46)</f>
        <v>95252</v>
      </c>
      <c r="BC20" s="1052">
        <f>SUM('第17表(建設Ori)'!BJ$43:BJ$46)</f>
        <v>32742</v>
      </c>
      <c r="BD20" s="1052">
        <f>SUM('第17表(建設Ori)'!BK$43:BK$46)</f>
        <v>24455</v>
      </c>
      <c r="BE20" s="1052">
        <f>SUM('第17表(建設Ori)'!BL$43:BL$46)</f>
        <v>3568</v>
      </c>
      <c r="BF20" s="1052">
        <f>SUM('第17表(建設Ori)'!BM$43:BM$46)</f>
        <v>2802</v>
      </c>
      <c r="BG20" s="1052">
        <f>SUM('第17表(建設Ori)'!BN$43:BN$46)</f>
        <v>1917</v>
      </c>
      <c r="BH20" s="1052">
        <f>SUM('第17表(建設Ori)'!BO$43:BO$46)</f>
        <v>36268</v>
      </c>
      <c r="BI20" s="1052">
        <f>SUM('第17表(建設Ori)'!BP$43:BP$46)</f>
        <v>12953</v>
      </c>
      <c r="BJ20" s="1052">
        <f>SUM('第17表(建設Ori)'!BQ$43:BQ$46)</f>
        <v>1424</v>
      </c>
      <c r="BK20" s="1052">
        <f>SUM('第17表(建設Ori)'!BR$43:BR$46)</f>
        <v>3667</v>
      </c>
      <c r="BL20" s="1052">
        <f>SUM('第17表(建設Ori)'!BS$43:BS$46)</f>
        <v>346</v>
      </c>
      <c r="BM20" s="1052">
        <f>SUM('第17表(建設Ori)'!BT$43:BT$46)</f>
        <v>7852</v>
      </c>
      <c r="BN20" s="1052">
        <f>SUM('第17表(建設Ori)'!BU$43:BU$46)</f>
        <v>28337</v>
      </c>
      <c r="BO20" s="1052">
        <f>SUM('第17表(建設Ori)'!BV$43:BV$46)</f>
        <v>356019</v>
      </c>
      <c r="BP20" s="1052">
        <f>SUM('第17表(建設Ori)'!BW$43:BW$46)</f>
        <v>104133</v>
      </c>
      <c r="BQ20" s="1052">
        <f>SUM('第17表(建設Ori)'!BX$43:BX$46)</f>
        <v>14247</v>
      </c>
      <c r="BR20" s="1052">
        <f>SUM('第17表(建設Ori)'!BY$43:BY$46)</f>
        <v>1224</v>
      </c>
      <c r="BS20" s="1052">
        <f>SUM('第17表(建設Ori)'!BZ$43:BZ$46)</f>
        <v>141302</v>
      </c>
      <c r="BT20" s="1052">
        <f>SUM('第17表(建設Ori)'!CA$43:CA$46)</f>
        <v>9533</v>
      </c>
      <c r="BU20" s="1053">
        <f>SUM('第17表(建設Ori)'!CB$43:CB$46)</f>
        <v>85580</v>
      </c>
      <c r="BW20" s="1437">
        <f>SUM('第17表(建設Ori)'!AL$43:AL$46)</f>
        <v>103509</v>
      </c>
    </row>
    <row r="21" spans="1:75">
      <c r="B21" s="996">
        <v>14</v>
      </c>
      <c r="C21" s="997" t="s">
        <v>16</v>
      </c>
      <c r="D21" s="1051">
        <f>SUM('第17表(建設Ori)'!J$47:J$48)</f>
        <v>494932</v>
      </c>
      <c r="E21" s="1052">
        <f>SUM('第17表(建設Ori)'!K$47:K$48)</f>
        <v>208248</v>
      </c>
      <c r="F21" s="1052">
        <f>SUM('第17表(建設Ori)'!L$47:L$48)</f>
        <v>99388</v>
      </c>
      <c r="G21" s="1052">
        <f>SUM('第17表(建設Ori)'!M$47:M$48)</f>
        <v>38998</v>
      </c>
      <c r="H21" s="1052">
        <f>SUM('第17表(建設Ori)'!N$47:N$48)</f>
        <v>38376</v>
      </c>
      <c r="I21" s="1052">
        <f>SUM('第17表(建設Ori)'!O$47:O$48)</f>
        <v>622</v>
      </c>
      <c r="J21" s="1052">
        <f>SUM('第17表(建設Ori)'!P$47:P$48)</f>
        <v>60390</v>
      </c>
      <c r="K21" s="1052">
        <f>SUM('第17表(建設Ori)'!Q$47:Q$48)</f>
        <v>1250</v>
      </c>
      <c r="L21" s="1052">
        <f>SUM('第17表(建設Ori)'!R$47:R$48)</f>
        <v>33853</v>
      </c>
      <c r="M21" s="1052">
        <f>SUM('第17表(建設Ori)'!S$47:S$48)</f>
        <v>33472</v>
      </c>
      <c r="N21" s="1052">
        <f>SUM('第17表(建設Ori)'!T$47:T$48)</f>
        <v>381</v>
      </c>
      <c r="O21" s="1052">
        <f>SUM('第17表(建設Ori)'!U$47:U$48)</f>
        <v>24778</v>
      </c>
      <c r="P21" s="1052">
        <f>SUM('第17表(建設Ori)'!V$47:V$48)</f>
        <v>14389</v>
      </c>
      <c r="Q21" s="1052">
        <f>SUM('第17表(建設Ori)'!W$47:W$48)</f>
        <v>10389</v>
      </c>
      <c r="R21" s="1052">
        <f>SUM('第17表(建設Ori)'!X$47:X$48)</f>
        <v>509</v>
      </c>
      <c r="S21" s="1052">
        <f>SUM('第17表(建設Ori)'!Y$47:Y$48)</f>
        <v>108860</v>
      </c>
      <c r="T21" s="1052">
        <f>SUM('第17表(建設Ori)'!Z$47:Z$48)</f>
        <v>4613</v>
      </c>
      <c r="U21" s="1052">
        <f>SUM('第17表(建設Ori)'!AA$47:AA$48)</f>
        <v>290</v>
      </c>
      <c r="V21" s="1052">
        <f>SUM('第17表(建設Ori)'!AB$47:AB$48)</f>
        <v>4323</v>
      </c>
      <c r="W21" s="1052">
        <f>SUM('第17表(建設Ori)'!AC$47:AC$48)</f>
        <v>104247</v>
      </c>
      <c r="X21" s="1052">
        <f>SUM('第17表(建設Ori)'!AD$47:AD$48)</f>
        <v>1230</v>
      </c>
      <c r="Y21" s="1052">
        <f>SUM('第17表(建設Ori)'!AE$47:AE$48)</f>
        <v>4188</v>
      </c>
      <c r="Z21" s="1052">
        <f>SUM('第17表(建設Ori)'!AF$47:AF$48)</f>
        <v>1815</v>
      </c>
      <c r="AA21" s="1052">
        <f>SUM('第17表(建設Ori)'!AG$47:AG$48)</f>
        <v>5816</v>
      </c>
      <c r="AB21" s="1052">
        <f>SUM('第17表(建設Ori)'!AH$47:AH$48)</f>
        <v>26085</v>
      </c>
      <c r="AC21" s="1052">
        <f>SUM('第17表(建設Ori)'!AI$47:AI$48)</f>
        <v>17558</v>
      </c>
      <c r="AD21" s="1052">
        <f>SUM('第17表(建設Ori)'!AJ$47:AJ$48)</f>
        <v>45641</v>
      </c>
      <c r="AE21" s="1052">
        <f>SUM('第17表(建設Ori)'!AK$47:AK$48)</f>
        <v>1914</v>
      </c>
      <c r="AF21" s="1052">
        <f>SUM('第17表(建設Ori)'!AM$47:AM$48)</f>
        <v>236128</v>
      </c>
      <c r="AG21" s="1052">
        <f>SUM('第17表(建設Ori)'!AN$47:AN$48)</f>
        <v>48142</v>
      </c>
      <c r="AH21" s="1052">
        <f>SUM('第17表(建設Ori)'!AO$47:AO$48)</f>
        <v>25246</v>
      </c>
      <c r="AI21" s="1052">
        <f>SUM('第17表(建設Ori)'!AP$47:AP$48)</f>
        <v>10979</v>
      </c>
      <c r="AJ21" s="1052">
        <f>SUM('第17表(建設Ori)'!AQ$47:AQ$48)</f>
        <v>5740</v>
      </c>
      <c r="AK21" s="1052">
        <f>SUM('第17表(建設Ori)'!AR$47:AR$48)</f>
        <v>2571</v>
      </c>
      <c r="AL21" s="1052">
        <f>SUM('第17表(建設Ori)'!AS$47:AS$48)</f>
        <v>56</v>
      </c>
      <c r="AM21" s="1052">
        <f>SUM('第17表(建設Ori)'!AT$47:AT$48)</f>
        <v>800</v>
      </c>
      <c r="AN21" s="1052">
        <f>SUM('第17表(建設Ori)'!AU$47:AU$48)</f>
        <v>1148</v>
      </c>
      <c r="AO21" s="1052">
        <f>SUM('第17表(建設Ori)'!AV$47:AV$48)</f>
        <v>764</v>
      </c>
      <c r="AP21" s="1052">
        <f>SUM('第17表(建設Ori)'!AW$47:AW$48)</f>
        <v>316</v>
      </c>
      <c r="AQ21" s="1052">
        <f>SUM('第17表(建設Ori)'!AX$47:AX$48)</f>
        <v>85</v>
      </c>
      <c r="AR21" s="1052">
        <f>SUM('第17表(建設Ori)'!AY$47:AY$48)</f>
        <v>5239</v>
      </c>
      <c r="AS21" s="1052">
        <f>SUM('第17表(建設Ori)'!AZ$47:AZ$48)</f>
        <v>4608</v>
      </c>
      <c r="AT21" s="1052">
        <f>SUM('第17表(建設Ori)'!BA$47:BA$48)</f>
        <v>778</v>
      </c>
      <c r="AU21" s="1052">
        <f>SUM('第17表(建設Ori)'!BB$47:BB$48)</f>
        <v>641</v>
      </c>
      <c r="AV21" s="1052">
        <f>SUM('第17表(建設Ori)'!BC$47:BC$48)</f>
        <v>3185</v>
      </c>
      <c r="AW21" s="1052">
        <f>SUM('第17表(建設Ori)'!BD$47:BD$48)</f>
        <v>4</v>
      </c>
      <c r="AX21" s="1052">
        <f>SUM('第17表(建設Ori)'!BE$47:BE$48)</f>
        <v>631</v>
      </c>
      <c r="AY21" s="1052">
        <f>SUM('第17表(建設Ori)'!BF$47:BF$48)</f>
        <v>512</v>
      </c>
      <c r="AZ21" s="1052">
        <f>SUM('第17表(建設Ori)'!BG$47:BG$48)</f>
        <v>119</v>
      </c>
      <c r="BA21" s="1052">
        <f>SUM('第17表(建設Ori)'!BH$47:BH$48)</f>
        <v>14267</v>
      </c>
      <c r="BB21" s="1052">
        <f>SUM('第17表(建設Ori)'!BI$47:BI$48)</f>
        <v>22012</v>
      </c>
      <c r="BC21" s="1052">
        <f>SUM('第17表(建設Ori)'!BJ$47:BJ$48)</f>
        <v>2747</v>
      </c>
      <c r="BD21" s="1052">
        <f>SUM('第17表(建設Ori)'!BK$47:BK$48)</f>
        <v>1541</v>
      </c>
      <c r="BE21" s="1052">
        <f>SUM('第17表(建設Ori)'!BL$47:BL$48)</f>
        <v>745</v>
      </c>
      <c r="BF21" s="1052">
        <f>SUM('第17表(建設Ori)'!BM$47:BM$48)</f>
        <v>418</v>
      </c>
      <c r="BG21" s="1052">
        <f>SUM('第17表(建設Ori)'!BN$47:BN$48)</f>
        <v>43</v>
      </c>
      <c r="BH21" s="1052">
        <f>SUM('第17表(建設Ori)'!BO$47:BO$48)</f>
        <v>14237</v>
      </c>
      <c r="BI21" s="1052">
        <f>SUM('第17表(建設Ori)'!BP$47:BP$48)</f>
        <v>1585</v>
      </c>
      <c r="BJ21" s="1052">
        <f>SUM('第17表(建設Ori)'!BQ$47:BQ$48)</f>
        <v>136</v>
      </c>
      <c r="BK21" s="1052">
        <f>SUM('第17表(建設Ori)'!BR$47:BR$48)</f>
        <v>1002</v>
      </c>
      <c r="BL21" s="1052">
        <f>SUM('第17表(建設Ori)'!BS$47:BS$48)</f>
        <v>2239</v>
      </c>
      <c r="BM21" s="1052">
        <f>SUM('第17表(建設Ori)'!BT$47:BT$48)</f>
        <v>66</v>
      </c>
      <c r="BN21" s="1052">
        <f>SUM('第17表(建設Ori)'!BU$47:BU$48)</f>
        <v>884</v>
      </c>
      <c r="BO21" s="1052">
        <f>SUM('第17表(建設Ori)'!BV$47:BV$48)</f>
        <v>187986</v>
      </c>
      <c r="BP21" s="1052">
        <f>SUM('第17表(建設Ori)'!BW$47:BW$48)</f>
        <v>96827</v>
      </c>
      <c r="BQ21" s="1052">
        <f>SUM('第17表(建設Ori)'!BX$47:BX$48)</f>
        <v>51777</v>
      </c>
      <c r="BR21" s="1052">
        <f>SUM('第17表(建設Ori)'!BY$47:BY$48)</f>
        <v>10929</v>
      </c>
      <c r="BS21" s="1052">
        <f>SUM('第17表(建設Ori)'!BZ$47:BZ$48)</f>
        <v>1365</v>
      </c>
      <c r="BT21" s="1052">
        <f>SUM('第17表(建設Ori)'!CA$47:CA$48)</f>
        <v>1281</v>
      </c>
      <c r="BU21" s="1053">
        <f>SUM('第17表(建設Ori)'!CB$47:CB$48)</f>
        <v>25807</v>
      </c>
      <c r="BW21" s="1437">
        <f>SUM('第17表(建設Ori)'!AL$47:AL$48)</f>
        <v>50556</v>
      </c>
    </row>
    <row r="22" spans="1:75">
      <c r="B22" s="998">
        <v>15</v>
      </c>
      <c r="C22" s="999" t="s">
        <v>17</v>
      </c>
      <c r="D22" s="1054">
        <f>SUM('第17表(建設Ori)'!J$49:J$50)</f>
        <v>5288760</v>
      </c>
      <c r="E22" s="1055">
        <f>SUM('第17表(建設Ori)'!K$49:K$50)</f>
        <v>2900182</v>
      </c>
      <c r="F22" s="1055">
        <f>SUM('第17表(建設Ori)'!L$49:L$50)</f>
        <v>1148819</v>
      </c>
      <c r="G22" s="1055">
        <f>SUM('第17表(建設Ori)'!M$49:M$50)</f>
        <v>455701</v>
      </c>
      <c r="H22" s="1055">
        <f>SUM('第17表(建設Ori)'!N$49:N$50)</f>
        <v>438330</v>
      </c>
      <c r="I22" s="1055">
        <f>SUM('第17表(建設Ori)'!O$49:O$50)</f>
        <v>17371</v>
      </c>
      <c r="J22" s="1055">
        <f>SUM('第17表(建設Ori)'!P$49:P$50)</f>
        <v>693118</v>
      </c>
      <c r="K22" s="1055">
        <f>SUM('第17表(建設Ori)'!Q$49:Q$50)</f>
        <v>8572</v>
      </c>
      <c r="L22" s="1055">
        <f>SUM('第17表(建設Ori)'!R$49:R$50)</f>
        <v>231240</v>
      </c>
      <c r="M22" s="1055">
        <f>SUM('第17表(建設Ori)'!S$49:S$50)</f>
        <v>225704</v>
      </c>
      <c r="N22" s="1055">
        <f>SUM('第17表(建設Ori)'!T$49:T$50)</f>
        <v>5536</v>
      </c>
      <c r="O22" s="1055">
        <f>SUM('第17表(建設Ori)'!U$49:U$50)</f>
        <v>448453</v>
      </c>
      <c r="P22" s="1055">
        <f>SUM('第17表(建設Ori)'!V$49:V$50)</f>
        <v>161629</v>
      </c>
      <c r="Q22" s="1055">
        <f>SUM('第17表(建設Ori)'!W$49:W$50)</f>
        <v>286824</v>
      </c>
      <c r="R22" s="1055">
        <f>SUM('第17表(建設Ori)'!X$49:X$50)</f>
        <v>4853</v>
      </c>
      <c r="S22" s="1055">
        <f>SUM('第17表(建設Ori)'!Y$49:Y$50)</f>
        <v>1751363</v>
      </c>
      <c r="T22" s="1055">
        <f>SUM('第17表(建設Ori)'!Z$49:Z$50)</f>
        <v>58615</v>
      </c>
      <c r="U22" s="1055">
        <f>SUM('第17表(建設Ori)'!AA$49:AA$50)</f>
        <v>4750</v>
      </c>
      <c r="V22" s="1055">
        <f>SUM('第17表(建設Ori)'!AB$49:AB$50)</f>
        <v>53865</v>
      </c>
      <c r="W22" s="1055">
        <f>SUM('第17表(建設Ori)'!AC$49:AC$50)</f>
        <v>1692748</v>
      </c>
      <c r="X22" s="1055">
        <f>SUM('第17表(建設Ori)'!AD$49:AD$50)</f>
        <v>16497</v>
      </c>
      <c r="Y22" s="1055">
        <f>SUM('第17表(建設Ori)'!AE$49:AE$50)</f>
        <v>98077</v>
      </c>
      <c r="Z22" s="1055">
        <f>SUM('第17表(建設Ori)'!AF$49:AF$50)</f>
        <v>31534</v>
      </c>
      <c r="AA22" s="1055">
        <f>SUM('第17表(建設Ori)'!AG$49:AG$50)</f>
        <v>76958</v>
      </c>
      <c r="AB22" s="1055">
        <f>SUM('第17表(建設Ori)'!AH$49:AH$50)</f>
        <v>262642</v>
      </c>
      <c r="AC22" s="1055">
        <f>SUM('第17表(建設Ori)'!AI$49:AI$50)</f>
        <v>403617</v>
      </c>
      <c r="AD22" s="1055">
        <f>SUM('第17表(建設Ori)'!AJ$49:AJ$50)</f>
        <v>785404</v>
      </c>
      <c r="AE22" s="1055">
        <f>SUM('第17表(建設Ori)'!AK$49:AK$50)</f>
        <v>18019</v>
      </c>
      <c r="AF22" s="1055">
        <f>SUM('第17表(建設Ori)'!AM$49:AM$50)</f>
        <v>1001045</v>
      </c>
      <c r="AG22" s="1055">
        <f>SUM('第17表(建設Ori)'!AN$49:AN$50)</f>
        <v>460708</v>
      </c>
      <c r="AH22" s="1055">
        <f>SUM('第17表(建設Ori)'!AO$49:AO$50)</f>
        <v>288158</v>
      </c>
      <c r="AI22" s="1055">
        <f>SUM('第17表(建設Ori)'!AP$49:AP$50)</f>
        <v>284025</v>
      </c>
      <c r="AJ22" s="1055">
        <f>SUM('第17表(建設Ori)'!AQ$49:AQ$50)</f>
        <v>208998</v>
      </c>
      <c r="AK22" s="1055">
        <f>SUM('第17表(建設Ori)'!AR$49:AR$50)</f>
        <v>68879</v>
      </c>
      <c r="AL22" s="1055">
        <f>SUM('第17表(建設Ori)'!AS$49:AS$50)</f>
        <v>5288</v>
      </c>
      <c r="AM22" s="1055">
        <f>SUM('第17表(建設Ori)'!AT$49:AT$50)</f>
        <v>52711</v>
      </c>
      <c r="AN22" s="1055">
        <f>SUM('第17表(建設Ori)'!AU$49:AU$50)</f>
        <v>71502</v>
      </c>
      <c r="AO22" s="1055">
        <f>SUM('第17表(建設Ori)'!AV$49:AV$50)</f>
        <v>8197</v>
      </c>
      <c r="AP22" s="1055">
        <f>SUM('第17表(建設Ori)'!AW$49:AW$50)</f>
        <v>650</v>
      </c>
      <c r="AQ22" s="1055">
        <f>SUM('第17表(建設Ori)'!AX$49:AX$50)</f>
        <v>1771</v>
      </c>
      <c r="AR22" s="1055">
        <f>SUM('第17表(建設Ori)'!AY$49:AY$50)</f>
        <v>75027</v>
      </c>
      <c r="AS22" s="1055">
        <f>SUM('第17表(建設Ori)'!AZ$49:AZ$50)</f>
        <v>68752</v>
      </c>
      <c r="AT22" s="1055">
        <f>SUM('第17表(建設Ori)'!BA$49:BA$50)</f>
        <v>48565</v>
      </c>
      <c r="AU22" s="1055">
        <f>SUM('第17表(建設Ori)'!BB$49:BB$50)</f>
        <v>17476</v>
      </c>
      <c r="AV22" s="1055">
        <f>SUM('第17表(建設Ori)'!BC$49:BC$50)</f>
        <v>1522</v>
      </c>
      <c r="AW22" s="1055">
        <f>SUM('第17表(建設Ori)'!BD$49:BD$50)</f>
        <v>1189</v>
      </c>
      <c r="AX22" s="1055">
        <f>SUM('第17表(建設Ori)'!BE$49:BE$50)</f>
        <v>6275</v>
      </c>
      <c r="AY22" s="1055">
        <f>SUM('第17表(建設Ori)'!BF$49:BF$50)</f>
        <v>5103</v>
      </c>
      <c r="AZ22" s="1055">
        <f>SUM('第17表(建設Ori)'!BG$49:BG$50)</f>
        <v>1172</v>
      </c>
      <c r="BA22" s="1055">
        <f>SUM('第17表(建設Ori)'!BH$49:BH$50)</f>
        <v>4133</v>
      </c>
      <c r="BB22" s="1055">
        <f>SUM('第17表(建設Ori)'!BI$49:BI$50)</f>
        <v>136031</v>
      </c>
      <c r="BC22" s="1055">
        <f>SUM('第17表(建設Ori)'!BJ$49:BJ$50)</f>
        <v>41406</v>
      </c>
      <c r="BD22" s="1055">
        <f>SUM('第17表(建設Ori)'!BK$49:BK$50)</f>
        <v>17983</v>
      </c>
      <c r="BE22" s="1055">
        <f>SUM('第17表(建設Ori)'!BL$49:BL$50)</f>
        <v>6278</v>
      </c>
      <c r="BF22" s="1055">
        <f>SUM('第17表(建設Ori)'!BM$49:BM$50)</f>
        <v>1138</v>
      </c>
      <c r="BG22" s="1055">
        <f>SUM('第17表(建設Ori)'!BN$49:BN$50)</f>
        <v>16007</v>
      </c>
      <c r="BH22" s="1055">
        <f>SUM('第17表(建設Ori)'!BO$49:BO$50)</f>
        <v>41075</v>
      </c>
      <c r="BI22" s="1055">
        <f>SUM('第17表(建設Ori)'!BP$49:BP$50)</f>
        <v>25068</v>
      </c>
      <c r="BJ22" s="1055">
        <f>SUM('第17表(建設Ori)'!BQ$49:BQ$50)</f>
        <v>2076</v>
      </c>
      <c r="BK22" s="1055">
        <f>SUM('第17表(建設Ori)'!BR$49:BR$50)</f>
        <v>2175</v>
      </c>
      <c r="BL22" s="1055">
        <f>SUM('第17表(建設Ori)'!BS$49:BS$50)</f>
        <v>17348</v>
      </c>
      <c r="BM22" s="1055">
        <f>SUM('第17表(建設Ori)'!BT$49:BT$50)</f>
        <v>6883</v>
      </c>
      <c r="BN22" s="1055">
        <f>SUM('第17表(建設Ori)'!BU$49:BU$50)</f>
        <v>36519</v>
      </c>
      <c r="BO22" s="1055">
        <f>SUM('第17表(建設Ori)'!BV$49:BV$50)</f>
        <v>540337</v>
      </c>
      <c r="BP22" s="1055">
        <f>SUM('第17表(建設Ori)'!BW$49:BW$50)</f>
        <v>72503</v>
      </c>
      <c r="BQ22" s="1055">
        <f>SUM('第17表(建設Ori)'!BX$49:BX$50)</f>
        <v>60072</v>
      </c>
      <c r="BR22" s="1055">
        <f>SUM('第17表(建設Ori)'!BY$49:BY$50)</f>
        <v>6384</v>
      </c>
      <c r="BS22" s="1055">
        <f>SUM('第17表(建設Ori)'!BZ$49:BZ$50)</f>
        <v>159512</v>
      </c>
      <c r="BT22" s="1055">
        <f>SUM('第17表(建設Ori)'!CA$49:CA$50)</f>
        <v>22361</v>
      </c>
      <c r="BU22" s="1056">
        <f>SUM('第17表(建設Ori)'!CB$49:CB$50)</f>
        <v>219505</v>
      </c>
      <c r="BW22" s="1438">
        <f>SUM('第17表(建設Ori)'!AL$49:AL$50)</f>
        <v>1387533</v>
      </c>
    </row>
    <row r="23" spans="1:75">
      <c r="A23" s="718"/>
      <c r="B23" s="1000">
        <v>16</v>
      </c>
      <c r="C23" s="1001" t="s">
        <v>408</v>
      </c>
      <c r="D23" s="1057">
        <f>SUM('第17表(建設Ori)'!J$51)</f>
        <v>389561</v>
      </c>
      <c r="E23" s="1058">
        <f>SUM('第17表(建設Ori)'!K$51)</f>
        <v>271544</v>
      </c>
      <c r="F23" s="1058">
        <f>SUM('第17表(建設Ori)'!L$51)</f>
        <v>66065</v>
      </c>
      <c r="G23" s="1058">
        <f>SUM('第17表(建設Ori)'!M$51)</f>
        <v>24619</v>
      </c>
      <c r="H23" s="1058">
        <f>SUM('第17表(建設Ori)'!N$51)</f>
        <v>24443</v>
      </c>
      <c r="I23" s="1058">
        <f>SUM('第17表(建設Ori)'!O$51)</f>
        <v>176</v>
      </c>
      <c r="J23" s="1058">
        <f>SUM('第17表(建設Ori)'!P$51)</f>
        <v>41446</v>
      </c>
      <c r="K23" s="1058">
        <f>SUM('第17表(建設Ori)'!Q$51)</f>
        <v>1525</v>
      </c>
      <c r="L23" s="1058">
        <f>SUM('第17表(建設Ori)'!R$51)</f>
        <v>27458</v>
      </c>
      <c r="M23" s="1058">
        <f>SUM('第17表(建設Ori)'!S$51)</f>
        <v>26817</v>
      </c>
      <c r="N23" s="1058">
        <f>SUM('第17表(建設Ori)'!T$51)</f>
        <v>641</v>
      </c>
      <c r="O23" s="1058">
        <f>SUM('第17表(建設Ori)'!U$51)</f>
        <v>12271</v>
      </c>
      <c r="P23" s="1058">
        <f>SUM('第17表(建設Ori)'!V$51)</f>
        <v>9326</v>
      </c>
      <c r="Q23" s="1058">
        <f>SUM('第17表(建設Ori)'!W$51)</f>
        <v>2945</v>
      </c>
      <c r="R23" s="1058">
        <f>SUM('第17表(建設Ori)'!X$51)</f>
        <v>192</v>
      </c>
      <c r="S23" s="1058">
        <f>SUM('第17表(建設Ori)'!Y$51)</f>
        <v>205479</v>
      </c>
      <c r="T23" s="1058">
        <f>SUM('第17表(建設Ori)'!Z$51)</f>
        <v>8900</v>
      </c>
      <c r="U23" s="1058">
        <f>SUM('第17表(建設Ori)'!AA$51)</f>
        <v>105</v>
      </c>
      <c r="V23" s="1058">
        <f>SUM('第17表(建設Ori)'!AB$51)</f>
        <v>8795</v>
      </c>
      <c r="W23" s="1058">
        <f>SUM('第17表(建設Ori)'!AC$51)</f>
        <v>196579</v>
      </c>
      <c r="X23" s="1058">
        <f>SUM('第17表(建設Ori)'!AD$51)</f>
        <v>3824</v>
      </c>
      <c r="Y23" s="1058">
        <f>SUM('第17表(建設Ori)'!AE$51)</f>
        <v>8471</v>
      </c>
      <c r="Z23" s="1058">
        <f>SUM('第17表(建設Ori)'!AF$51)</f>
        <v>3063</v>
      </c>
      <c r="AA23" s="1058">
        <f>SUM('第17表(建設Ori)'!AG$51)</f>
        <v>10716</v>
      </c>
      <c r="AB23" s="1058">
        <f>SUM('第17表(建設Ori)'!AH$51)</f>
        <v>43611</v>
      </c>
      <c r="AC23" s="1058">
        <f>SUM('第17表(建設Ori)'!AI$51)</f>
        <v>33013</v>
      </c>
      <c r="AD23" s="1058">
        <f>SUM('第17表(建設Ori)'!AJ$51)</f>
        <v>91374</v>
      </c>
      <c r="AE23" s="1058">
        <f>SUM('第17表(建設Ori)'!AK$51)</f>
        <v>2507</v>
      </c>
      <c r="AF23" s="1058">
        <f>SUM('第17表(建設Ori)'!AM$51)</f>
        <v>111473</v>
      </c>
      <c r="AG23" s="1058">
        <f>SUM('第17表(建設Ori)'!AN$51)</f>
        <v>55452</v>
      </c>
      <c r="AH23" s="1058">
        <f>SUM('第17表(建設Ori)'!AO$51)</f>
        <v>3180</v>
      </c>
      <c r="AI23" s="1058">
        <f>SUM('第17表(建設Ori)'!AP$51)</f>
        <v>3128</v>
      </c>
      <c r="AJ23" s="1058">
        <f>SUM('第17表(建設Ori)'!AQ$51)</f>
        <v>2579</v>
      </c>
      <c r="AK23" s="1058">
        <f>SUM('第17表(建設Ori)'!AR$51)</f>
        <v>1143</v>
      </c>
      <c r="AL23" s="1058">
        <f>SUM('第17表(建設Ori)'!AS$51)</f>
        <v>66</v>
      </c>
      <c r="AM23" s="1058">
        <f>SUM('第17表(建設Ori)'!AT$51)</f>
        <v>221</v>
      </c>
      <c r="AN23" s="1058">
        <f>SUM('第17表(建設Ori)'!AU$51)</f>
        <v>926</v>
      </c>
      <c r="AO23" s="1058">
        <f>SUM('第17表(建設Ori)'!AV$51)</f>
        <v>202</v>
      </c>
      <c r="AP23" s="1058">
        <f>SUM('第17表(建設Ori)'!AW$51)</f>
        <v>6</v>
      </c>
      <c r="AQ23" s="1058">
        <f>SUM('第17表(建設Ori)'!AX$51)</f>
        <v>15</v>
      </c>
      <c r="AR23" s="1058">
        <f>SUM('第17表(建設Ori)'!AY$51)</f>
        <v>549</v>
      </c>
      <c r="AS23" s="1058">
        <f>SUM('第17表(建設Ori)'!AZ$51)</f>
        <v>248</v>
      </c>
      <c r="AT23" s="1058">
        <f>SUM('第17表(建設Ori)'!BA$51)</f>
        <v>198</v>
      </c>
      <c r="AU23" s="1058">
        <f>SUM('第17表(建設Ori)'!BB$51)</f>
        <v>29</v>
      </c>
      <c r="AV23" s="1058">
        <f>SUM('第17表(建設Ori)'!BC$51)</f>
        <v>18</v>
      </c>
      <c r="AW23" s="1058">
        <f>SUM('第17表(建設Ori)'!BD$51)</f>
        <v>3</v>
      </c>
      <c r="AX23" s="1058">
        <f>SUM('第17表(建設Ori)'!BE$51)</f>
        <v>301</v>
      </c>
      <c r="AY23" s="1058">
        <f>SUM('第17表(建設Ori)'!BF$51)</f>
        <v>244</v>
      </c>
      <c r="AZ23" s="1058">
        <f>SUM('第17表(建設Ori)'!BG$51)</f>
        <v>57</v>
      </c>
      <c r="BA23" s="1058">
        <f>SUM('第17表(建設Ori)'!BH$51)</f>
        <v>52</v>
      </c>
      <c r="BB23" s="1058">
        <f>SUM('第17表(建設Ori)'!BI$51)</f>
        <v>51674</v>
      </c>
      <c r="BC23" s="1058">
        <f>SUM('第17表(建設Ori)'!BJ$51)</f>
        <v>9087</v>
      </c>
      <c r="BD23" s="1058">
        <f>SUM('第17表(建設Ori)'!BK$51)</f>
        <v>6863</v>
      </c>
      <c r="BE23" s="1058">
        <f>SUM('第17表(建設Ori)'!BL$51)</f>
        <v>2071</v>
      </c>
      <c r="BF23" s="1058">
        <f>SUM('第17表(建設Ori)'!BM$51)</f>
        <v>112</v>
      </c>
      <c r="BG23" s="1058">
        <f>SUM('第17表(建設Ori)'!BN$51)</f>
        <v>41</v>
      </c>
      <c r="BH23" s="1058">
        <f>SUM('第17表(建設Ori)'!BO$51)</f>
        <v>37065</v>
      </c>
      <c r="BI23" s="1058">
        <f>SUM('第17表(建設Ori)'!BP$51)</f>
        <v>1101</v>
      </c>
      <c r="BJ23" s="1058">
        <f>SUM('第17表(建設Ori)'!BQ$51)</f>
        <v>9</v>
      </c>
      <c r="BK23" s="1058">
        <f>SUM('第17表(建設Ori)'!BR$51)</f>
        <v>1208</v>
      </c>
      <c r="BL23" s="1058">
        <f>SUM('第17表(建設Ori)'!BS$51)</f>
        <v>3123</v>
      </c>
      <c r="BM23" s="1058">
        <f>SUM('第17表(建設Ori)'!BT$51)</f>
        <v>81</v>
      </c>
      <c r="BN23" s="1058">
        <f>SUM('第17表(建設Ori)'!BU$51)</f>
        <v>598</v>
      </c>
      <c r="BO23" s="1058">
        <f>SUM('第17表(建設Ori)'!BV$51)</f>
        <v>56021</v>
      </c>
      <c r="BP23" s="1058">
        <f>SUM('第17表(建設Ori)'!BW$51)</f>
        <v>7488</v>
      </c>
      <c r="BQ23" s="1058">
        <f>SUM('第17表(建設Ori)'!BX$51)</f>
        <v>2950</v>
      </c>
      <c r="BR23" s="1058">
        <f>SUM('第17表(建設Ori)'!BY$51)</f>
        <v>357</v>
      </c>
      <c r="BS23" s="1058">
        <f>SUM('第17表(建設Ori)'!BZ$51)</f>
        <v>314</v>
      </c>
      <c r="BT23" s="1058">
        <f>SUM('第17表(建設Ori)'!CA$51)</f>
        <v>5729</v>
      </c>
      <c r="BU23" s="1059">
        <f>SUM('第17表(建設Ori)'!CB$51)</f>
        <v>39183</v>
      </c>
      <c r="BW23" s="1439">
        <f>SUM('第17表(建設Ori)'!AL$51)</f>
        <v>6544</v>
      </c>
    </row>
    <row r="24" spans="1:75">
      <c r="A24" s="718"/>
      <c r="B24" s="1002">
        <v>17</v>
      </c>
      <c r="C24" s="1003" t="s">
        <v>409</v>
      </c>
      <c r="D24" s="1051">
        <f>SUM('第17表(建設Ori)'!J$52)</f>
        <v>3890</v>
      </c>
      <c r="E24" s="1052">
        <f>SUM('第17表(建設Ori)'!K$52)</f>
        <v>762</v>
      </c>
      <c r="F24" s="1052">
        <f>SUM('第17表(建設Ori)'!L$52)</f>
        <v>304</v>
      </c>
      <c r="G24" s="1052">
        <f>SUM('第17表(建設Ori)'!M$52)</f>
        <v>140</v>
      </c>
      <c r="H24" s="1052">
        <f>SUM('第17表(建設Ori)'!N$52)</f>
        <v>135</v>
      </c>
      <c r="I24" s="1052">
        <f>SUM('第17表(建設Ori)'!O$52)</f>
        <v>5</v>
      </c>
      <c r="J24" s="1052">
        <f>SUM('第17表(建設Ori)'!P$52)</f>
        <v>164</v>
      </c>
      <c r="K24" s="1052">
        <f>SUM('第17表(建設Ori)'!Q$52)</f>
        <v>2</v>
      </c>
      <c r="L24" s="1052">
        <f>SUM('第17表(建設Ori)'!R$52)</f>
        <v>85</v>
      </c>
      <c r="M24" s="1052">
        <f>SUM('第17表(建設Ori)'!S$52)</f>
        <v>83</v>
      </c>
      <c r="N24" s="1052">
        <f>SUM('第17表(建設Ori)'!T$52)</f>
        <v>2</v>
      </c>
      <c r="O24" s="1052">
        <f>SUM('第17表(建設Ori)'!U$52)</f>
        <v>75</v>
      </c>
      <c r="P24" s="1052">
        <f>SUM('第17表(建設Ori)'!V$52)</f>
        <v>29</v>
      </c>
      <c r="Q24" s="1052">
        <f>SUM('第17表(建設Ori)'!W$52)</f>
        <v>46</v>
      </c>
      <c r="R24" s="1052">
        <f>SUM('第17表(建設Ori)'!X$52)</f>
        <v>2</v>
      </c>
      <c r="S24" s="1052">
        <f>SUM('第17表(建設Ori)'!Y$52)</f>
        <v>458</v>
      </c>
      <c r="T24" s="1052">
        <f>SUM('第17表(建設Ori)'!Z$52)</f>
        <v>20</v>
      </c>
      <c r="U24" s="1052">
        <f>SUM('第17表(建設Ori)'!AA$52)</f>
        <v>2</v>
      </c>
      <c r="V24" s="1052">
        <f>SUM('第17表(建設Ori)'!AB$52)</f>
        <v>18</v>
      </c>
      <c r="W24" s="1052">
        <f>SUM('第17表(建設Ori)'!AC$52)</f>
        <v>438</v>
      </c>
      <c r="X24" s="1052">
        <f>SUM('第17表(建設Ori)'!AD$52)</f>
        <v>4</v>
      </c>
      <c r="Y24" s="1052">
        <f>SUM('第17表(建設Ori)'!AE$52)</f>
        <v>20</v>
      </c>
      <c r="Z24" s="1052">
        <f>SUM('第17表(建設Ori)'!AF$52)</f>
        <v>11</v>
      </c>
      <c r="AA24" s="1052">
        <f>SUM('第17表(建設Ori)'!AG$52)</f>
        <v>30</v>
      </c>
      <c r="AB24" s="1052">
        <f>SUM('第17表(建設Ori)'!AH$52)</f>
        <v>96</v>
      </c>
      <c r="AC24" s="1052">
        <f>SUM('第17表(建設Ori)'!AI$52)</f>
        <v>74</v>
      </c>
      <c r="AD24" s="1052">
        <f>SUM('第17表(建設Ori)'!AJ$52)</f>
        <v>197</v>
      </c>
      <c r="AE24" s="1052">
        <f>SUM('第17表(建設Ori)'!AK$52)</f>
        <v>6</v>
      </c>
      <c r="AF24" s="1052">
        <f>SUM('第17表(建設Ori)'!AM$52)</f>
        <v>2174</v>
      </c>
      <c r="AG24" s="1052">
        <f>SUM('第17表(建設Ori)'!AN$52)</f>
        <v>2070</v>
      </c>
      <c r="AH24" s="1052">
        <f>SUM('第17表(建設Ori)'!AO$52)</f>
        <v>1777</v>
      </c>
      <c r="AI24" s="1052">
        <f>SUM('第17表(建設Ori)'!AP$52)</f>
        <v>1690</v>
      </c>
      <c r="AJ24" s="1052">
        <f>SUM('第17表(建設Ori)'!AQ$52)</f>
        <v>1326</v>
      </c>
      <c r="AK24" s="1052">
        <f>SUM('第17表(建設Ori)'!AR$52)</f>
        <v>581</v>
      </c>
      <c r="AL24" s="1052">
        <f>SUM('第17表(建設Ori)'!AS$52)</f>
        <v>46</v>
      </c>
      <c r="AM24" s="1052">
        <f>SUM('第17表(建設Ori)'!AT$52)</f>
        <v>131</v>
      </c>
      <c r="AN24" s="1052">
        <f>SUM('第17表(建設Ori)'!AU$52)</f>
        <v>436</v>
      </c>
      <c r="AO24" s="1052">
        <f>SUM('第17表(建設Ori)'!AV$52)</f>
        <v>122</v>
      </c>
      <c r="AP24" s="1052">
        <f>SUM('第17表(建設Ori)'!AW$52)</f>
        <v>4</v>
      </c>
      <c r="AQ24" s="1052">
        <f>SUM('第17表(建設Ori)'!AX$52)</f>
        <v>6</v>
      </c>
      <c r="AR24" s="1052">
        <f>SUM('第17表(建設Ori)'!AY$52)</f>
        <v>364</v>
      </c>
      <c r="AS24" s="1052">
        <f>SUM('第17表(建設Ori)'!AZ$52)</f>
        <v>331</v>
      </c>
      <c r="AT24" s="1052">
        <f>SUM('第17表(建設Ori)'!BA$52)</f>
        <v>244</v>
      </c>
      <c r="AU24" s="1052">
        <f>SUM('第17表(建設Ori)'!BB$52)</f>
        <v>51</v>
      </c>
      <c r="AV24" s="1052">
        <f>SUM('第17表(建設Ori)'!BC$52)</f>
        <v>32</v>
      </c>
      <c r="AW24" s="1052">
        <f>SUM('第17表(建設Ori)'!BD$52)</f>
        <v>4</v>
      </c>
      <c r="AX24" s="1052">
        <f>SUM('第17表(建設Ori)'!BE$52)</f>
        <v>33</v>
      </c>
      <c r="AY24" s="1052">
        <f>SUM('第17表(建設Ori)'!BF$52)</f>
        <v>27</v>
      </c>
      <c r="AZ24" s="1052">
        <f>SUM('第17表(建設Ori)'!BG$52)</f>
        <v>6</v>
      </c>
      <c r="BA24" s="1052">
        <f>SUM('第17表(建設Ori)'!BH$52)</f>
        <v>87</v>
      </c>
      <c r="BB24" s="1052">
        <f>SUM('第17表(建設Ori)'!BI$52)</f>
        <v>79</v>
      </c>
      <c r="BC24" s="1052">
        <f>SUM('第17表(建設Ori)'!BJ$52)</f>
        <v>28</v>
      </c>
      <c r="BD24" s="1052">
        <f>SUM('第17表(建設Ori)'!BK$52)</f>
        <v>16</v>
      </c>
      <c r="BE24" s="1052">
        <f>SUM('第17表(建設Ori)'!BL$52)</f>
        <v>4</v>
      </c>
      <c r="BF24" s="1052">
        <f>SUM('第17表(建設Ori)'!BM$52)</f>
        <v>1</v>
      </c>
      <c r="BG24" s="1052">
        <f>SUM('第17表(建設Ori)'!BN$52)</f>
        <v>7</v>
      </c>
      <c r="BH24" s="1052">
        <f>SUM('第17表(建設Ori)'!BO$52)</f>
        <v>18</v>
      </c>
      <c r="BI24" s="1052">
        <f>SUM('第17表(建設Ori)'!BP$52)</f>
        <v>9</v>
      </c>
      <c r="BJ24" s="1052">
        <f>SUM('第17表(建設Ori)'!BQ$52)</f>
        <v>2</v>
      </c>
      <c r="BK24" s="1052">
        <f>SUM('第17表(建設Ori)'!BR$52)</f>
        <v>3</v>
      </c>
      <c r="BL24" s="1052">
        <f>SUM('第17表(建設Ori)'!BS$52)</f>
        <v>8</v>
      </c>
      <c r="BM24" s="1052">
        <f>SUM('第17表(建設Ori)'!BT$52)</f>
        <v>11</v>
      </c>
      <c r="BN24" s="1052">
        <f>SUM('第17表(建設Ori)'!BU$52)</f>
        <v>214</v>
      </c>
      <c r="BO24" s="1052">
        <f>SUM('第17表(建設Ori)'!BV$52)</f>
        <v>104</v>
      </c>
      <c r="BP24" s="1052">
        <f>SUM('第17表(建設Ori)'!BW$52)</f>
        <v>11</v>
      </c>
      <c r="BQ24" s="1052">
        <f>SUM('第17表(建設Ori)'!BX$52)</f>
        <v>7</v>
      </c>
      <c r="BR24" s="1052">
        <f>SUM('第17表(建設Ori)'!BY$52)</f>
        <v>4</v>
      </c>
      <c r="BS24" s="1052">
        <f>SUM('第17表(建設Ori)'!BZ$52)</f>
        <v>22</v>
      </c>
      <c r="BT24" s="1052">
        <f>SUM('第17表(建設Ori)'!CA$52)</f>
        <v>14</v>
      </c>
      <c r="BU24" s="1053">
        <f>SUM('第17表(建設Ori)'!CB$52)</f>
        <v>46</v>
      </c>
      <c r="BW24" s="1437">
        <f>SUM('第17表(建設Ori)'!AL$52)</f>
        <v>954</v>
      </c>
    </row>
    <row r="25" spans="1:75">
      <c r="A25" s="718"/>
      <c r="B25" s="1002">
        <v>18</v>
      </c>
      <c r="C25" s="1003" t="s">
        <v>410</v>
      </c>
      <c r="D25" s="1051">
        <f>SUM('第17表(建設Ori)'!J$53)</f>
        <v>11956</v>
      </c>
      <c r="E25" s="1052">
        <f>SUM('第17表(建設Ori)'!K$53)</f>
        <v>11352</v>
      </c>
      <c r="F25" s="1052">
        <f>SUM('第17表(建設Ori)'!L$53)</f>
        <v>2267</v>
      </c>
      <c r="G25" s="1052">
        <f>SUM('第17表(建設Ori)'!M$53)</f>
        <v>1186</v>
      </c>
      <c r="H25" s="1052">
        <f>SUM('第17表(建設Ori)'!N$53)</f>
        <v>1165</v>
      </c>
      <c r="I25" s="1052">
        <f>SUM('第17表(建設Ori)'!O$53)</f>
        <v>21</v>
      </c>
      <c r="J25" s="1052">
        <f>SUM('第17表(建設Ori)'!P$53)</f>
        <v>1081</v>
      </c>
      <c r="K25" s="1052">
        <f>SUM('第17表(建設Ori)'!Q$53)</f>
        <v>55</v>
      </c>
      <c r="L25" s="1052">
        <f>SUM('第17表(建設Ori)'!R$53)</f>
        <v>466</v>
      </c>
      <c r="M25" s="1052">
        <f>SUM('第17表(建設Ori)'!S$53)</f>
        <v>458</v>
      </c>
      <c r="N25" s="1052">
        <f>SUM('第17表(建設Ori)'!T$53)</f>
        <v>8</v>
      </c>
      <c r="O25" s="1052">
        <f>SUM('第17表(建設Ori)'!U$53)</f>
        <v>556</v>
      </c>
      <c r="P25" s="1052">
        <f>SUM('第17表(建設Ori)'!V$53)</f>
        <v>422</v>
      </c>
      <c r="Q25" s="1052">
        <f>SUM('第17表(建設Ori)'!W$53)</f>
        <v>134</v>
      </c>
      <c r="R25" s="1052">
        <f>SUM('第17表(建設Ori)'!X$53)</f>
        <v>4</v>
      </c>
      <c r="S25" s="1052">
        <f>SUM('第17表(建設Ori)'!Y$53)</f>
        <v>9085</v>
      </c>
      <c r="T25" s="1052">
        <f>SUM('第17表(建設Ori)'!Z$53)</f>
        <v>116</v>
      </c>
      <c r="U25" s="1052">
        <f>SUM('第17表(建設Ori)'!AA$53)</f>
        <v>2</v>
      </c>
      <c r="V25" s="1052">
        <f>SUM('第17表(建設Ori)'!AB$53)</f>
        <v>114</v>
      </c>
      <c r="W25" s="1052">
        <f>SUM('第17表(建設Ori)'!AC$53)</f>
        <v>8969</v>
      </c>
      <c r="X25" s="1052">
        <f>SUM('第17表(建設Ori)'!AD$53)</f>
        <v>238</v>
      </c>
      <c r="Y25" s="1052">
        <f>SUM('第17表(建設Ori)'!AE$53)</f>
        <v>319</v>
      </c>
      <c r="Z25" s="1052">
        <f>SUM('第17表(建設Ori)'!AF$53)</f>
        <v>13</v>
      </c>
      <c r="AA25" s="1052">
        <f>SUM('第17表(建設Ori)'!AG$53)</f>
        <v>393</v>
      </c>
      <c r="AB25" s="1052">
        <f>SUM('第17表(建設Ori)'!AH$53)</f>
        <v>1832</v>
      </c>
      <c r="AC25" s="1052">
        <f>SUM('第17表(建設Ori)'!AI$53)</f>
        <v>1268</v>
      </c>
      <c r="AD25" s="1052">
        <f>SUM('第17表(建設Ori)'!AJ$53)</f>
        <v>4857</v>
      </c>
      <c r="AE25" s="1052">
        <f>SUM('第17表(建設Ori)'!AK$53)</f>
        <v>49</v>
      </c>
      <c r="AF25" s="1052">
        <f>SUM('第17表(建設Ori)'!AM$53)</f>
        <v>604</v>
      </c>
      <c r="AG25" s="1052">
        <f>SUM('第17表(建設Ori)'!AN$53)</f>
        <v>604</v>
      </c>
      <c r="AH25" s="1052">
        <f>SUM('第17表(建設Ori)'!AO$53)</f>
        <v>285</v>
      </c>
      <c r="AI25" s="1052">
        <f>SUM('第17表(建設Ori)'!AP$53)</f>
        <v>285</v>
      </c>
      <c r="AJ25" s="1052">
        <f>SUM('第17表(建設Ori)'!AQ$53)</f>
        <v>258</v>
      </c>
      <c r="AK25" s="1052">
        <f>SUM('第17表(建設Ori)'!AR$53)</f>
        <v>130</v>
      </c>
      <c r="AL25" s="1052">
        <f>SUM('第17表(建設Ori)'!AS$53)</f>
        <v>6</v>
      </c>
      <c r="AM25" s="1052">
        <f>SUM('第17表(建設Ori)'!AT$53)</f>
        <v>21</v>
      </c>
      <c r="AN25" s="1052">
        <f>SUM('第17表(建設Ori)'!AU$53)</f>
        <v>101</v>
      </c>
      <c r="AO25" s="1052">
        <f>SUM('第17表(建設Ori)'!AV$53)</f>
        <v>0</v>
      </c>
      <c r="AP25" s="1052">
        <f>SUM('第17表(建設Ori)'!AW$53)</f>
        <v>0</v>
      </c>
      <c r="AQ25" s="1052">
        <f>SUM('第17表(建設Ori)'!AX$53)</f>
        <v>0</v>
      </c>
      <c r="AR25" s="1052">
        <f>SUM('第17表(建設Ori)'!AY$53)</f>
        <v>27</v>
      </c>
      <c r="AS25" s="1052">
        <f>SUM('第17表(建設Ori)'!AZ$53)</f>
        <v>24</v>
      </c>
      <c r="AT25" s="1052">
        <f>SUM('第17表(建設Ori)'!BA$53)</f>
        <v>20</v>
      </c>
      <c r="AU25" s="1052">
        <f>SUM('第17表(建設Ori)'!BB$53)</f>
        <v>2</v>
      </c>
      <c r="AV25" s="1052">
        <f>SUM('第17表(建設Ori)'!BC$53)</f>
        <v>1</v>
      </c>
      <c r="AW25" s="1052">
        <f>SUM('第17表(建設Ori)'!BD$53)</f>
        <v>1</v>
      </c>
      <c r="AX25" s="1052">
        <f>SUM('第17表(建設Ori)'!BE$53)</f>
        <v>3</v>
      </c>
      <c r="AY25" s="1052">
        <f>SUM('第17表(建設Ori)'!BF$53)</f>
        <v>2</v>
      </c>
      <c r="AZ25" s="1052">
        <f>SUM('第17表(建設Ori)'!BG$53)</f>
        <v>1</v>
      </c>
      <c r="BA25" s="1052">
        <f>SUM('第17表(建設Ori)'!BH$53)</f>
        <v>0</v>
      </c>
      <c r="BB25" s="1052">
        <f>SUM('第17表(建設Ori)'!BI$53)</f>
        <v>201</v>
      </c>
      <c r="BC25" s="1052">
        <f>SUM('第17表(建設Ori)'!BJ$53)</f>
        <v>201</v>
      </c>
      <c r="BD25" s="1052">
        <f>SUM('第17表(建設Ori)'!BK$53)</f>
        <v>201</v>
      </c>
      <c r="BE25" s="1052">
        <f>SUM('第17表(建設Ori)'!BL$53)</f>
        <v>0</v>
      </c>
      <c r="BF25" s="1052">
        <f>SUM('第17表(建設Ori)'!BM$53)</f>
        <v>0</v>
      </c>
      <c r="BG25" s="1052">
        <f>SUM('第17表(建設Ori)'!BN$53)</f>
        <v>0</v>
      </c>
      <c r="BH25" s="1052">
        <f>SUM('第17表(建設Ori)'!BO$53)</f>
        <v>0</v>
      </c>
      <c r="BI25" s="1052">
        <f>SUM('第17表(建設Ori)'!BP$53)</f>
        <v>0</v>
      </c>
      <c r="BJ25" s="1052">
        <f>SUM('第17表(建設Ori)'!BQ$53)</f>
        <v>0</v>
      </c>
      <c r="BK25" s="1052">
        <f>SUM('第17表(建設Ori)'!BR$53)</f>
        <v>0</v>
      </c>
      <c r="BL25" s="1052">
        <f>SUM('第17表(建設Ori)'!BS$53)</f>
        <v>0</v>
      </c>
      <c r="BM25" s="1052">
        <f>SUM('第17表(建設Ori)'!BT$53)</f>
        <v>0</v>
      </c>
      <c r="BN25" s="1052">
        <f>SUM('第17表(建設Ori)'!BU$53)</f>
        <v>118</v>
      </c>
      <c r="BO25" s="1052">
        <f>SUM('第17表(建設Ori)'!BV$53)</f>
        <v>0</v>
      </c>
      <c r="BP25" s="1052">
        <f>SUM('第17表(建設Ori)'!BW$53)</f>
        <v>0</v>
      </c>
      <c r="BQ25" s="1052">
        <f>SUM('第17表(建設Ori)'!BX$53)</f>
        <v>0</v>
      </c>
      <c r="BR25" s="1052">
        <f>SUM('第17表(建設Ori)'!BY$53)</f>
        <v>0</v>
      </c>
      <c r="BS25" s="1052">
        <f>SUM('第17表(建設Ori)'!BZ$53)</f>
        <v>0</v>
      </c>
      <c r="BT25" s="1052">
        <f>SUM('第17表(建設Ori)'!CA$53)</f>
        <v>0</v>
      </c>
      <c r="BU25" s="1053">
        <f>SUM('第17表(建設Ori)'!CB$53)</f>
        <v>0</v>
      </c>
      <c r="BW25" s="1437">
        <f>SUM('第17表(建設Ori)'!AL$53)</f>
        <v>0</v>
      </c>
    </row>
    <row r="26" spans="1:75">
      <c r="B26" s="996">
        <v>19</v>
      </c>
      <c r="C26" s="997" t="s">
        <v>411</v>
      </c>
      <c r="D26" s="1051">
        <f>SUM('第17表(建設Ori)'!J$54:J$55)</f>
        <v>18515</v>
      </c>
      <c r="E26" s="1052">
        <f>SUM('第17表(建設Ori)'!K$54:K$55)</f>
        <v>16272</v>
      </c>
      <c r="F26" s="1052">
        <f>SUM('第17表(建設Ori)'!L$54:L$55)</f>
        <v>10923</v>
      </c>
      <c r="G26" s="1052">
        <f>SUM('第17表(建設Ori)'!M$54:M$55)</f>
        <v>3984</v>
      </c>
      <c r="H26" s="1052">
        <f>SUM('第17表(建設Ori)'!N$54:N$55)</f>
        <v>3910</v>
      </c>
      <c r="I26" s="1052">
        <f>SUM('第17表(建設Ori)'!O$54:O$55)</f>
        <v>74</v>
      </c>
      <c r="J26" s="1052">
        <f>SUM('第17表(建設Ori)'!P$54:P$55)</f>
        <v>6939</v>
      </c>
      <c r="K26" s="1052">
        <f>SUM('第17表(建設Ori)'!Q$54:Q$55)</f>
        <v>91</v>
      </c>
      <c r="L26" s="1052">
        <f>SUM('第17表(建設Ori)'!R$54:R$55)</f>
        <v>4719</v>
      </c>
      <c r="M26" s="1052">
        <f>SUM('第17表(建設Ori)'!S$54:S$55)</f>
        <v>4668</v>
      </c>
      <c r="N26" s="1052">
        <f>SUM('第17表(建設Ori)'!T$54:T$55)</f>
        <v>51</v>
      </c>
      <c r="O26" s="1052">
        <f>SUM('第17表(建設Ori)'!U$54:U$55)</f>
        <v>2046</v>
      </c>
      <c r="P26" s="1052">
        <f>SUM('第17表(建設Ori)'!V$54:V$55)</f>
        <v>588</v>
      </c>
      <c r="Q26" s="1052">
        <f>SUM('第17表(建設Ori)'!W$54:W$55)</f>
        <v>1458</v>
      </c>
      <c r="R26" s="1052">
        <f>SUM('第17表(建設Ori)'!X$54:X$55)</f>
        <v>83</v>
      </c>
      <c r="S26" s="1052">
        <f>SUM('第17表(建設Ori)'!Y$54:Y$55)</f>
        <v>5349</v>
      </c>
      <c r="T26" s="1052">
        <f>SUM('第17表(建設Ori)'!Z$54:Z$55)</f>
        <v>313</v>
      </c>
      <c r="U26" s="1052">
        <f>SUM('第17表(建設Ori)'!AA$54:AA$55)</f>
        <v>24</v>
      </c>
      <c r="V26" s="1052">
        <f>SUM('第17表(建設Ori)'!AB$54:AB$55)</f>
        <v>289</v>
      </c>
      <c r="W26" s="1052">
        <f>SUM('第17表(建設Ori)'!AC$54:AC$55)</f>
        <v>5036</v>
      </c>
      <c r="X26" s="1052">
        <f>SUM('第17表(建設Ori)'!AD$54:AD$55)</f>
        <v>19</v>
      </c>
      <c r="Y26" s="1052">
        <f>SUM('第17表(建設Ori)'!AE$54:AE$55)</f>
        <v>131</v>
      </c>
      <c r="Z26" s="1052">
        <f>SUM('第17表(建設Ori)'!AF$54:AF$55)</f>
        <v>35</v>
      </c>
      <c r="AA26" s="1052">
        <f>SUM('第17表(建設Ori)'!AG$54:AG$55)</f>
        <v>428</v>
      </c>
      <c r="AB26" s="1052">
        <f>SUM('第17表(建設Ori)'!AH$54:AH$55)</f>
        <v>1728</v>
      </c>
      <c r="AC26" s="1052">
        <f>SUM('第17表(建設Ori)'!AI$54:AI$55)</f>
        <v>395</v>
      </c>
      <c r="AD26" s="1052">
        <f>SUM('第17表(建設Ori)'!AJ$54:AJ$55)</f>
        <v>2191</v>
      </c>
      <c r="AE26" s="1052">
        <f>SUM('第17表(建設Ori)'!AK$54:AK$55)</f>
        <v>109</v>
      </c>
      <c r="AF26" s="1052">
        <f>SUM('第17表(建設Ori)'!AM$54:AM$55)</f>
        <v>704</v>
      </c>
      <c r="AG26" s="1052">
        <f>SUM('第17表(建設Ori)'!AN$54:AN$55)</f>
        <v>625</v>
      </c>
      <c r="AH26" s="1052">
        <f>SUM('第17表(建設Ori)'!AO$54:AO$55)</f>
        <v>245</v>
      </c>
      <c r="AI26" s="1052">
        <f>SUM('第17表(建設Ori)'!AP$54:AP$55)</f>
        <v>233</v>
      </c>
      <c r="AJ26" s="1052">
        <f>SUM('第17表(建設Ori)'!AQ$54:AQ$55)</f>
        <v>181</v>
      </c>
      <c r="AK26" s="1052">
        <f>SUM('第17表(建設Ori)'!AR$54:AR$55)</f>
        <v>77</v>
      </c>
      <c r="AL26" s="1052">
        <f>SUM('第17表(建設Ori)'!AS$54:AS$55)</f>
        <v>6</v>
      </c>
      <c r="AM26" s="1052">
        <f>SUM('第17表(建設Ori)'!AT$54:AT$55)</f>
        <v>18</v>
      </c>
      <c r="AN26" s="1052">
        <f>SUM('第17表(建設Ori)'!AU$54:AU$55)</f>
        <v>61</v>
      </c>
      <c r="AO26" s="1052">
        <f>SUM('第17表(建設Ori)'!AV$54:AV$55)</f>
        <v>17</v>
      </c>
      <c r="AP26" s="1052">
        <f>SUM('第17表(建設Ori)'!AW$54:AW$55)</f>
        <v>1</v>
      </c>
      <c r="AQ26" s="1052">
        <f>SUM('第17表(建設Ori)'!AX$54:AX$55)</f>
        <v>1</v>
      </c>
      <c r="AR26" s="1052">
        <f>SUM('第17表(建設Ori)'!AY$54:AY$55)</f>
        <v>52</v>
      </c>
      <c r="AS26" s="1052">
        <f>SUM('第17表(建設Ori)'!AZ$54:AZ$55)</f>
        <v>47</v>
      </c>
      <c r="AT26" s="1052">
        <f>SUM('第17表(建設Ori)'!BA$54:BA$55)</f>
        <v>34</v>
      </c>
      <c r="AU26" s="1052">
        <f>SUM('第17表(建設Ori)'!BB$54:BB$55)</f>
        <v>7</v>
      </c>
      <c r="AV26" s="1052">
        <f>SUM('第17表(建設Ori)'!BC$54:BC$55)</f>
        <v>5</v>
      </c>
      <c r="AW26" s="1052">
        <f>SUM('第17表(建設Ori)'!BD$54:BD$55)</f>
        <v>1</v>
      </c>
      <c r="AX26" s="1052">
        <f>SUM('第17表(建設Ori)'!BE$54:BE$55)</f>
        <v>5</v>
      </c>
      <c r="AY26" s="1052">
        <f>SUM('第17表(建設Ori)'!BF$54:BF$55)</f>
        <v>4</v>
      </c>
      <c r="AZ26" s="1052">
        <f>SUM('第17表(建設Ori)'!BG$54:BG$55)</f>
        <v>1</v>
      </c>
      <c r="BA26" s="1052">
        <f>SUM('第17表(建設Ori)'!BH$54:BH$55)</f>
        <v>12</v>
      </c>
      <c r="BB26" s="1052">
        <f>SUM('第17表(建設Ori)'!BI$54:BI$55)</f>
        <v>271</v>
      </c>
      <c r="BC26" s="1052">
        <f>SUM('第17表(建設Ori)'!BJ$54:BJ$55)</f>
        <v>93</v>
      </c>
      <c r="BD26" s="1052">
        <f>SUM('第17表(建設Ori)'!BK$54:BK$55)</f>
        <v>52</v>
      </c>
      <c r="BE26" s="1052">
        <f>SUM('第17表(建設Ori)'!BL$54:BL$55)</f>
        <v>13</v>
      </c>
      <c r="BF26" s="1052">
        <f>SUM('第17表(建設Ori)'!BM$54:BM$55)</f>
        <v>4</v>
      </c>
      <c r="BG26" s="1052">
        <f>SUM('第17表(建設Ori)'!BN$54:BN$55)</f>
        <v>24</v>
      </c>
      <c r="BH26" s="1052">
        <f>SUM('第17表(建設Ori)'!BO$54:BO$55)</f>
        <v>71</v>
      </c>
      <c r="BI26" s="1052">
        <f>SUM('第17表(建設Ori)'!BP$54:BP$55)</f>
        <v>30</v>
      </c>
      <c r="BJ26" s="1052">
        <f>SUM('第17表(建設Ori)'!BQ$54:BQ$55)</f>
        <v>7</v>
      </c>
      <c r="BK26" s="1052">
        <f>SUM('第17表(建設Ori)'!BR$54:BR$55)</f>
        <v>9</v>
      </c>
      <c r="BL26" s="1052">
        <f>SUM('第17表(建設Ori)'!BS$54:BS$55)</f>
        <v>26</v>
      </c>
      <c r="BM26" s="1052">
        <f>SUM('第17表(建設Ori)'!BT$54:BT$55)</f>
        <v>35</v>
      </c>
      <c r="BN26" s="1052">
        <f>SUM('第17表(建設Ori)'!BU$54:BU$55)</f>
        <v>109</v>
      </c>
      <c r="BO26" s="1052">
        <f>SUM('第17表(建設Ori)'!BV$54:BV$55)</f>
        <v>79</v>
      </c>
      <c r="BP26" s="1052">
        <f>SUM('第17表(建設Ori)'!BW$54:BW$55)</f>
        <v>39</v>
      </c>
      <c r="BQ26" s="1052">
        <f>SUM('第17表(建設Ori)'!BX$54:BX$55)</f>
        <v>29</v>
      </c>
      <c r="BR26" s="1052">
        <f>SUM('第17表(建設Ori)'!BY$54:BY$55)</f>
        <v>5</v>
      </c>
      <c r="BS26" s="1052">
        <f>SUM('第17表(建設Ori)'!BZ$54:BZ$55)</f>
        <v>1</v>
      </c>
      <c r="BT26" s="1052">
        <f>SUM('第17表(建設Ori)'!CA$54:CA$55)</f>
        <v>1</v>
      </c>
      <c r="BU26" s="1053">
        <f>SUM('第17表(建設Ori)'!CB$54:CB$55)</f>
        <v>4</v>
      </c>
      <c r="BW26" s="1437">
        <f>SUM('第17表(建設Ori)'!AL$54:AL$55)</f>
        <v>1539</v>
      </c>
    </row>
    <row r="27" spans="1:75">
      <c r="A27" s="718"/>
      <c r="B27" s="1004">
        <v>20</v>
      </c>
      <c r="C27" s="1005" t="s">
        <v>18</v>
      </c>
      <c r="D27" s="1054">
        <f>SUM('第17表(建設Ori)'!J$56:J$59)</f>
        <v>460261</v>
      </c>
      <c r="E27" s="1055">
        <f>SUM('第17表(建設Ori)'!K$56:K$59)</f>
        <v>309880</v>
      </c>
      <c r="F27" s="1055">
        <f>SUM('第17表(建設Ori)'!L$56:L$59)</f>
        <v>154856</v>
      </c>
      <c r="G27" s="1055">
        <f>SUM('第17表(建設Ori)'!M$56:M$59)</f>
        <v>80625</v>
      </c>
      <c r="H27" s="1055">
        <f>SUM('第17表(建設Ori)'!N$56:N$59)</f>
        <v>79435</v>
      </c>
      <c r="I27" s="1055">
        <f>SUM('第17表(建設Ori)'!O$56:O$59)</f>
        <v>1190</v>
      </c>
      <c r="J27" s="1055">
        <f>SUM('第17表(建設Ori)'!P$56:P$59)</f>
        <v>74231</v>
      </c>
      <c r="K27" s="1055">
        <f>SUM('第17表(建設Ori)'!Q$56:Q$59)</f>
        <v>1638</v>
      </c>
      <c r="L27" s="1055">
        <f>SUM('第17表(建設Ori)'!R$56:R$59)</f>
        <v>32569</v>
      </c>
      <c r="M27" s="1055">
        <f>SUM('第17表(建設Ori)'!S$56:S$59)</f>
        <v>31323</v>
      </c>
      <c r="N27" s="1055">
        <f>SUM('第17表(建設Ori)'!T$56:T$59)</f>
        <v>1246</v>
      </c>
      <c r="O27" s="1055">
        <f>SUM('第17表(建設Ori)'!U$56:U$59)</f>
        <v>39560</v>
      </c>
      <c r="P27" s="1055">
        <f>SUM('第17表(建設Ori)'!V$56:V$59)</f>
        <v>21259</v>
      </c>
      <c r="Q27" s="1055">
        <f>SUM('第17表(建設Ori)'!W$56:W$59)</f>
        <v>18301</v>
      </c>
      <c r="R27" s="1055">
        <f>SUM('第17表(建設Ori)'!X$56:X$59)</f>
        <v>464</v>
      </c>
      <c r="S27" s="1055">
        <f>SUM('第17表(建設Ori)'!Y$56:Y$59)</f>
        <v>155024</v>
      </c>
      <c r="T27" s="1055">
        <f>SUM('第17表(建設Ori)'!Z$56:Z$59)</f>
        <v>13862</v>
      </c>
      <c r="U27" s="1055">
        <f>SUM('第17表(建設Ori)'!AA$56:AA$59)</f>
        <v>727</v>
      </c>
      <c r="V27" s="1055">
        <f>SUM('第17表(建設Ori)'!AB$56:AB$59)</f>
        <v>13135</v>
      </c>
      <c r="W27" s="1055">
        <f>SUM('第17表(建設Ori)'!AC$56:AC$59)</f>
        <v>141162</v>
      </c>
      <c r="X27" s="1055">
        <f>SUM('第17表(建設Ori)'!AD$56:AD$59)</f>
        <v>1141</v>
      </c>
      <c r="Y27" s="1055">
        <f>SUM('第17表(建設Ori)'!AE$56:AE$59)</f>
        <v>4598</v>
      </c>
      <c r="Z27" s="1055">
        <f>SUM('第17表(建設Ori)'!AF$56:AF$59)</f>
        <v>2001</v>
      </c>
      <c r="AA27" s="1055">
        <f>SUM('第17表(建設Ori)'!AG$56:AG$59)</f>
        <v>7345</v>
      </c>
      <c r="AB27" s="1055">
        <f>SUM('第17表(建設Ori)'!AH$56:AH$59)</f>
        <v>36222</v>
      </c>
      <c r="AC27" s="1055">
        <f>SUM('第17表(建設Ori)'!AI$56:AI$59)</f>
        <v>21144</v>
      </c>
      <c r="AD27" s="1055">
        <f>SUM('第17表(建設Ori)'!AJ$56:AJ$59)</f>
        <v>65497</v>
      </c>
      <c r="AE27" s="1055">
        <f>SUM('第17表(建設Ori)'!AK$56:AK$59)</f>
        <v>3214</v>
      </c>
      <c r="AF27" s="1055">
        <f>SUM('第17表(建設Ori)'!AM$56:AM$59)</f>
        <v>93584</v>
      </c>
      <c r="AG27" s="1055">
        <f>SUM('第17表(建設Ori)'!AN$56:AN$59)</f>
        <v>38005</v>
      </c>
      <c r="AH27" s="1055">
        <f>SUM('第17表(建設Ori)'!AO$56:AO$59)</f>
        <v>8709</v>
      </c>
      <c r="AI27" s="1055">
        <f>SUM('第17表(建設Ori)'!AP$56:AP$59)</f>
        <v>8489</v>
      </c>
      <c r="AJ27" s="1055">
        <f>SUM('第17表(建設Ori)'!AQ$56:AQ$59)</f>
        <v>7677</v>
      </c>
      <c r="AK27" s="1055">
        <f>SUM('第17表(建設Ori)'!AR$56:AR$59)</f>
        <v>1471</v>
      </c>
      <c r="AL27" s="1055">
        <f>SUM('第17表(建設Ori)'!AS$56:AS$59)</f>
        <v>79</v>
      </c>
      <c r="AM27" s="1055">
        <f>SUM('第17表(建設Ori)'!AT$56:AT$59)</f>
        <v>478</v>
      </c>
      <c r="AN27" s="1055">
        <f>SUM('第17表(建設Ori)'!AU$56:AU$59)</f>
        <v>3228</v>
      </c>
      <c r="AO27" s="1055">
        <f>SUM('第17表(建設Ori)'!AV$56:AV$59)</f>
        <v>2289</v>
      </c>
      <c r="AP27" s="1055">
        <f>SUM('第17表(建設Ori)'!AW$56:AW$59)</f>
        <v>32</v>
      </c>
      <c r="AQ27" s="1055">
        <f>SUM('第17表(建設Ori)'!AX$56:AX$59)</f>
        <v>100</v>
      </c>
      <c r="AR27" s="1055">
        <f>SUM('第17表(建設Ori)'!AY$56:AY$59)</f>
        <v>812</v>
      </c>
      <c r="AS27" s="1055">
        <f>SUM('第17表(建設Ori)'!AZ$56:AZ$59)</f>
        <v>464</v>
      </c>
      <c r="AT27" s="1055">
        <f>SUM('第17表(建設Ori)'!BA$56:BA$59)</f>
        <v>266</v>
      </c>
      <c r="AU27" s="1055">
        <f>SUM('第17表(建設Ori)'!BB$56:BB$59)</f>
        <v>65</v>
      </c>
      <c r="AV27" s="1055">
        <f>SUM('第17表(建設Ori)'!BC$56:BC$59)</f>
        <v>125</v>
      </c>
      <c r="AW27" s="1055">
        <f>SUM('第17表(建設Ori)'!BD$56:BD$59)</f>
        <v>8</v>
      </c>
      <c r="AX27" s="1055">
        <f>SUM('第17表(建設Ori)'!BE$56:BE$59)</f>
        <v>348</v>
      </c>
      <c r="AY27" s="1055">
        <f>SUM('第17表(建設Ori)'!BF$56:BF$59)</f>
        <v>275</v>
      </c>
      <c r="AZ27" s="1055">
        <f>SUM('第17表(建設Ori)'!BG$56:BG$59)</f>
        <v>73</v>
      </c>
      <c r="BA27" s="1055">
        <f>SUM('第17表(建設Ori)'!BH$56:BH$59)</f>
        <v>220</v>
      </c>
      <c r="BB27" s="1055">
        <f>SUM('第17表(建設Ori)'!BI$56:BI$59)</f>
        <v>28346</v>
      </c>
      <c r="BC27" s="1055">
        <f>SUM('第17表(建設Ori)'!BJ$56:BJ$59)</f>
        <v>5075</v>
      </c>
      <c r="BD27" s="1055">
        <f>SUM('第17表(建設Ori)'!BK$56:BK$59)</f>
        <v>2433</v>
      </c>
      <c r="BE27" s="1055">
        <f>SUM('第17表(建設Ori)'!BL$56:BL$59)</f>
        <v>2269</v>
      </c>
      <c r="BF27" s="1055">
        <f>SUM('第17表(建設Ori)'!BM$56:BM$59)</f>
        <v>153</v>
      </c>
      <c r="BG27" s="1055">
        <f>SUM('第17表(建設Ori)'!BN$56:BN$59)</f>
        <v>220</v>
      </c>
      <c r="BH27" s="1055">
        <f>SUM('第17表(建設Ori)'!BO$56:BO$59)</f>
        <v>17496</v>
      </c>
      <c r="BI27" s="1055">
        <f>SUM('第17表(建設Ori)'!BP$56:BP$59)</f>
        <v>2287</v>
      </c>
      <c r="BJ27" s="1055">
        <f>SUM('第17表(建設Ori)'!BQ$56:BQ$59)</f>
        <v>88</v>
      </c>
      <c r="BK27" s="1055">
        <f>SUM('第17表(建設Ori)'!BR$56:BR$59)</f>
        <v>528</v>
      </c>
      <c r="BL27" s="1055">
        <f>SUM('第17表(建設Ori)'!BS$56:BS$59)</f>
        <v>2579</v>
      </c>
      <c r="BM27" s="1055">
        <f>SUM('第17表(建設Ori)'!BT$56:BT$59)</f>
        <v>293</v>
      </c>
      <c r="BN27" s="1055">
        <f>SUM('第17表(建設Ori)'!BU$56:BU$59)</f>
        <v>950</v>
      </c>
      <c r="BO27" s="1055">
        <f>SUM('第17表(建設Ori)'!BV$56:BV$59)</f>
        <v>55579</v>
      </c>
      <c r="BP27" s="1055">
        <f>SUM('第17表(建設Ori)'!BW$56:BW$59)</f>
        <v>5889</v>
      </c>
      <c r="BQ27" s="1055">
        <f>SUM('第17表(建設Ori)'!BX$56:BX$59)</f>
        <v>7440</v>
      </c>
      <c r="BR27" s="1055">
        <f>SUM('第17表(建設Ori)'!BY$56:BY$59)</f>
        <v>953</v>
      </c>
      <c r="BS27" s="1055">
        <f>SUM('第17表(建設Ori)'!BZ$56:BZ$59)</f>
        <v>2472</v>
      </c>
      <c r="BT27" s="1055">
        <f>SUM('第17表(建設Ori)'!CA$56:CA$59)</f>
        <v>2828</v>
      </c>
      <c r="BU27" s="1056">
        <f>SUM('第17表(建設Ori)'!CB$56:CB$59)</f>
        <v>35997</v>
      </c>
      <c r="BW27" s="1438">
        <f>SUM('第17表(建設Ori)'!AL$56:AL$59)</f>
        <v>56797</v>
      </c>
    </row>
    <row r="28" spans="1:75">
      <c r="A28" s="718"/>
      <c r="B28" s="1000">
        <v>21</v>
      </c>
      <c r="C28" s="1001" t="s">
        <v>880</v>
      </c>
      <c r="D28" s="1057">
        <f>SUM('第17表(建設Ori)'!J$60:J$61)</f>
        <v>99815</v>
      </c>
      <c r="E28" s="1058">
        <f>SUM('第17表(建設Ori)'!K$60:K$61)</f>
        <v>41550</v>
      </c>
      <c r="F28" s="1058">
        <f>SUM('第17表(建設Ori)'!L$60:L$61)</f>
        <v>15501</v>
      </c>
      <c r="G28" s="1058">
        <f>SUM('第17表(建設Ori)'!M$60:M$61)</f>
        <v>4500</v>
      </c>
      <c r="H28" s="1058">
        <f>SUM('第17表(建設Ori)'!N$60:N$61)</f>
        <v>4415</v>
      </c>
      <c r="I28" s="1058">
        <f>SUM('第17表(建設Ori)'!O$60:O$61)</f>
        <v>85</v>
      </c>
      <c r="J28" s="1058">
        <f>SUM('第17表(建設Ori)'!P$60:P$61)</f>
        <v>11001</v>
      </c>
      <c r="K28" s="1058">
        <f>SUM('第17表(建設Ori)'!Q$60:Q$61)</f>
        <v>207</v>
      </c>
      <c r="L28" s="1058">
        <f>SUM('第17表(建設Ori)'!R$60:R$61)</f>
        <v>7760</v>
      </c>
      <c r="M28" s="1058">
        <f>SUM('第17表(建設Ori)'!S$60:S$61)</f>
        <v>7727</v>
      </c>
      <c r="N28" s="1058">
        <f>SUM('第17表(建設Ori)'!T$60:T$61)</f>
        <v>33</v>
      </c>
      <c r="O28" s="1058">
        <f>SUM('第17表(建設Ori)'!U$60:U$61)</f>
        <v>2986</v>
      </c>
      <c r="P28" s="1058">
        <f>SUM('第17表(建設Ori)'!V$60:V$61)</f>
        <v>1972</v>
      </c>
      <c r="Q28" s="1058">
        <f>SUM('第17表(建設Ori)'!W$60:W$61)</f>
        <v>1014</v>
      </c>
      <c r="R28" s="1058">
        <f>SUM('第17表(建設Ori)'!X$60:X$61)</f>
        <v>48</v>
      </c>
      <c r="S28" s="1058">
        <f>SUM('第17表(建設Ori)'!Y$60:Y$61)</f>
        <v>26049</v>
      </c>
      <c r="T28" s="1058">
        <f>SUM('第17表(建設Ori)'!Z$60:Z$61)</f>
        <v>653</v>
      </c>
      <c r="U28" s="1058">
        <f>SUM('第17表(建設Ori)'!AA$60:AA$61)</f>
        <v>15</v>
      </c>
      <c r="V28" s="1058">
        <f>SUM('第17表(建設Ori)'!AB$60:AB$61)</f>
        <v>638</v>
      </c>
      <c r="W28" s="1058">
        <f>SUM('第17表(建設Ori)'!AC$60:AC$61)</f>
        <v>25396</v>
      </c>
      <c r="X28" s="1058">
        <f>SUM('第17表(建設Ori)'!AD$60:AD$61)</f>
        <v>263</v>
      </c>
      <c r="Y28" s="1058">
        <f>SUM('第17表(建設Ori)'!AE$60:AE$61)</f>
        <v>873</v>
      </c>
      <c r="Z28" s="1058">
        <f>SUM('第17表(建設Ori)'!AF$60:AF$61)</f>
        <v>654</v>
      </c>
      <c r="AA28" s="1058">
        <f>SUM('第17表(建設Ori)'!AG$60:AG$61)</f>
        <v>1257</v>
      </c>
      <c r="AB28" s="1058">
        <f>SUM('第17表(建設Ori)'!AH$60:AH$61)</f>
        <v>6721</v>
      </c>
      <c r="AC28" s="1058">
        <f>SUM('第17表(建設Ori)'!AI$60:AI$61)</f>
        <v>4169</v>
      </c>
      <c r="AD28" s="1058">
        <f>SUM('第17表(建設Ori)'!AJ$60:AJ$61)</f>
        <v>11071</v>
      </c>
      <c r="AE28" s="1058">
        <f>SUM('第17表(建設Ori)'!AK$60:AK$61)</f>
        <v>388</v>
      </c>
      <c r="AF28" s="1058">
        <f>SUM('第17表(建設Ori)'!AM$60:AM$61)</f>
        <v>55505</v>
      </c>
      <c r="AG28" s="1058">
        <f>SUM('第17表(建設Ori)'!AN$60:AN$61)</f>
        <v>32066</v>
      </c>
      <c r="AH28" s="1058">
        <f>SUM('第17表(建設Ori)'!AO$60:AO$61)</f>
        <v>4905</v>
      </c>
      <c r="AI28" s="1058">
        <f>SUM('第17表(建設Ori)'!AP$60:AP$61)</f>
        <v>4686</v>
      </c>
      <c r="AJ28" s="1058">
        <f>SUM('第17表(建設Ori)'!AQ$60:AQ$61)</f>
        <v>3715</v>
      </c>
      <c r="AK28" s="1058">
        <f>SUM('第17表(建設Ori)'!AR$60:AR$61)</f>
        <v>1871</v>
      </c>
      <c r="AL28" s="1058">
        <f>SUM('第17表(建設Ori)'!AS$60:AS$61)</f>
        <v>95</v>
      </c>
      <c r="AM28" s="1058">
        <f>SUM('第17表(建設Ori)'!AT$60:AT$61)</f>
        <v>288</v>
      </c>
      <c r="AN28" s="1058">
        <f>SUM('第17表(建設Ori)'!AU$60:AU$61)</f>
        <v>924</v>
      </c>
      <c r="AO28" s="1058">
        <f>SUM('第17表(建設Ori)'!AV$60:AV$61)</f>
        <v>335</v>
      </c>
      <c r="AP28" s="1058">
        <f>SUM('第17表(建設Ori)'!AW$60:AW$61)</f>
        <v>188</v>
      </c>
      <c r="AQ28" s="1058">
        <f>SUM('第17表(建設Ori)'!AX$60:AX$61)</f>
        <v>14</v>
      </c>
      <c r="AR28" s="1058">
        <f>SUM('第17表(建設Ori)'!AY$60:AY$61)</f>
        <v>971</v>
      </c>
      <c r="AS28" s="1058">
        <f>SUM('第17表(建設Ori)'!AZ$60:AZ$61)</f>
        <v>702</v>
      </c>
      <c r="AT28" s="1058">
        <f>SUM('第17表(建設Ori)'!BA$60:BA$61)</f>
        <v>516</v>
      </c>
      <c r="AU28" s="1058">
        <f>SUM('第17表(建設Ori)'!BB$60:BB$61)</f>
        <v>107</v>
      </c>
      <c r="AV28" s="1058">
        <f>SUM('第17表(建設Ori)'!BC$60:BC$61)</f>
        <v>68</v>
      </c>
      <c r="AW28" s="1058">
        <f>SUM('第17表(建設Ori)'!BD$60:BD$61)</f>
        <v>11</v>
      </c>
      <c r="AX28" s="1058">
        <f>SUM('第17表(建設Ori)'!BE$60:BE$61)</f>
        <v>269</v>
      </c>
      <c r="AY28" s="1058">
        <f>SUM('第17表(建設Ori)'!BF$60:BF$61)</f>
        <v>217</v>
      </c>
      <c r="AZ28" s="1058">
        <f>SUM('第17表(建設Ori)'!BG$60:BG$61)</f>
        <v>52</v>
      </c>
      <c r="BA28" s="1058">
        <f>SUM('第17表(建設Ori)'!BH$60:BH$61)</f>
        <v>219</v>
      </c>
      <c r="BB28" s="1058">
        <f>SUM('第17表(建設Ori)'!BI$60:BI$61)</f>
        <v>27113</v>
      </c>
      <c r="BC28" s="1058">
        <f>SUM('第17表(建設Ori)'!BJ$60:BJ$61)</f>
        <v>8759</v>
      </c>
      <c r="BD28" s="1058">
        <f>SUM('第17表(建設Ori)'!BK$60:BK$61)</f>
        <v>1430</v>
      </c>
      <c r="BE28" s="1058">
        <f>SUM('第17表(建設Ori)'!BL$60:BL$61)</f>
        <v>7044</v>
      </c>
      <c r="BF28" s="1058">
        <f>SUM('第17表(建設Ori)'!BM$60:BM$61)</f>
        <v>42</v>
      </c>
      <c r="BG28" s="1058">
        <f>SUM('第17表(建設Ori)'!BN$60:BN$61)</f>
        <v>243</v>
      </c>
      <c r="BH28" s="1058">
        <f>SUM('第17表(建設Ori)'!BO$60:BO$61)</f>
        <v>15830</v>
      </c>
      <c r="BI28" s="1058">
        <f>SUM('第17表(建設Ori)'!BP$60:BP$61)</f>
        <v>540</v>
      </c>
      <c r="BJ28" s="1058">
        <f>SUM('第17表(建設Ori)'!BQ$60:BQ$61)</f>
        <v>162</v>
      </c>
      <c r="BK28" s="1058">
        <f>SUM('第17表(建設Ori)'!BR$60:BR$61)</f>
        <v>736</v>
      </c>
      <c r="BL28" s="1058">
        <f>SUM('第17表(建設Ori)'!BS$60:BS$61)</f>
        <v>723</v>
      </c>
      <c r="BM28" s="1058">
        <f>SUM('第17表(建設Ori)'!BT$60:BT$61)</f>
        <v>363</v>
      </c>
      <c r="BN28" s="1058">
        <f>SUM('第17表(建設Ori)'!BU$60:BU$61)</f>
        <v>48</v>
      </c>
      <c r="BO28" s="1058">
        <f>SUM('第17表(建設Ori)'!BV$60:BV$61)</f>
        <v>23439</v>
      </c>
      <c r="BP28" s="1058">
        <f>SUM('第17表(建設Ori)'!BW$60:BW$61)</f>
        <v>5783</v>
      </c>
      <c r="BQ28" s="1058">
        <f>SUM('第17表(建設Ori)'!BX$60:BX$61)</f>
        <v>2054</v>
      </c>
      <c r="BR28" s="1058">
        <f>SUM('第17表(建設Ori)'!BY$60:BY$61)</f>
        <v>3105</v>
      </c>
      <c r="BS28" s="1058">
        <f>SUM('第17表(建設Ori)'!BZ$60:BZ$61)</f>
        <v>399</v>
      </c>
      <c r="BT28" s="1058">
        <f>SUM('第17表(建設Ori)'!CA$60:CA$61)</f>
        <v>511</v>
      </c>
      <c r="BU28" s="1059">
        <f>SUM('第17表(建設Ori)'!CB$60:CB$61)</f>
        <v>11587</v>
      </c>
      <c r="BW28" s="1439">
        <f>SUM('第17表(建設Ori)'!AL$60:AL$61)</f>
        <v>2760</v>
      </c>
    </row>
    <row r="29" spans="1:75">
      <c r="A29" s="718"/>
      <c r="B29" s="1002">
        <v>22</v>
      </c>
      <c r="C29" s="1003" t="s">
        <v>19</v>
      </c>
      <c r="D29" s="1051">
        <f>SUM('第17表(建設Ori)'!J$62:J$66)</f>
        <v>0</v>
      </c>
      <c r="E29" s="1052">
        <f>SUM('第17表(建設Ori)'!K$62:K$66)</f>
        <v>0</v>
      </c>
      <c r="F29" s="1052">
        <f>SUM('第17表(建設Ori)'!L$62:L$66)</f>
        <v>0</v>
      </c>
      <c r="G29" s="1052">
        <f>SUM('第17表(建設Ori)'!M$62:M$66)</f>
        <v>0</v>
      </c>
      <c r="H29" s="1052">
        <f>SUM('第17表(建設Ori)'!N$62:N$66)</f>
        <v>0</v>
      </c>
      <c r="I29" s="1052">
        <f>SUM('第17表(建設Ori)'!O$62:O$66)</f>
        <v>0</v>
      </c>
      <c r="J29" s="1052">
        <f>SUM('第17表(建設Ori)'!P$62:P$66)</f>
        <v>0</v>
      </c>
      <c r="K29" s="1052">
        <f>SUM('第17表(建設Ori)'!Q$62:Q$66)</f>
        <v>0</v>
      </c>
      <c r="L29" s="1052">
        <f>SUM('第17表(建設Ori)'!R$62:R$66)</f>
        <v>0</v>
      </c>
      <c r="M29" s="1052">
        <f>SUM('第17表(建設Ori)'!S$62:S$66)</f>
        <v>0</v>
      </c>
      <c r="N29" s="1052">
        <f>SUM('第17表(建設Ori)'!T$62:T$66)</f>
        <v>0</v>
      </c>
      <c r="O29" s="1052">
        <f>SUM('第17表(建設Ori)'!U$62:U$66)</f>
        <v>0</v>
      </c>
      <c r="P29" s="1052">
        <f>SUM('第17表(建設Ori)'!V$62:V$66)</f>
        <v>0</v>
      </c>
      <c r="Q29" s="1052">
        <f>SUM('第17表(建設Ori)'!W$62:W$66)</f>
        <v>0</v>
      </c>
      <c r="R29" s="1052">
        <f>SUM('第17表(建設Ori)'!X$62:X$66)</f>
        <v>0</v>
      </c>
      <c r="S29" s="1052">
        <f>SUM('第17表(建設Ori)'!Y$62:Y$66)</f>
        <v>0</v>
      </c>
      <c r="T29" s="1052">
        <f>SUM('第17表(建設Ori)'!Z$62:Z$66)</f>
        <v>0</v>
      </c>
      <c r="U29" s="1052">
        <f>SUM('第17表(建設Ori)'!AA$62:AA$66)</f>
        <v>0</v>
      </c>
      <c r="V29" s="1052">
        <f>SUM('第17表(建設Ori)'!AB$62:AB$66)</f>
        <v>0</v>
      </c>
      <c r="W29" s="1052">
        <f>SUM('第17表(建設Ori)'!AC$62:AC$66)</f>
        <v>0</v>
      </c>
      <c r="X29" s="1052">
        <f>SUM('第17表(建設Ori)'!AD$62:AD$66)</f>
        <v>0</v>
      </c>
      <c r="Y29" s="1052">
        <f>SUM('第17表(建設Ori)'!AE$62:AE$66)</f>
        <v>0</v>
      </c>
      <c r="Z29" s="1052">
        <f>SUM('第17表(建設Ori)'!AF$62:AF$66)</f>
        <v>0</v>
      </c>
      <c r="AA29" s="1052">
        <f>SUM('第17表(建設Ori)'!AG$62:AG$66)</f>
        <v>0</v>
      </c>
      <c r="AB29" s="1052">
        <f>SUM('第17表(建設Ori)'!AH$62:AH$66)</f>
        <v>0</v>
      </c>
      <c r="AC29" s="1052">
        <f>SUM('第17表(建設Ori)'!AI$62:AI$66)</f>
        <v>0</v>
      </c>
      <c r="AD29" s="1052">
        <f>SUM('第17表(建設Ori)'!AJ$62:AJ$66)</f>
        <v>0</v>
      </c>
      <c r="AE29" s="1052">
        <f>SUM('第17表(建設Ori)'!AK$62:AK$66)</f>
        <v>0</v>
      </c>
      <c r="AF29" s="1052">
        <f>SUM('第17表(建設Ori)'!AM$62:AM$66)</f>
        <v>0</v>
      </c>
      <c r="AG29" s="1052">
        <f>SUM('第17表(建設Ori)'!AN$62:AN$66)</f>
        <v>0</v>
      </c>
      <c r="AH29" s="1052">
        <f>SUM('第17表(建設Ori)'!AO$62:AO$66)</f>
        <v>0</v>
      </c>
      <c r="AI29" s="1052">
        <f>SUM('第17表(建設Ori)'!AP$62:AP$66)</f>
        <v>0</v>
      </c>
      <c r="AJ29" s="1052">
        <f>SUM('第17表(建設Ori)'!AQ$62:AQ$66)</f>
        <v>0</v>
      </c>
      <c r="AK29" s="1052">
        <f>SUM('第17表(建設Ori)'!AR$62:AR$66)</f>
        <v>0</v>
      </c>
      <c r="AL29" s="1052">
        <f>SUM('第17表(建設Ori)'!AS$62:AS$66)</f>
        <v>0</v>
      </c>
      <c r="AM29" s="1052">
        <f>SUM('第17表(建設Ori)'!AT$62:AT$66)</f>
        <v>0</v>
      </c>
      <c r="AN29" s="1052">
        <f>SUM('第17表(建設Ori)'!AU$62:AU$66)</f>
        <v>0</v>
      </c>
      <c r="AO29" s="1052">
        <f>SUM('第17表(建設Ori)'!AV$62:AV$66)</f>
        <v>0</v>
      </c>
      <c r="AP29" s="1052">
        <f>SUM('第17表(建設Ori)'!AW$62:AW$66)</f>
        <v>0</v>
      </c>
      <c r="AQ29" s="1052">
        <f>SUM('第17表(建設Ori)'!AX$62:AX$66)</f>
        <v>0</v>
      </c>
      <c r="AR29" s="1052">
        <f>SUM('第17表(建設Ori)'!AY$62:AY$66)</f>
        <v>0</v>
      </c>
      <c r="AS29" s="1052">
        <f>SUM('第17表(建設Ori)'!AZ$62:AZ$66)</f>
        <v>0</v>
      </c>
      <c r="AT29" s="1052">
        <f>SUM('第17表(建設Ori)'!BA$62:BA$66)</f>
        <v>0</v>
      </c>
      <c r="AU29" s="1052">
        <f>SUM('第17表(建設Ori)'!BB$62:BB$66)</f>
        <v>0</v>
      </c>
      <c r="AV29" s="1052">
        <f>SUM('第17表(建設Ori)'!BC$62:BC$66)</f>
        <v>0</v>
      </c>
      <c r="AW29" s="1052">
        <f>SUM('第17表(建設Ori)'!BD$62:BD$66)</f>
        <v>0</v>
      </c>
      <c r="AX29" s="1052">
        <f>SUM('第17表(建設Ori)'!BE$62:BE$66)</f>
        <v>0</v>
      </c>
      <c r="AY29" s="1052">
        <f>SUM('第17表(建設Ori)'!BF$62:BF$66)</f>
        <v>0</v>
      </c>
      <c r="AZ29" s="1052">
        <f>SUM('第17表(建設Ori)'!BG$62:BG$66)</f>
        <v>0</v>
      </c>
      <c r="BA29" s="1052">
        <f>SUM('第17表(建設Ori)'!BH$62:BH$66)</f>
        <v>0</v>
      </c>
      <c r="BB29" s="1052">
        <f>SUM('第17表(建設Ori)'!BI$62:BI$66)</f>
        <v>0</v>
      </c>
      <c r="BC29" s="1052">
        <f>SUM('第17表(建設Ori)'!BJ$62:BJ$66)</f>
        <v>0</v>
      </c>
      <c r="BD29" s="1052">
        <f>SUM('第17表(建設Ori)'!BK$62:BK$66)</f>
        <v>0</v>
      </c>
      <c r="BE29" s="1052">
        <f>SUM('第17表(建設Ori)'!BL$62:BL$66)</f>
        <v>0</v>
      </c>
      <c r="BF29" s="1052">
        <f>SUM('第17表(建設Ori)'!BM$62:BM$66)</f>
        <v>0</v>
      </c>
      <c r="BG29" s="1052">
        <f>SUM('第17表(建設Ori)'!BN$62:BN$66)</f>
        <v>0</v>
      </c>
      <c r="BH29" s="1052">
        <f>SUM('第17表(建設Ori)'!BO$62:BO$66)</f>
        <v>0</v>
      </c>
      <c r="BI29" s="1052">
        <f>SUM('第17表(建設Ori)'!BP$62:BP$66)</f>
        <v>0</v>
      </c>
      <c r="BJ29" s="1052">
        <f>SUM('第17表(建設Ori)'!BQ$62:BQ$66)</f>
        <v>0</v>
      </c>
      <c r="BK29" s="1052">
        <f>SUM('第17表(建設Ori)'!BR$62:BR$66)</f>
        <v>0</v>
      </c>
      <c r="BL29" s="1052">
        <f>SUM('第17表(建設Ori)'!BS$62:BS$66)</f>
        <v>0</v>
      </c>
      <c r="BM29" s="1052">
        <f>SUM('第17表(建設Ori)'!BT$62:BT$66)</f>
        <v>0</v>
      </c>
      <c r="BN29" s="1052">
        <f>SUM('第17表(建設Ori)'!BU$62:BU$66)</f>
        <v>0</v>
      </c>
      <c r="BO29" s="1052">
        <f>SUM('第17表(建設Ori)'!BV$62:BV$66)</f>
        <v>0</v>
      </c>
      <c r="BP29" s="1052">
        <f>SUM('第17表(建設Ori)'!BW$62:BW$66)</f>
        <v>0</v>
      </c>
      <c r="BQ29" s="1052">
        <f>SUM('第17表(建設Ori)'!BX$62:BX$66)</f>
        <v>0</v>
      </c>
      <c r="BR29" s="1052">
        <f>SUM('第17表(建設Ori)'!BY$62:BY$66)</f>
        <v>0</v>
      </c>
      <c r="BS29" s="1052">
        <f>SUM('第17表(建設Ori)'!BZ$62:BZ$66)</f>
        <v>0</v>
      </c>
      <c r="BT29" s="1052">
        <f>SUM('第17表(建設Ori)'!CA$62:CA$66)</f>
        <v>0</v>
      </c>
      <c r="BU29" s="1053">
        <f>SUM('第17表(建設Ori)'!CB$62:CB$66)</f>
        <v>0</v>
      </c>
      <c r="BW29" s="1437">
        <f>SUM('第17表(建設Ori)'!AL$62:AL$66)</f>
        <v>0</v>
      </c>
    </row>
    <row r="30" spans="1:75">
      <c r="A30" s="718"/>
      <c r="B30" s="1002">
        <v>23</v>
      </c>
      <c r="C30" s="1003" t="s">
        <v>20</v>
      </c>
      <c r="D30" s="1051">
        <f>SUM('第17表(建設Ori)'!J$25,'第17表(建設Ori)'!J$38,'第17表(建設Ori)'!J$67:J$68)</f>
        <v>188786</v>
      </c>
      <c r="E30" s="1052">
        <f>SUM('第17表(建設Ori)'!K$25,'第17表(建設Ori)'!K$38,'第17表(建設Ori)'!K$67:K$68)</f>
        <v>59633</v>
      </c>
      <c r="F30" s="1052">
        <f>SUM('第17表(建設Ori)'!L$25,'第17表(建設Ori)'!L$38,'第17表(建設Ori)'!L$67:L$68)</f>
        <v>39642</v>
      </c>
      <c r="G30" s="1052">
        <f>SUM('第17表(建設Ori)'!M$25,'第17表(建設Ori)'!M$38,'第17表(建設Ori)'!M$67:M$68)</f>
        <v>22833</v>
      </c>
      <c r="H30" s="1052">
        <f>SUM('第17表(建設Ori)'!N$25,'第17表(建設Ori)'!N$38,'第17表(建設Ori)'!N$67:N$68)</f>
        <v>22252</v>
      </c>
      <c r="I30" s="1052">
        <f>SUM('第17表(建設Ori)'!O$25,'第17表(建設Ori)'!O$38,'第17表(建設Ori)'!O$67:O$68)</f>
        <v>581</v>
      </c>
      <c r="J30" s="1052">
        <f>SUM('第17表(建設Ori)'!P$25,'第17表(建設Ori)'!P$38,'第17表(建設Ori)'!P$67:P$68)</f>
        <v>16809</v>
      </c>
      <c r="K30" s="1052">
        <f>SUM('第17表(建設Ori)'!Q$25,'第17表(建設Ori)'!Q$38,'第17表(建設Ori)'!Q$67:Q$68)</f>
        <v>218</v>
      </c>
      <c r="L30" s="1052">
        <f>SUM('第17表(建設Ori)'!R$25,'第17表(建設Ori)'!R$38,'第17表(建設Ori)'!R$67:R$68)</f>
        <v>8641</v>
      </c>
      <c r="M30" s="1052">
        <f>SUM('第17表(建設Ori)'!S$25,'第17表(建設Ori)'!S$38,'第17表(建設Ori)'!S$67:S$68)</f>
        <v>8466</v>
      </c>
      <c r="N30" s="1052">
        <f>SUM('第17表(建設Ori)'!T$25,'第17表(建設Ori)'!T$38,'第17表(建設Ori)'!T$67:T$68)</f>
        <v>175</v>
      </c>
      <c r="O30" s="1052">
        <f>SUM('第17表(建設Ori)'!U$25,'第17表(建設Ori)'!U$38,'第17表(建設Ori)'!U$67:U$68)</f>
        <v>7761</v>
      </c>
      <c r="P30" s="1052">
        <f>SUM('第17表(建設Ori)'!V$25,'第17表(建設Ori)'!V$38,'第17表(建設Ori)'!V$67:V$68)</f>
        <v>2865</v>
      </c>
      <c r="Q30" s="1052">
        <f>SUM('第17表(建設Ori)'!W$25,'第17表(建設Ori)'!W$38,'第17表(建設Ori)'!W$67:W$68)</f>
        <v>4896</v>
      </c>
      <c r="R30" s="1052">
        <f>SUM('第17表(建設Ori)'!X$25,'第17表(建設Ori)'!X$38,'第17表(建設Ori)'!X$67:X$68)</f>
        <v>189</v>
      </c>
      <c r="S30" s="1052">
        <f>SUM('第17表(建設Ori)'!Y$25,'第17表(建設Ori)'!Y$38,'第17表(建設Ori)'!Y$67:Y$68)</f>
        <v>19991</v>
      </c>
      <c r="T30" s="1052">
        <f>SUM('第17表(建設Ori)'!Z$25,'第17表(建設Ori)'!Z$38,'第17表(建設Ori)'!Z$67:Z$68)</f>
        <v>846</v>
      </c>
      <c r="U30" s="1052">
        <f>SUM('第17表(建設Ori)'!AA$25,'第17表(建設Ori)'!AA$38,'第17表(建設Ori)'!AA$67:AA$68)</f>
        <v>40</v>
      </c>
      <c r="V30" s="1052">
        <f>SUM('第17表(建設Ori)'!AB$25,'第17表(建設Ori)'!AB$38,'第17表(建設Ori)'!AB$67:AB$68)</f>
        <v>806</v>
      </c>
      <c r="W30" s="1052">
        <f>SUM('第17表(建設Ori)'!AC$25,'第17表(建設Ori)'!AC$38,'第17表(建設Ori)'!AC$67:AC$68)</f>
        <v>19145</v>
      </c>
      <c r="X30" s="1052">
        <f>SUM('第17表(建設Ori)'!AD$25,'第17表(建設Ori)'!AD$38,'第17表(建設Ori)'!AD$67:AD$68)</f>
        <v>194</v>
      </c>
      <c r="Y30" s="1052">
        <f>SUM('第17表(建設Ori)'!AE$25,'第17表(建設Ori)'!AE$38,'第17表(建設Ori)'!AE$67:AE$68)</f>
        <v>870</v>
      </c>
      <c r="Z30" s="1052">
        <f>SUM('第17表(建設Ori)'!AF$25,'第17表(建設Ori)'!AF$38,'第17表(建設Ori)'!AF$67:AF$68)</f>
        <v>475</v>
      </c>
      <c r="AA30" s="1052">
        <f>SUM('第17表(建設Ori)'!AG$25,'第17表(建設Ori)'!AG$38,'第17表(建設Ori)'!AG$67:AG$68)</f>
        <v>1263</v>
      </c>
      <c r="AB30" s="1052">
        <f>SUM('第17表(建設Ori)'!AH$25,'第17表(建設Ori)'!AH$38,'第17表(建設Ori)'!AH$67:AH$68)</f>
        <v>4347</v>
      </c>
      <c r="AC30" s="1052">
        <f>SUM('第17表(建設Ori)'!AI$25,'第17表(建設Ori)'!AI$38,'第17表(建設Ori)'!AI$67:AI$68)</f>
        <v>3123</v>
      </c>
      <c r="AD30" s="1052">
        <f>SUM('第17表(建設Ori)'!AJ$25,'第17表(建設Ori)'!AJ$38,'第17表(建設Ori)'!AJ$67:AJ$68)</f>
        <v>8595</v>
      </c>
      <c r="AE30" s="1052">
        <f>SUM('第17表(建設Ori)'!AK$25,'第17表(建設Ori)'!AK$38,'第17表(建設Ori)'!AK$67:AK$68)</f>
        <v>278</v>
      </c>
      <c r="AF30" s="1052">
        <f>SUM('第17表(建設Ori)'!AM$25,'第17表(建設Ori)'!AM$38,'第17表(建設Ori)'!AM$67:AM$68)</f>
        <v>80840</v>
      </c>
      <c r="AG30" s="1052">
        <f>SUM('第17表(建設Ori)'!AN$25,'第17表(建設Ori)'!AN$38,'第17表(建設Ori)'!AN$67:AN$68)</f>
        <v>48214</v>
      </c>
      <c r="AH30" s="1052">
        <f>SUM('第17表(建設Ori)'!AO$25,'第17表(建設Ori)'!AO$38,'第17表(建設Ori)'!AO$67:AO$68)</f>
        <v>34607</v>
      </c>
      <c r="AI30" s="1052">
        <f>SUM('第17表(建設Ori)'!AP$25,'第17表(建設Ori)'!AP$38,'第17表(建設Ori)'!AP$67:AP$68)</f>
        <v>34013</v>
      </c>
      <c r="AJ30" s="1052">
        <f>SUM('第17表(建設Ori)'!AQ$25,'第17表(建設Ori)'!AQ$38,'第17表(建設Ori)'!AQ$67:AQ$68)</f>
        <v>26823</v>
      </c>
      <c r="AK30" s="1052">
        <f>SUM('第17表(建設Ori)'!AR$25,'第17表(建設Ori)'!AR$38,'第17表(建設Ori)'!AR$67:AR$68)</f>
        <v>8664</v>
      </c>
      <c r="AL30" s="1052">
        <f>SUM('第17表(建設Ori)'!AS$25,'第17表(建設Ori)'!AS$38,'第17表(建設Ori)'!AS$67:AS$68)</f>
        <v>302</v>
      </c>
      <c r="AM30" s="1052">
        <f>SUM('第17表(建設Ori)'!AT$25,'第17表(建設Ori)'!AT$38,'第17表(建設Ori)'!AT$67:AT$68)</f>
        <v>1121</v>
      </c>
      <c r="AN30" s="1052">
        <f>SUM('第17表(建設Ori)'!AU$25,'第17表(建設Ori)'!AU$38,'第17表(建設Ori)'!AU$67:AU$68)</f>
        <v>15141</v>
      </c>
      <c r="AO30" s="1052">
        <f>SUM('第17表(建設Ori)'!AV$25,'第17表(建設Ori)'!AV$38,'第17表(建設Ori)'!AV$67:AV$68)</f>
        <v>1444</v>
      </c>
      <c r="AP30" s="1052">
        <f>SUM('第17表(建設Ori)'!AW$25,'第17表(建設Ori)'!AW$38,'第17表(建設Ori)'!AW$67:AW$68)</f>
        <v>87</v>
      </c>
      <c r="AQ30" s="1052">
        <f>SUM('第17表(建設Ori)'!AX$25,'第17表(建設Ori)'!AX$38,'第17表(建設Ori)'!AX$67:AX$68)</f>
        <v>64</v>
      </c>
      <c r="AR30" s="1052">
        <f>SUM('第17表(建設Ori)'!AY$25,'第17表(建設Ori)'!AY$38,'第17表(建設Ori)'!AY$67:AY$68)</f>
        <v>7190</v>
      </c>
      <c r="AS30" s="1052">
        <f>SUM('第17表(建設Ori)'!AZ$25,'第17表(建設Ori)'!AZ$38,'第17表(建設Ori)'!AZ$67:AZ$68)</f>
        <v>6647</v>
      </c>
      <c r="AT30" s="1052">
        <f>SUM('第17表(建設Ori)'!BA$25,'第17表(建設Ori)'!BA$38,'第17表(建設Ori)'!BA$67:BA$68)</f>
        <v>5067</v>
      </c>
      <c r="AU30" s="1052">
        <f>SUM('第17表(建設Ori)'!BB$25,'第17表(建設Ori)'!BB$38,'第17表(建設Ori)'!BB$67:BB$68)</f>
        <v>796</v>
      </c>
      <c r="AV30" s="1052">
        <f>SUM('第17表(建設Ori)'!BC$25,'第17表(建設Ori)'!BC$38,'第17表(建設Ori)'!BC$67:BC$68)</f>
        <v>405</v>
      </c>
      <c r="AW30" s="1052">
        <f>SUM('第17表(建設Ori)'!BD$25,'第17表(建設Ori)'!BD$38,'第17表(建設Ori)'!BD$67:BD$68)</f>
        <v>379</v>
      </c>
      <c r="AX30" s="1052">
        <f>SUM('第17表(建設Ori)'!BE$25,'第17表(建設Ori)'!BE$38,'第17表(建設Ori)'!BE$67:BE$68)</f>
        <v>543</v>
      </c>
      <c r="AY30" s="1052">
        <f>SUM('第17表(建設Ori)'!BF$25,'第17表(建設Ori)'!BF$38,'第17表(建設Ori)'!BF$67:BF$68)</f>
        <v>417</v>
      </c>
      <c r="AZ30" s="1052">
        <f>SUM('第17表(建設Ori)'!BG$25,'第17表(建設Ori)'!BG$38,'第17表(建設Ori)'!BG$67:BG$68)</f>
        <v>126</v>
      </c>
      <c r="BA30" s="1052">
        <f>SUM('第17表(建設Ori)'!BH$25,'第17表(建設Ori)'!BH$38,'第17表(建設Ori)'!BH$67:BH$68)</f>
        <v>594</v>
      </c>
      <c r="BB30" s="1052">
        <f>SUM('第17表(建設Ori)'!BI$25,'第17表(建設Ori)'!BI$38,'第17表(建設Ori)'!BI$67:BI$68)</f>
        <v>12097</v>
      </c>
      <c r="BC30" s="1052">
        <f>SUM('第17表(建設Ori)'!BJ$25,'第17表(建設Ori)'!BJ$38,'第17表(建設Ori)'!BJ$67:BJ$68)</f>
        <v>2347</v>
      </c>
      <c r="BD30" s="1052">
        <f>SUM('第17表(建設Ori)'!BK$25,'第17表(建設Ori)'!BK$38,'第17表(建設Ori)'!BK$67:BK$68)</f>
        <v>970</v>
      </c>
      <c r="BE30" s="1052">
        <f>SUM('第17表(建設Ori)'!BL$25,'第17表(建設Ori)'!BL$38,'第17表(建設Ori)'!BL$67:BL$68)</f>
        <v>492</v>
      </c>
      <c r="BF30" s="1052">
        <f>SUM('第17表(建設Ori)'!BM$25,'第17表(建設Ori)'!BM$38,'第17表(建設Ori)'!BM$67:BM$68)</f>
        <v>417</v>
      </c>
      <c r="BG30" s="1052">
        <f>SUM('第17表(建設Ori)'!BN$25,'第17表(建設Ori)'!BN$38,'第17表(建設Ori)'!BN$67:BN$68)</f>
        <v>468</v>
      </c>
      <c r="BH30" s="1052">
        <f>SUM('第17表(建設Ori)'!BO$25,'第17表(建設Ori)'!BO$38,'第17表(建設Ori)'!BO$67:BO$68)</f>
        <v>6998</v>
      </c>
      <c r="BI30" s="1052">
        <f>SUM('第17表(建設Ori)'!BP$25,'第17表(建設Ori)'!BP$38,'第17表(建設Ori)'!BP$67:BP$68)</f>
        <v>1318</v>
      </c>
      <c r="BJ30" s="1052">
        <f>SUM('第17表(建設Ori)'!BQ$25,'第17表(建設Ori)'!BQ$38,'第17表(建設Ori)'!BQ$67:BQ$68)</f>
        <v>49</v>
      </c>
      <c r="BK30" s="1052">
        <f>SUM('第17表(建設Ori)'!BR$25,'第17表(建設Ori)'!BR$38,'第17表(建設Ori)'!BR$67:BR$68)</f>
        <v>557</v>
      </c>
      <c r="BL30" s="1052">
        <f>SUM('第17表(建設Ori)'!BS$25,'第17表(建設Ori)'!BS$38,'第17表(建設Ori)'!BS$67:BS$68)</f>
        <v>401</v>
      </c>
      <c r="BM30" s="1052">
        <f>SUM('第17表(建設Ori)'!BT$25,'第17表(建設Ori)'!BT$38,'第17表(建設Ori)'!BT$67:BT$68)</f>
        <v>427</v>
      </c>
      <c r="BN30" s="1052">
        <f>SUM('第17表(建設Ori)'!BU$25,'第17表(建設Ori)'!BU$38,'第17表(建設Ori)'!BU$67:BU$68)</f>
        <v>1510</v>
      </c>
      <c r="BO30" s="1052">
        <f>SUM('第17表(建設Ori)'!BV$25,'第17表(建設Ori)'!BV$38,'第17表(建設Ori)'!BV$67:BV$68)</f>
        <v>32626</v>
      </c>
      <c r="BP30" s="1052">
        <f>SUM('第17表(建設Ori)'!BW$25,'第17表(建設Ori)'!BW$38,'第17表(建設Ori)'!BW$67:BW$68)</f>
        <v>6145</v>
      </c>
      <c r="BQ30" s="1052">
        <f>SUM('第17表(建設Ori)'!BX$25,'第17表(建設Ori)'!BX$38,'第17表(建設Ori)'!BX$67:BX$68)</f>
        <v>2282</v>
      </c>
      <c r="BR30" s="1052">
        <f>SUM('第17表(建設Ori)'!BY$25,'第17表(建設Ori)'!BY$38,'第17表(建設Ori)'!BY$67:BY$68)</f>
        <v>491</v>
      </c>
      <c r="BS30" s="1052">
        <f>SUM('第17表(建設Ori)'!BZ$25,'第17表(建設Ori)'!BZ$38,'第17表(建設Ori)'!BZ$67:BZ$68)</f>
        <v>3603</v>
      </c>
      <c r="BT30" s="1052">
        <f>SUM('第17表(建設Ori)'!CA$25,'第17表(建設Ori)'!CA$38,'第17表(建設Ori)'!CA$67:CA$68)</f>
        <v>7756</v>
      </c>
      <c r="BU30" s="1053">
        <f>SUM('第17表(建設Ori)'!CB$25,'第17表(建設Ori)'!CB$38,'第17表(建設Ori)'!CB$67:CB$68)</f>
        <v>12349</v>
      </c>
      <c r="BW30" s="1437">
        <f>SUM('第17表(建設Ori)'!AL$25,'第17表(建設Ori)'!AL$38,'第17表(建設Ori)'!AL$67:AL$68)</f>
        <v>48313</v>
      </c>
    </row>
    <row r="31" spans="1:75">
      <c r="B31" s="998">
        <v>24</v>
      </c>
      <c r="C31" s="999" t="s">
        <v>3</v>
      </c>
      <c r="D31" s="1054">
        <f>SUM('第17表(建設Ori)'!J$69:J$72)</f>
        <v>34593</v>
      </c>
      <c r="E31" s="1055">
        <f>SUM('第17表(建設Ori)'!K$69:K$72)</f>
        <v>18643</v>
      </c>
      <c r="F31" s="1055">
        <f>SUM('第17表(建設Ori)'!L$69:L$72)</f>
        <v>9376</v>
      </c>
      <c r="G31" s="1055">
        <f>SUM('第17表(建設Ori)'!M$69:M$72)</f>
        <v>5580</v>
      </c>
      <c r="H31" s="1055">
        <f>SUM('第17表(建設Ori)'!N$69:N$72)</f>
        <v>5479</v>
      </c>
      <c r="I31" s="1055">
        <f>SUM('第17表(建設Ori)'!O$69:O$72)</f>
        <v>101</v>
      </c>
      <c r="J31" s="1055">
        <f>SUM('第17表(建設Ori)'!P$69:P$72)</f>
        <v>3796</v>
      </c>
      <c r="K31" s="1055">
        <f>SUM('第17表(建設Ori)'!Q$69:Q$72)</f>
        <v>67</v>
      </c>
      <c r="L31" s="1055">
        <f>SUM('第17表(建設Ori)'!R$69:R$72)</f>
        <v>2425</v>
      </c>
      <c r="M31" s="1055">
        <f>SUM('第17表(建設Ori)'!S$69:S$72)</f>
        <v>2398</v>
      </c>
      <c r="N31" s="1055">
        <f>SUM('第17表(建設Ori)'!T$69:T$72)</f>
        <v>27</v>
      </c>
      <c r="O31" s="1055">
        <f>SUM('第17表(建設Ori)'!U$69:U$72)</f>
        <v>1277</v>
      </c>
      <c r="P31" s="1055">
        <f>SUM('第17表(建設Ori)'!V$69:V$72)</f>
        <v>716</v>
      </c>
      <c r="Q31" s="1055">
        <f>SUM('第17表(建設Ori)'!W$69:W$72)</f>
        <v>561</v>
      </c>
      <c r="R31" s="1055">
        <f>SUM('第17表(建設Ori)'!X$69:X$72)</f>
        <v>27</v>
      </c>
      <c r="S31" s="1055">
        <f>SUM('第17表(建設Ori)'!Y$69:Y$72)</f>
        <v>9267</v>
      </c>
      <c r="T31" s="1055">
        <f>SUM('第17表(建設Ori)'!Z$69:Z$72)</f>
        <v>470</v>
      </c>
      <c r="U31" s="1055">
        <f>SUM('第17表(建設Ori)'!AA$69:AA$72)</f>
        <v>30</v>
      </c>
      <c r="V31" s="1055">
        <f>SUM('第17表(建設Ori)'!AB$69:AB$72)</f>
        <v>440</v>
      </c>
      <c r="W31" s="1055">
        <f>SUM('第17表(建設Ori)'!AC$69:AC$72)</f>
        <v>8797</v>
      </c>
      <c r="X31" s="1055">
        <f>SUM('第17表(建設Ori)'!AD$69:AD$72)</f>
        <v>129</v>
      </c>
      <c r="Y31" s="1055">
        <f>SUM('第17表(建設Ori)'!AE$69:AE$72)</f>
        <v>414</v>
      </c>
      <c r="Z31" s="1055">
        <f>SUM('第17表(建設Ori)'!AF$69:AF$72)</f>
        <v>195</v>
      </c>
      <c r="AA31" s="1055">
        <f>SUM('第17表(建設Ori)'!AG$69:AG$72)</f>
        <v>839</v>
      </c>
      <c r="AB31" s="1055">
        <f>SUM('第17表(建設Ori)'!AH$69:AH$72)</f>
        <v>2027</v>
      </c>
      <c r="AC31" s="1055">
        <f>SUM('第17表(建設Ori)'!AI$69:AI$72)</f>
        <v>1409</v>
      </c>
      <c r="AD31" s="1055">
        <f>SUM('第17表(建設Ori)'!AJ$69:AJ$72)</f>
        <v>3696</v>
      </c>
      <c r="AE31" s="1055">
        <f>SUM('第17表(建設Ori)'!AK$69:AK$72)</f>
        <v>88</v>
      </c>
      <c r="AF31" s="1055">
        <f>SUM('第17表(建設Ori)'!AM$69:AM$72)</f>
        <v>7003</v>
      </c>
      <c r="AG31" s="1055">
        <f>SUM('第17表(建設Ori)'!AN$69:AN$72)</f>
        <v>4994</v>
      </c>
      <c r="AH31" s="1055">
        <f>SUM('第17表(建設Ori)'!AO$69:AO$72)</f>
        <v>3080</v>
      </c>
      <c r="AI31" s="1055">
        <f>SUM('第17表(建設Ori)'!AP$69:AP$72)</f>
        <v>3022</v>
      </c>
      <c r="AJ31" s="1055">
        <f>SUM('第17表(建設Ori)'!AQ$69:AQ$72)</f>
        <v>2590</v>
      </c>
      <c r="AK31" s="1055">
        <f>SUM('第17表(建設Ori)'!AR$69:AR$72)</f>
        <v>1181</v>
      </c>
      <c r="AL31" s="1055">
        <f>SUM('第17表(建設Ori)'!AS$69:AS$72)</f>
        <v>55</v>
      </c>
      <c r="AM31" s="1055">
        <f>SUM('第17表(建設Ori)'!AT$69:AT$72)</f>
        <v>162</v>
      </c>
      <c r="AN31" s="1055">
        <f>SUM('第17表(建設Ori)'!AU$69:AU$72)</f>
        <v>928</v>
      </c>
      <c r="AO31" s="1055">
        <f>SUM('第17表(建設Ori)'!AV$69:AV$72)</f>
        <v>249</v>
      </c>
      <c r="AP31" s="1055">
        <f>SUM('第17表(建設Ori)'!AW$69:AW$72)</f>
        <v>5</v>
      </c>
      <c r="AQ31" s="1055">
        <f>SUM('第17表(建設Ori)'!AX$69:AX$72)</f>
        <v>10</v>
      </c>
      <c r="AR31" s="1055">
        <f>SUM('第17表(建設Ori)'!AY$69:AY$72)</f>
        <v>432</v>
      </c>
      <c r="AS31" s="1055">
        <f>SUM('第17表(建設Ori)'!AZ$69:AZ$72)</f>
        <v>382</v>
      </c>
      <c r="AT31" s="1055">
        <f>SUM('第17表(建設Ori)'!BA$69:BA$72)</f>
        <v>305</v>
      </c>
      <c r="AU31" s="1055">
        <f>SUM('第17表(建設Ori)'!BB$69:BB$72)</f>
        <v>41</v>
      </c>
      <c r="AV31" s="1055">
        <f>SUM('第17表(建設Ori)'!BC$69:BC$72)</f>
        <v>28</v>
      </c>
      <c r="AW31" s="1055">
        <f>SUM('第17表(建設Ori)'!BD$69:BD$72)</f>
        <v>8</v>
      </c>
      <c r="AX31" s="1055">
        <f>SUM('第17表(建設Ori)'!BE$69:BE$72)</f>
        <v>50</v>
      </c>
      <c r="AY31" s="1055">
        <f>SUM('第17表(建設Ori)'!BF$69:BF$72)</f>
        <v>40</v>
      </c>
      <c r="AZ31" s="1055">
        <f>SUM('第17表(建設Ori)'!BG$69:BG$72)</f>
        <v>10</v>
      </c>
      <c r="BA31" s="1055">
        <f>SUM('第17表(建設Ori)'!BH$69:BH$72)</f>
        <v>58</v>
      </c>
      <c r="BB31" s="1055">
        <f>SUM('第17表(建設Ori)'!BI$69:BI$72)</f>
        <v>1707</v>
      </c>
      <c r="BC31" s="1055">
        <f>SUM('第17表(建設Ori)'!BJ$69:BJ$72)</f>
        <v>560</v>
      </c>
      <c r="BD31" s="1055">
        <f>SUM('第17表(建設Ori)'!BK$69:BK$72)</f>
        <v>351</v>
      </c>
      <c r="BE31" s="1055">
        <f>SUM('第17表(建設Ori)'!BL$69:BL$72)</f>
        <v>66</v>
      </c>
      <c r="BF31" s="1055">
        <f>SUM('第17表(建設Ori)'!BM$69:BM$72)</f>
        <v>28</v>
      </c>
      <c r="BG31" s="1055">
        <f>SUM('第17表(建設Ori)'!BN$69:BN$72)</f>
        <v>115</v>
      </c>
      <c r="BH31" s="1055">
        <f>SUM('第17表(建設Ori)'!BO$69:BO$72)</f>
        <v>568</v>
      </c>
      <c r="BI31" s="1055">
        <f>SUM('第17表(建設Ori)'!BP$69:BP$72)</f>
        <v>257</v>
      </c>
      <c r="BJ31" s="1055">
        <f>SUM('第17表(建設Ori)'!BQ$69:BQ$72)</f>
        <v>32</v>
      </c>
      <c r="BK31" s="1055">
        <f>SUM('第17表(建設Ori)'!BR$69:BR$72)</f>
        <v>50</v>
      </c>
      <c r="BL31" s="1055">
        <f>SUM('第17表(建設Ori)'!BS$69:BS$72)</f>
        <v>66</v>
      </c>
      <c r="BM31" s="1055">
        <f>SUM('第17表(建設Ori)'!BT$69:BT$72)</f>
        <v>174</v>
      </c>
      <c r="BN31" s="1055">
        <f>SUM('第17表(建設Ori)'!BU$69:BU$72)</f>
        <v>207</v>
      </c>
      <c r="BO31" s="1055">
        <f>SUM('第17表(建設Ori)'!BV$69:BV$72)</f>
        <v>2009</v>
      </c>
      <c r="BP31" s="1055">
        <f>SUM('第17表(建設Ori)'!BW$69:BW$72)</f>
        <v>466</v>
      </c>
      <c r="BQ31" s="1055">
        <f>SUM('第17表(建設Ori)'!BX$69:BX$72)</f>
        <v>313</v>
      </c>
      <c r="BR31" s="1055">
        <f>SUM('第17表(建設Ori)'!BY$69:BY$72)</f>
        <v>44</v>
      </c>
      <c r="BS31" s="1055">
        <f>SUM('第17表(建設Ori)'!BZ$69:BZ$72)</f>
        <v>215</v>
      </c>
      <c r="BT31" s="1055">
        <f>SUM('第17表(建設Ori)'!CA$69:CA$72)</f>
        <v>203</v>
      </c>
      <c r="BU31" s="1056">
        <f>SUM('第17表(建設Ori)'!CB$69:CB$72)</f>
        <v>768</v>
      </c>
      <c r="BW31" s="1438">
        <f>SUM('第17表(建設Ori)'!AL$69:AL$72)</f>
        <v>8947</v>
      </c>
    </row>
    <row r="32" spans="1:75">
      <c r="A32" s="718"/>
      <c r="B32" s="1000">
        <v>25</v>
      </c>
      <c r="C32" s="1001" t="s">
        <v>979</v>
      </c>
      <c r="D32" s="1057">
        <f>SUM('第17表(建設Ori)'!J$73:J$74)</f>
        <v>187440</v>
      </c>
      <c r="E32" s="1058">
        <f>SUM('第17表(建設Ori)'!K$73:K$74)</f>
        <v>108003</v>
      </c>
      <c r="F32" s="1058">
        <f>SUM('第17表(建設Ori)'!L$73:L$74)</f>
        <v>86900</v>
      </c>
      <c r="G32" s="1058">
        <f>SUM('第17表(建設Ori)'!M$73:M$74)</f>
        <v>34849</v>
      </c>
      <c r="H32" s="1058">
        <f>SUM('第17表(建設Ori)'!N$73:N$74)</f>
        <v>33636</v>
      </c>
      <c r="I32" s="1058">
        <f>SUM('第17表(建設Ori)'!O$73:O$74)</f>
        <v>1213</v>
      </c>
      <c r="J32" s="1058">
        <f>SUM('第17表(建設Ori)'!P$73:P$74)</f>
        <v>52051</v>
      </c>
      <c r="K32" s="1058">
        <f>SUM('第17表(建設Ori)'!Q$73:Q$74)</f>
        <v>840</v>
      </c>
      <c r="L32" s="1058">
        <f>SUM('第17表(建設Ori)'!R$73:R$74)</f>
        <v>30407</v>
      </c>
      <c r="M32" s="1058">
        <f>SUM('第17表(建設Ori)'!S$73:S$74)</f>
        <v>29838</v>
      </c>
      <c r="N32" s="1058">
        <f>SUM('第17表(建設Ori)'!T$73:T$74)</f>
        <v>569</v>
      </c>
      <c r="O32" s="1058">
        <f>SUM('第17表(建設Ori)'!U$73:U$74)</f>
        <v>20344</v>
      </c>
      <c r="P32" s="1058">
        <f>SUM('第17表(建設Ori)'!V$73:V$74)</f>
        <v>7663</v>
      </c>
      <c r="Q32" s="1058">
        <f>SUM('第17表(建設Ori)'!W$73:W$74)</f>
        <v>12681</v>
      </c>
      <c r="R32" s="1058">
        <f>SUM('第17表(建設Ori)'!X$73:X$74)</f>
        <v>460</v>
      </c>
      <c r="S32" s="1058">
        <f>SUM('第17表(建設Ori)'!Y$73:Y$74)</f>
        <v>21103</v>
      </c>
      <c r="T32" s="1058">
        <f>SUM('第17表(建設Ori)'!Z$73:Z$74)</f>
        <v>1191</v>
      </c>
      <c r="U32" s="1058">
        <f>SUM('第17表(建設Ori)'!AA$73:AA$74)</f>
        <v>96</v>
      </c>
      <c r="V32" s="1058">
        <f>SUM('第17表(建設Ori)'!AB$73:AB$74)</f>
        <v>1095</v>
      </c>
      <c r="W32" s="1058">
        <f>SUM('第17表(建設Ori)'!AC$73:AC$74)</f>
        <v>19912</v>
      </c>
      <c r="X32" s="1058">
        <f>SUM('第17表(建設Ori)'!AD$73:AD$74)</f>
        <v>266</v>
      </c>
      <c r="Y32" s="1058">
        <f>SUM('第17表(建設Ori)'!AE$73:AE$74)</f>
        <v>945</v>
      </c>
      <c r="Z32" s="1058">
        <f>SUM('第17表(建設Ori)'!AF$73:AF$74)</f>
        <v>575</v>
      </c>
      <c r="AA32" s="1058">
        <f>SUM('第17表(建設Ori)'!AG$73:AG$74)</f>
        <v>2090</v>
      </c>
      <c r="AB32" s="1058">
        <f>SUM('第17表(建設Ori)'!AH$73:AH$74)</f>
        <v>4500</v>
      </c>
      <c r="AC32" s="1058">
        <f>SUM('第17表(建設Ori)'!AI$73:AI$74)</f>
        <v>3222</v>
      </c>
      <c r="AD32" s="1058">
        <f>SUM('第17表(建設Ori)'!AJ$73:AJ$74)</f>
        <v>7961</v>
      </c>
      <c r="AE32" s="1058">
        <f>SUM('第17表(建設Ori)'!AK$73:AK$74)</f>
        <v>353</v>
      </c>
      <c r="AF32" s="1058">
        <f>SUM('第17表(建設Ori)'!AM$73:AM$74)</f>
        <v>60297</v>
      </c>
      <c r="AG32" s="1058">
        <f>SUM('第17表(建設Ori)'!AN$73:AN$74)</f>
        <v>27465</v>
      </c>
      <c r="AH32" s="1058">
        <f>SUM('第17表(建設Ori)'!AO$73:AO$74)</f>
        <v>14467</v>
      </c>
      <c r="AI32" s="1058">
        <f>SUM('第17表(建設Ori)'!AP$73:AP$74)</f>
        <v>14409</v>
      </c>
      <c r="AJ32" s="1058">
        <f>SUM('第17表(建設Ori)'!AQ$73:AQ$74)</f>
        <v>12042</v>
      </c>
      <c r="AK32" s="1058">
        <f>SUM('第17表(建設Ori)'!AR$73:AR$74)</f>
        <v>5987</v>
      </c>
      <c r="AL32" s="1058">
        <f>SUM('第17表(建設Ori)'!AS$73:AS$74)</f>
        <v>261</v>
      </c>
      <c r="AM32" s="1058">
        <f>SUM('第17表(建設Ori)'!AT$73:AT$74)</f>
        <v>734</v>
      </c>
      <c r="AN32" s="1058">
        <f>SUM('第17表(建設Ori)'!AU$73:AU$74)</f>
        <v>4562</v>
      </c>
      <c r="AO32" s="1058">
        <f>SUM('第17表(建設Ori)'!AV$73:AV$74)</f>
        <v>468</v>
      </c>
      <c r="AP32" s="1058">
        <f>SUM('第17表(建設Ori)'!AW$73:AW$74)</f>
        <v>8</v>
      </c>
      <c r="AQ32" s="1058">
        <f>SUM('第17表(建設Ori)'!AX$73:AX$74)</f>
        <v>22</v>
      </c>
      <c r="AR32" s="1058">
        <f>SUM('第17表(建設Ori)'!AY$73:AY$74)</f>
        <v>2367</v>
      </c>
      <c r="AS32" s="1058">
        <f>SUM('第17表(建設Ori)'!AZ$73:AZ$74)</f>
        <v>2090</v>
      </c>
      <c r="AT32" s="1058">
        <f>SUM('第17表(建設Ori)'!BA$73:BA$74)</f>
        <v>1702</v>
      </c>
      <c r="AU32" s="1058">
        <f>SUM('第17表(建設Ori)'!BB$73:BB$74)</f>
        <v>220</v>
      </c>
      <c r="AV32" s="1058">
        <f>SUM('第17表(建設Ori)'!BC$73:BC$74)</f>
        <v>119</v>
      </c>
      <c r="AW32" s="1058">
        <f>SUM('第17表(建設Ori)'!BD$73:BD$74)</f>
        <v>49</v>
      </c>
      <c r="AX32" s="1058">
        <f>SUM('第17表(建設Ori)'!BE$73:BE$74)</f>
        <v>277</v>
      </c>
      <c r="AY32" s="1058">
        <f>SUM('第17表(建設Ori)'!BF$73:BF$74)</f>
        <v>214</v>
      </c>
      <c r="AZ32" s="1058">
        <f>SUM('第17表(建設Ori)'!BG$73:BG$74)</f>
        <v>63</v>
      </c>
      <c r="BA32" s="1058">
        <f>SUM('第17表(建設Ori)'!BH$73:BH$74)</f>
        <v>58</v>
      </c>
      <c r="BB32" s="1058">
        <f>SUM('第17表(建設Ori)'!BI$73:BI$74)</f>
        <v>10264</v>
      </c>
      <c r="BC32" s="1058">
        <f>SUM('第17表(建設Ori)'!BJ$73:BJ$74)</f>
        <v>3916</v>
      </c>
      <c r="BD32" s="1058">
        <f>SUM('第17表(建設Ori)'!BK$73:BK$74)</f>
        <v>2257</v>
      </c>
      <c r="BE32" s="1058">
        <f>SUM('第17表(建設Ori)'!BL$73:BL$74)</f>
        <v>740</v>
      </c>
      <c r="BF32" s="1058">
        <f>SUM('第17表(建設Ori)'!BM$73:BM$74)</f>
        <v>149</v>
      </c>
      <c r="BG32" s="1058">
        <f>SUM('第17表(建設Ori)'!BN$73:BN$74)</f>
        <v>770</v>
      </c>
      <c r="BH32" s="1058">
        <f>SUM('第17表(建設Ori)'!BO$73:BO$74)</f>
        <v>2327</v>
      </c>
      <c r="BI32" s="1058">
        <f>SUM('第17表(建設Ori)'!BP$73:BP$74)</f>
        <v>1414</v>
      </c>
      <c r="BJ32" s="1058">
        <f>SUM('第17表(建設Ori)'!BQ$73:BQ$74)</f>
        <v>166</v>
      </c>
      <c r="BK32" s="1058">
        <f>SUM('第17表(建設Ori)'!BR$73:BR$74)</f>
        <v>615</v>
      </c>
      <c r="BL32" s="1058">
        <f>SUM('第17表(建設Ori)'!BS$73:BS$74)</f>
        <v>235</v>
      </c>
      <c r="BM32" s="1058">
        <f>SUM('第17表(建設Ori)'!BT$73:BT$74)</f>
        <v>1591</v>
      </c>
      <c r="BN32" s="1058">
        <f>SUM('第17表(建設Ori)'!BU$73:BU$74)</f>
        <v>2734</v>
      </c>
      <c r="BO32" s="1058">
        <f>SUM('第17表(建設Ori)'!BV$73:BV$74)</f>
        <v>32832</v>
      </c>
      <c r="BP32" s="1058">
        <f>SUM('第17表(建設Ori)'!BW$73:BW$74)</f>
        <v>6554</v>
      </c>
      <c r="BQ32" s="1058">
        <f>SUM('第17表(建設Ori)'!BX$73:BX$74)</f>
        <v>2246</v>
      </c>
      <c r="BR32" s="1058">
        <f>SUM('第17表(建設Ori)'!BY$73:BY$74)</f>
        <v>1007</v>
      </c>
      <c r="BS32" s="1058">
        <f>SUM('第17表(建設Ori)'!BZ$73:BZ$74)</f>
        <v>7316</v>
      </c>
      <c r="BT32" s="1058">
        <f>SUM('第17表(建設Ori)'!CA$73:CA$74)</f>
        <v>2811</v>
      </c>
      <c r="BU32" s="1059">
        <f>SUM('第17表(建設Ori)'!CB$73:CB$74)</f>
        <v>12898</v>
      </c>
      <c r="BW32" s="1439">
        <f>SUM('第17表(建設Ori)'!AL$73:AL$74)</f>
        <v>19140</v>
      </c>
    </row>
    <row r="33" spans="1:75">
      <c r="B33" s="996">
        <v>26</v>
      </c>
      <c r="C33" s="997" t="s">
        <v>337</v>
      </c>
      <c r="D33" s="1051">
        <f>SUM('第17表(建設Ori)'!J$75)</f>
        <v>38440</v>
      </c>
      <c r="E33" s="1052">
        <f>SUM('第17表(建設Ori)'!K$75)</f>
        <v>19011</v>
      </c>
      <c r="F33" s="1052">
        <f>SUM('第17表(建設Ori)'!L$75)</f>
        <v>11342</v>
      </c>
      <c r="G33" s="1052">
        <f>SUM('第17表(建設Ori)'!M$75)</f>
        <v>7193</v>
      </c>
      <c r="H33" s="1052">
        <f>SUM('第17表(建設Ori)'!N$75)</f>
        <v>6953</v>
      </c>
      <c r="I33" s="1052">
        <f>SUM('第17表(建設Ori)'!O$75)</f>
        <v>240</v>
      </c>
      <c r="J33" s="1052">
        <f>SUM('第17表(建設Ori)'!P$75)</f>
        <v>4149</v>
      </c>
      <c r="K33" s="1052">
        <f>SUM('第17表(建設Ori)'!Q$75)</f>
        <v>57</v>
      </c>
      <c r="L33" s="1052">
        <f>SUM('第17表(建設Ori)'!R$75)</f>
        <v>2106</v>
      </c>
      <c r="M33" s="1052">
        <f>SUM('第17表(建設Ori)'!S$75)</f>
        <v>2024</v>
      </c>
      <c r="N33" s="1052">
        <f>SUM('第17表(建設Ori)'!T$75)</f>
        <v>82</v>
      </c>
      <c r="O33" s="1052">
        <f>SUM('第17表(建設Ori)'!U$75)</f>
        <v>1955</v>
      </c>
      <c r="P33" s="1052">
        <f>SUM('第17表(建設Ori)'!V$75)</f>
        <v>510</v>
      </c>
      <c r="Q33" s="1052">
        <f>SUM('第17表(建設Ori)'!W$75)</f>
        <v>1445</v>
      </c>
      <c r="R33" s="1052">
        <f>SUM('第17表(建設Ori)'!X$75)</f>
        <v>31</v>
      </c>
      <c r="S33" s="1052">
        <f>SUM('第17表(建設Ori)'!Y$75)</f>
        <v>7669</v>
      </c>
      <c r="T33" s="1052">
        <f>SUM('第17表(建設Ori)'!Z$75)</f>
        <v>1203</v>
      </c>
      <c r="U33" s="1052">
        <f>SUM('第17表(建設Ori)'!AA$75)</f>
        <v>113</v>
      </c>
      <c r="V33" s="1052">
        <f>SUM('第17表(建設Ori)'!AB$75)</f>
        <v>1090</v>
      </c>
      <c r="W33" s="1052">
        <f>SUM('第17表(建設Ori)'!AC$75)</f>
        <v>6466</v>
      </c>
      <c r="X33" s="1052">
        <f>SUM('第17表(建設Ori)'!AD$75)</f>
        <v>82</v>
      </c>
      <c r="Y33" s="1052">
        <f>SUM('第17表(建設Ori)'!AE$75)</f>
        <v>316</v>
      </c>
      <c r="Z33" s="1052">
        <f>SUM('第17表(建設Ori)'!AF$75)</f>
        <v>202</v>
      </c>
      <c r="AA33" s="1052">
        <f>SUM('第17表(建設Ori)'!AG$75)</f>
        <v>703</v>
      </c>
      <c r="AB33" s="1052">
        <f>SUM('第17表(建設Ori)'!AH$75)</f>
        <v>1454</v>
      </c>
      <c r="AC33" s="1052">
        <f>SUM('第17表(建設Ori)'!AI$75)</f>
        <v>1054</v>
      </c>
      <c r="AD33" s="1052">
        <f>SUM('第17表(建設Ori)'!AJ$75)</f>
        <v>2535</v>
      </c>
      <c r="AE33" s="1052">
        <f>SUM('第17表(建設Ori)'!AK$75)</f>
        <v>120</v>
      </c>
      <c r="AF33" s="1052">
        <f>SUM('第17表(建設Ori)'!AM$75)</f>
        <v>11486</v>
      </c>
      <c r="AG33" s="1052">
        <f>SUM('第17表(建設Ori)'!AN$75)</f>
        <v>6026</v>
      </c>
      <c r="AH33" s="1052">
        <f>SUM('第17表(建設Ori)'!AO$75)</f>
        <v>3940</v>
      </c>
      <c r="AI33" s="1052">
        <f>SUM('第17表(建設Ori)'!AP$75)</f>
        <v>3928</v>
      </c>
      <c r="AJ33" s="1052">
        <f>SUM('第17表(建設Ori)'!AQ$75)</f>
        <v>3322</v>
      </c>
      <c r="AK33" s="1052">
        <f>SUM('第17表(建設Ori)'!AR$75)</f>
        <v>1444</v>
      </c>
      <c r="AL33" s="1052">
        <f>SUM('第17表(建設Ori)'!AS$75)</f>
        <v>69</v>
      </c>
      <c r="AM33" s="1052">
        <f>SUM('第17表(建設Ori)'!AT$75)</f>
        <v>182</v>
      </c>
      <c r="AN33" s="1052">
        <f>SUM('第17表(建設Ori)'!AU$75)</f>
        <v>1494</v>
      </c>
      <c r="AO33" s="1052">
        <f>SUM('第17表(建設Ori)'!AV$75)</f>
        <v>121</v>
      </c>
      <c r="AP33" s="1052">
        <f>SUM('第17表(建設Ori)'!AW$75)</f>
        <v>2</v>
      </c>
      <c r="AQ33" s="1052">
        <f>SUM('第17表(建設Ori)'!AX$75)</f>
        <v>10</v>
      </c>
      <c r="AR33" s="1052">
        <f>SUM('第17表(建設Ori)'!AY$75)</f>
        <v>606</v>
      </c>
      <c r="AS33" s="1052">
        <f>SUM('第17表(建設Ori)'!AZ$75)</f>
        <v>536</v>
      </c>
      <c r="AT33" s="1052">
        <f>SUM('第17表(建設Ori)'!BA$75)</f>
        <v>435</v>
      </c>
      <c r="AU33" s="1052">
        <f>SUM('第17表(建設Ori)'!BB$75)</f>
        <v>57</v>
      </c>
      <c r="AV33" s="1052">
        <f>SUM('第17表(建設Ori)'!BC$75)</f>
        <v>32</v>
      </c>
      <c r="AW33" s="1052">
        <f>SUM('第17表(建設Ori)'!BD$75)</f>
        <v>12</v>
      </c>
      <c r="AX33" s="1052">
        <f>SUM('第17表(建設Ori)'!BE$75)</f>
        <v>70</v>
      </c>
      <c r="AY33" s="1052">
        <f>SUM('第17表(建設Ori)'!BF$75)</f>
        <v>55</v>
      </c>
      <c r="AZ33" s="1052">
        <f>SUM('第17表(建設Ori)'!BG$75)</f>
        <v>15</v>
      </c>
      <c r="BA33" s="1052">
        <f>SUM('第17表(建設Ori)'!BH$75)</f>
        <v>12</v>
      </c>
      <c r="BB33" s="1052">
        <f>SUM('第17表(建設Ori)'!BI$75)</f>
        <v>1920</v>
      </c>
      <c r="BC33" s="1052">
        <f>SUM('第17表(建設Ori)'!BJ$75)</f>
        <v>635</v>
      </c>
      <c r="BD33" s="1052">
        <f>SUM('第17表(建設Ori)'!BK$75)</f>
        <v>358</v>
      </c>
      <c r="BE33" s="1052">
        <f>SUM('第17表(建設Ori)'!BL$75)</f>
        <v>107</v>
      </c>
      <c r="BF33" s="1052">
        <f>SUM('第17表(建設Ori)'!BM$75)</f>
        <v>30</v>
      </c>
      <c r="BG33" s="1052">
        <f>SUM('第17表(建設Ori)'!BN$75)</f>
        <v>140</v>
      </c>
      <c r="BH33" s="1052">
        <f>SUM('第17表(建設Ori)'!BO$75)</f>
        <v>499</v>
      </c>
      <c r="BI33" s="1052">
        <f>SUM('第17表(建設Ori)'!BP$75)</f>
        <v>285</v>
      </c>
      <c r="BJ33" s="1052">
        <f>SUM('第17表(建設Ori)'!BQ$75)</f>
        <v>48</v>
      </c>
      <c r="BK33" s="1052">
        <f>SUM('第17表(建設Ori)'!BR$75)</f>
        <v>51</v>
      </c>
      <c r="BL33" s="1052">
        <f>SUM('第17表(建設Ori)'!BS$75)</f>
        <v>75</v>
      </c>
      <c r="BM33" s="1052">
        <f>SUM('第17表(建設Ori)'!BT$75)</f>
        <v>327</v>
      </c>
      <c r="BN33" s="1052">
        <f>SUM('第17表(建設Ori)'!BU$75)</f>
        <v>166</v>
      </c>
      <c r="BO33" s="1052">
        <f>SUM('第17表(建設Ori)'!BV$75)</f>
        <v>5460</v>
      </c>
      <c r="BP33" s="1052">
        <f>SUM('第17表(建設Ori)'!BW$75)</f>
        <v>1097</v>
      </c>
      <c r="BQ33" s="1052">
        <f>SUM('第17表(建設Ori)'!BX$75)</f>
        <v>445</v>
      </c>
      <c r="BR33" s="1052">
        <f>SUM('第17表(建設Ori)'!BY$75)</f>
        <v>118</v>
      </c>
      <c r="BS33" s="1052">
        <f>SUM('第17表(建設Ori)'!BZ$75)</f>
        <v>601</v>
      </c>
      <c r="BT33" s="1052">
        <f>SUM('第17表(建設Ori)'!CA$75)</f>
        <v>689</v>
      </c>
      <c r="BU33" s="1053">
        <f>SUM('第17表(建設Ori)'!CB$75)</f>
        <v>2510</v>
      </c>
      <c r="BW33" s="1437">
        <f>SUM('第17表(建設Ori)'!AL$75)</f>
        <v>7943</v>
      </c>
    </row>
    <row r="34" spans="1:75">
      <c r="B34" s="996">
        <v>27</v>
      </c>
      <c r="C34" s="997" t="s">
        <v>338</v>
      </c>
      <c r="D34" s="1051">
        <f>SUM('第17表(建設Ori)'!J$76)</f>
        <v>115368</v>
      </c>
      <c r="E34" s="1052">
        <f>SUM('第17表(建設Ori)'!K$76)</f>
        <v>12528</v>
      </c>
      <c r="F34" s="1052">
        <f>SUM('第17表(建設Ori)'!L$76)</f>
        <v>7971</v>
      </c>
      <c r="G34" s="1052">
        <f>SUM('第17表(建設Ori)'!M$76)</f>
        <v>3717</v>
      </c>
      <c r="H34" s="1052">
        <f>SUM('第17表(建設Ori)'!N$76)</f>
        <v>3574</v>
      </c>
      <c r="I34" s="1052">
        <f>SUM('第17表(建設Ori)'!O$76)</f>
        <v>143</v>
      </c>
      <c r="J34" s="1052">
        <f>SUM('第17表(建設Ori)'!P$76)</f>
        <v>4254</v>
      </c>
      <c r="K34" s="1052">
        <f>SUM('第17表(建設Ori)'!Q$76)</f>
        <v>58</v>
      </c>
      <c r="L34" s="1052">
        <f>SUM('第17表(建設Ori)'!R$76)</f>
        <v>2274</v>
      </c>
      <c r="M34" s="1052">
        <f>SUM('第17表(建設Ori)'!S$76)</f>
        <v>2217</v>
      </c>
      <c r="N34" s="1052">
        <f>SUM('第17表(建設Ori)'!T$76)</f>
        <v>57</v>
      </c>
      <c r="O34" s="1052">
        <f>SUM('第17表(建設Ori)'!U$76)</f>
        <v>1876</v>
      </c>
      <c r="P34" s="1052">
        <f>SUM('第17表(建設Ori)'!V$76)</f>
        <v>415</v>
      </c>
      <c r="Q34" s="1052">
        <f>SUM('第17表(建設Ori)'!W$76)</f>
        <v>1461</v>
      </c>
      <c r="R34" s="1052">
        <f>SUM('第17表(建設Ori)'!X$76)</f>
        <v>46</v>
      </c>
      <c r="S34" s="1052">
        <f>SUM('第17表(建設Ori)'!Y$76)</f>
        <v>4557</v>
      </c>
      <c r="T34" s="1052">
        <f>SUM('第17表(建設Ori)'!Z$76)</f>
        <v>248</v>
      </c>
      <c r="U34" s="1052">
        <f>SUM('第17表(建設Ori)'!AA$76)</f>
        <v>32</v>
      </c>
      <c r="V34" s="1052">
        <f>SUM('第17表(建設Ori)'!AB$76)</f>
        <v>216</v>
      </c>
      <c r="W34" s="1052">
        <f>SUM('第17表(建設Ori)'!AC$76)</f>
        <v>4309</v>
      </c>
      <c r="X34" s="1052">
        <f>SUM('第17表(建設Ori)'!AD$76)</f>
        <v>39</v>
      </c>
      <c r="Y34" s="1052">
        <f>SUM('第17表(建設Ori)'!AE$76)</f>
        <v>184</v>
      </c>
      <c r="Z34" s="1052">
        <f>SUM('第17表(建設Ori)'!AF$76)</f>
        <v>218</v>
      </c>
      <c r="AA34" s="1052">
        <f>SUM('第17表(建設Ori)'!AG$76)</f>
        <v>476</v>
      </c>
      <c r="AB34" s="1052">
        <f>SUM('第17表(建設Ori)'!AH$76)</f>
        <v>939</v>
      </c>
      <c r="AC34" s="1052">
        <f>SUM('第17表(建設Ori)'!AI$76)</f>
        <v>711</v>
      </c>
      <c r="AD34" s="1052">
        <f>SUM('第17表(建設Ori)'!AJ$76)</f>
        <v>1596</v>
      </c>
      <c r="AE34" s="1052">
        <f>SUM('第17表(建設Ori)'!AK$76)</f>
        <v>146</v>
      </c>
      <c r="AF34" s="1052">
        <f>SUM('第17表(建設Ori)'!AM$76)</f>
        <v>102825</v>
      </c>
      <c r="AG34" s="1052">
        <f>SUM('第17表(建設Ori)'!AN$76)</f>
        <v>56808</v>
      </c>
      <c r="AH34" s="1052">
        <f>SUM('第17表(建設Ori)'!AO$76)</f>
        <v>26976</v>
      </c>
      <c r="AI34" s="1052">
        <f>SUM('第17表(建設Ori)'!AP$76)</f>
        <v>25546</v>
      </c>
      <c r="AJ34" s="1052">
        <f>SUM('第17表(建設Ori)'!AQ$76)</f>
        <v>24232</v>
      </c>
      <c r="AK34" s="1052">
        <f>SUM('第17表(建設Ori)'!AR$76)</f>
        <v>15588</v>
      </c>
      <c r="AL34" s="1052">
        <f>SUM('第17表(建設Ori)'!AS$76)</f>
        <v>375</v>
      </c>
      <c r="AM34" s="1052">
        <f>SUM('第17表(建設Ori)'!AT$76)</f>
        <v>673</v>
      </c>
      <c r="AN34" s="1052">
        <f>SUM('第17表(建設Ori)'!AU$76)</f>
        <v>4160</v>
      </c>
      <c r="AO34" s="1052">
        <f>SUM('第17表(建設Ori)'!AV$76)</f>
        <v>3324</v>
      </c>
      <c r="AP34" s="1052">
        <f>SUM('第17表(建設Ori)'!AW$76)</f>
        <v>56</v>
      </c>
      <c r="AQ34" s="1052">
        <f>SUM('第17表(建設Ori)'!AX$76)</f>
        <v>56</v>
      </c>
      <c r="AR34" s="1052">
        <f>SUM('第17表(建設Ori)'!AY$76)</f>
        <v>1314</v>
      </c>
      <c r="AS34" s="1052">
        <f>SUM('第17表(建設Ori)'!AZ$76)</f>
        <v>938</v>
      </c>
      <c r="AT34" s="1052">
        <f>SUM('第17表(建設Ori)'!BA$76)</f>
        <v>125</v>
      </c>
      <c r="AU34" s="1052">
        <f>SUM('第17表(建設Ori)'!BB$76)</f>
        <v>335</v>
      </c>
      <c r="AV34" s="1052">
        <f>SUM('第17表(建設Ori)'!BC$76)</f>
        <v>286</v>
      </c>
      <c r="AW34" s="1052">
        <f>SUM('第17表(建設Ori)'!BD$76)</f>
        <v>192</v>
      </c>
      <c r="AX34" s="1052">
        <f>SUM('第17表(建設Ori)'!BE$76)</f>
        <v>376</v>
      </c>
      <c r="AY34" s="1052">
        <f>SUM('第17表(建設Ori)'!BF$76)</f>
        <v>305</v>
      </c>
      <c r="AZ34" s="1052">
        <f>SUM('第17表(建設Ori)'!BG$76)</f>
        <v>71</v>
      </c>
      <c r="BA34" s="1052">
        <f>SUM('第17表(建設Ori)'!BH$76)</f>
        <v>1430</v>
      </c>
      <c r="BB34" s="1052">
        <f>SUM('第17表(建設Ori)'!BI$76)</f>
        <v>20564</v>
      </c>
      <c r="BC34" s="1052">
        <f>SUM('第17表(建設Ori)'!BJ$76)</f>
        <v>9162</v>
      </c>
      <c r="BD34" s="1052">
        <f>SUM('第17表(建設Ori)'!BK$76)</f>
        <v>7818</v>
      </c>
      <c r="BE34" s="1052">
        <f>SUM('第17表(建設Ori)'!BL$76)</f>
        <v>319</v>
      </c>
      <c r="BF34" s="1052">
        <f>SUM('第17表(建設Ori)'!BM$76)</f>
        <v>101</v>
      </c>
      <c r="BG34" s="1052">
        <f>SUM('第17表(建設Ori)'!BN$76)</f>
        <v>924</v>
      </c>
      <c r="BH34" s="1052">
        <f>SUM('第17表(建設Ori)'!BO$76)</f>
        <v>7652</v>
      </c>
      <c r="BI34" s="1052">
        <f>SUM('第17表(建設Ori)'!BP$76)</f>
        <v>1355</v>
      </c>
      <c r="BJ34" s="1052">
        <f>SUM('第17表(建設Ori)'!BQ$76)</f>
        <v>333</v>
      </c>
      <c r="BK34" s="1052">
        <f>SUM('第17表(建設Ori)'!BR$76)</f>
        <v>489</v>
      </c>
      <c r="BL34" s="1052">
        <f>SUM('第17表(建設Ori)'!BS$76)</f>
        <v>479</v>
      </c>
      <c r="BM34" s="1052">
        <f>SUM('第17表(建設Ori)'!BT$76)</f>
        <v>1094</v>
      </c>
      <c r="BN34" s="1052">
        <f>SUM('第17表(建設Ori)'!BU$76)</f>
        <v>9268</v>
      </c>
      <c r="BO34" s="1052">
        <f>SUM('第17表(建設Ori)'!BV$76)</f>
        <v>46017</v>
      </c>
      <c r="BP34" s="1052">
        <f>SUM('第17表(建設Ori)'!BW$76)</f>
        <v>13118</v>
      </c>
      <c r="BQ34" s="1052">
        <f>SUM('第17表(建設Ori)'!BX$76)</f>
        <v>3891</v>
      </c>
      <c r="BR34" s="1052">
        <f>SUM('第17表(建設Ori)'!BY$76)</f>
        <v>889</v>
      </c>
      <c r="BS34" s="1052">
        <f>SUM('第17表(建設Ori)'!BZ$76)</f>
        <v>3450</v>
      </c>
      <c r="BT34" s="1052">
        <f>SUM('第17表(建設Ori)'!CA$76)</f>
        <v>4386</v>
      </c>
      <c r="BU34" s="1053">
        <f>SUM('第17表(建設Ori)'!CB$76)</f>
        <v>20283</v>
      </c>
      <c r="BW34" s="1437">
        <f>SUM('第17表(建設Ori)'!AL$76)</f>
        <v>15</v>
      </c>
    </row>
    <row r="35" spans="1:75">
      <c r="B35" s="996">
        <v>28</v>
      </c>
      <c r="C35" s="997" t="s">
        <v>4</v>
      </c>
      <c r="D35" s="1051">
        <f>SUM('第17表(建設Ori)'!J$77)</f>
        <v>3132174</v>
      </c>
      <c r="E35" s="1052">
        <f>SUM('第17表(建設Ori)'!K$77)</f>
        <v>1749457</v>
      </c>
      <c r="F35" s="1052">
        <f>SUM('第17表(建設Ori)'!L$77)</f>
        <v>1037487</v>
      </c>
      <c r="G35" s="1052">
        <f>SUM('第17表(建設Ori)'!M$77)</f>
        <v>575792</v>
      </c>
      <c r="H35" s="1052">
        <f>SUM('第17表(建設Ori)'!N$77)</f>
        <v>556535</v>
      </c>
      <c r="I35" s="1052">
        <f>SUM('第17表(建設Ori)'!O$77)</f>
        <v>19257</v>
      </c>
      <c r="J35" s="1052">
        <f>SUM('第17表(建設Ori)'!P$77)</f>
        <v>461695</v>
      </c>
      <c r="K35" s="1052">
        <f>SUM('第17表(建設Ori)'!Q$77)</f>
        <v>5750</v>
      </c>
      <c r="L35" s="1052">
        <f>SUM('第17表(建設Ori)'!R$77)</f>
        <v>229447</v>
      </c>
      <c r="M35" s="1052">
        <f>SUM('第17表(建設Ori)'!S$77)</f>
        <v>222937</v>
      </c>
      <c r="N35" s="1052">
        <f>SUM('第17表(建設Ori)'!T$77)</f>
        <v>6510</v>
      </c>
      <c r="O35" s="1052">
        <f>SUM('第17表(建設Ori)'!U$77)</f>
        <v>221699</v>
      </c>
      <c r="P35" s="1052">
        <f>SUM('第17表(建設Ori)'!V$77)</f>
        <v>59682</v>
      </c>
      <c r="Q35" s="1052">
        <f>SUM('第17表(建設Ori)'!W$77)</f>
        <v>162017</v>
      </c>
      <c r="R35" s="1052">
        <f>SUM('第17表(建設Ori)'!X$77)</f>
        <v>4799</v>
      </c>
      <c r="S35" s="1052">
        <f>SUM('第17表(建設Ori)'!Y$77)</f>
        <v>711970</v>
      </c>
      <c r="T35" s="1052">
        <f>SUM('第17表(建設Ori)'!Z$77)</f>
        <v>47827</v>
      </c>
      <c r="U35" s="1052">
        <f>SUM('第17表(建設Ori)'!AA$77)</f>
        <v>3555</v>
      </c>
      <c r="V35" s="1052">
        <f>SUM('第17表(建設Ori)'!AB$77)</f>
        <v>44272</v>
      </c>
      <c r="W35" s="1052">
        <f>SUM('第17表(建設Ori)'!AC$77)</f>
        <v>664143</v>
      </c>
      <c r="X35" s="1052">
        <f>SUM('第17表(建設Ori)'!AD$77)</f>
        <v>6472</v>
      </c>
      <c r="Y35" s="1052">
        <f>SUM('第17表(建設Ori)'!AE$77)</f>
        <v>37324</v>
      </c>
      <c r="Z35" s="1052">
        <f>SUM('第17表(建設Ori)'!AF$77)</f>
        <v>17646</v>
      </c>
      <c r="AA35" s="1052">
        <f>SUM('第17表(建設Ori)'!AG$77)</f>
        <v>47549</v>
      </c>
      <c r="AB35" s="1052">
        <f>SUM('第17表(建設Ori)'!AH$77)</f>
        <v>161470</v>
      </c>
      <c r="AC35" s="1052">
        <f>SUM('第17表(建設Ori)'!AI$77)</f>
        <v>110089</v>
      </c>
      <c r="AD35" s="1052">
        <f>SUM('第17表(建設Ori)'!AJ$77)</f>
        <v>275699</v>
      </c>
      <c r="AE35" s="1052">
        <f>SUM('第17表(建設Ori)'!AK$77)</f>
        <v>7894</v>
      </c>
      <c r="AF35" s="1052">
        <f>SUM('第17表(建設Ori)'!AM$77)</f>
        <v>818558</v>
      </c>
      <c r="AG35" s="1052">
        <f>SUM('第17表(建設Ori)'!AN$77)</f>
        <v>500010</v>
      </c>
      <c r="AH35" s="1052">
        <f>SUM('第17表(建設Ori)'!AO$77)</f>
        <v>269681</v>
      </c>
      <c r="AI35" s="1052">
        <f>SUM('第17表(建設Ori)'!AP$77)</f>
        <v>261263</v>
      </c>
      <c r="AJ35" s="1052">
        <f>SUM('第17表(建設Ori)'!AQ$77)</f>
        <v>201401</v>
      </c>
      <c r="AK35" s="1052">
        <f>SUM('第17表(建設Ori)'!AR$77)</f>
        <v>107308</v>
      </c>
      <c r="AL35" s="1052">
        <f>SUM('第17表(建設Ori)'!AS$77)</f>
        <v>4793</v>
      </c>
      <c r="AM35" s="1052">
        <f>SUM('第17表(建設Ori)'!AT$77)</f>
        <v>14943</v>
      </c>
      <c r="AN35" s="1052">
        <f>SUM('第17表(建設Ori)'!AU$77)</f>
        <v>54455</v>
      </c>
      <c r="AO35" s="1052">
        <f>SUM('第17表(建設Ori)'!AV$77)</f>
        <v>18512</v>
      </c>
      <c r="AP35" s="1052">
        <f>SUM('第17表(建設Ori)'!AW$77)</f>
        <v>515</v>
      </c>
      <c r="AQ35" s="1052">
        <f>SUM('第17表(建設Ori)'!AX$77)</f>
        <v>875</v>
      </c>
      <c r="AR35" s="1052">
        <f>SUM('第17表(建設Ori)'!AY$77)</f>
        <v>59862</v>
      </c>
      <c r="AS35" s="1052">
        <f>SUM('第17表(建設Ori)'!AZ$77)</f>
        <v>55327</v>
      </c>
      <c r="AT35" s="1052">
        <f>SUM('第17表(建設Ori)'!BA$77)</f>
        <v>44993</v>
      </c>
      <c r="AU35" s="1052">
        <f>SUM('第17表(建設Ori)'!BB$77)</f>
        <v>5313</v>
      </c>
      <c r="AV35" s="1052">
        <f>SUM('第17表(建設Ori)'!BC$77)</f>
        <v>4199</v>
      </c>
      <c r="AW35" s="1052">
        <f>SUM('第17表(建設Ori)'!BD$77)</f>
        <v>822</v>
      </c>
      <c r="AX35" s="1052">
        <f>SUM('第17表(建設Ori)'!BE$77)</f>
        <v>4535</v>
      </c>
      <c r="AY35" s="1052">
        <f>SUM('第17表(建設Ori)'!BF$77)</f>
        <v>3691</v>
      </c>
      <c r="AZ35" s="1052">
        <f>SUM('第17表(建設Ori)'!BG$77)</f>
        <v>844</v>
      </c>
      <c r="BA35" s="1052">
        <f>SUM('第17表(建設Ori)'!BH$77)</f>
        <v>8418</v>
      </c>
      <c r="BB35" s="1052">
        <f>SUM('第17表(建設Ori)'!BI$77)</f>
        <v>189415</v>
      </c>
      <c r="BC35" s="1052">
        <f>SUM('第17表(建設Ori)'!BJ$77)</f>
        <v>59227</v>
      </c>
      <c r="BD35" s="1052">
        <f>SUM('第17表(建設Ori)'!BK$77)</f>
        <v>31222</v>
      </c>
      <c r="BE35" s="1052">
        <f>SUM('第17表(建設Ori)'!BL$77)</f>
        <v>9587</v>
      </c>
      <c r="BF35" s="1052">
        <f>SUM('第17表(建設Ori)'!BM$77)</f>
        <v>2575</v>
      </c>
      <c r="BG35" s="1052">
        <f>SUM('第17表(建設Ori)'!BN$77)</f>
        <v>15843</v>
      </c>
      <c r="BH35" s="1052">
        <f>SUM('第17表(建設Ori)'!BO$77)</f>
        <v>54969</v>
      </c>
      <c r="BI35" s="1052">
        <f>SUM('第17表(建設Ori)'!BP$77)</f>
        <v>22253</v>
      </c>
      <c r="BJ35" s="1052">
        <f>SUM('第17表(建設Ori)'!BQ$77)</f>
        <v>4563</v>
      </c>
      <c r="BK35" s="1052">
        <f>SUM('第17表(建設Ori)'!BR$77)</f>
        <v>7049</v>
      </c>
      <c r="BL35" s="1052">
        <f>SUM('第17表(建設Ori)'!BS$77)</f>
        <v>11731</v>
      </c>
      <c r="BM35" s="1052">
        <f>SUM('第17表(建設Ori)'!BT$77)</f>
        <v>29623</v>
      </c>
      <c r="BN35" s="1052">
        <f>SUM('第17表(建設Ori)'!BU$77)</f>
        <v>40914</v>
      </c>
      <c r="BO35" s="1052">
        <f>SUM('第17表(建設Ori)'!BV$77)</f>
        <v>318548</v>
      </c>
      <c r="BP35" s="1052">
        <f>SUM('第17表(建設Ori)'!BW$77)</f>
        <v>64986</v>
      </c>
      <c r="BQ35" s="1052">
        <f>SUM('第17表(建設Ori)'!BX$77)</f>
        <v>19203</v>
      </c>
      <c r="BR35" s="1052">
        <f>SUM('第17表(建設Ori)'!BY$77)</f>
        <v>4209</v>
      </c>
      <c r="BS35" s="1052">
        <f>SUM('第17表(建設Ori)'!BZ$77)</f>
        <v>52848</v>
      </c>
      <c r="BT35" s="1052">
        <f>SUM('第17表(建設Ori)'!CA$77)</f>
        <v>44961</v>
      </c>
      <c r="BU35" s="1053">
        <f>SUM('第17表(建設Ori)'!CB$77)</f>
        <v>132341</v>
      </c>
      <c r="BW35" s="1437">
        <f>SUM('第17表(建設Ori)'!AL$77)</f>
        <v>564159</v>
      </c>
    </row>
    <row r="36" spans="1:75">
      <c r="B36" s="998">
        <v>29</v>
      </c>
      <c r="C36" s="999" t="s">
        <v>21</v>
      </c>
      <c r="D36" s="1054">
        <f>SUM('第17表(建設Ori)'!J$78)</f>
        <v>732017</v>
      </c>
      <c r="E36" s="1055">
        <f>SUM('第17表(建設Ori)'!K$78)</f>
        <v>347816</v>
      </c>
      <c r="F36" s="1055">
        <f>SUM('第17表(建設Ori)'!L$78)</f>
        <v>179307</v>
      </c>
      <c r="G36" s="1055">
        <f>SUM('第17表(建設Ori)'!M$78)</f>
        <v>107561</v>
      </c>
      <c r="H36" s="1055">
        <f>SUM('第17表(建設Ori)'!N$78)</f>
        <v>103996</v>
      </c>
      <c r="I36" s="1055">
        <f>SUM('第17表(建設Ori)'!O$78)</f>
        <v>3565</v>
      </c>
      <c r="J36" s="1055">
        <f>SUM('第17表(建設Ori)'!P$78)</f>
        <v>71746</v>
      </c>
      <c r="K36" s="1055">
        <f>SUM('第17表(建設Ori)'!Q$78)</f>
        <v>930</v>
      </c>
      <c r="L36" s="1055">
        <f>SUM('第17表(建設Ori)'!R$78)</f>
        <v>37779</v>
      </c>
      <c r="M36" s="1055">
        <f>SUM('第17表(建設Ori)'!S$78)</f>
        <v>37002</v>
      </c>
      <c r="N36" s="1055">
        <f>SUM('第17表(建設Ori)'!T$78)</f>
        <v>777</v>
      </c>
      <c r="O36" s="1055">
        <f>SUM('第17表(建設Ori)'!U$78)</f>
        <v>32269</v>
      </c>
      <c r="P36" s="1055">
        <f>SUM('第17表(建設Ori)'!V$78)</f>
        <v>12488</v>
      </c>
      <c r="Q36" s="1055">
        <f>SUM('第17表(建設Ori)'!W$78)</f>
        <v>19781</v>
      </c>
      <c r="R36" s="1055">
        <f>SUM('第17表(建設Ori)'!X$78)</f>
        <v>768</v>
      </c>
      <c r="S36" s="1055">
        <f>SUM('第17表(建設Ori)'!Y$78)</f>
        <v>168509</v>
      </c>
      <c r="T36" s="1055">
        <f>SUM('第17表(建設Ori)'!Z$78)</f>
        <v>10576</v>
      </c>
      <c r="U36" s="1055">
        <f>SUM('第17表(建設Ori)'!AA$78)</f>
        <v>830</v>
      </c>
      <c r="V36" s="1055">
        <f>SUM('第17表(建設Ori)'!AB$78)</f>
        <v>9746</v>
      </c>
      <c r="W36" s="1055">
        <f>SUM('第17表(建設Ori)'!AC$78)</f>
        <v>157933</v>
      </c>
      <c r="X36" s="1055">
        <f>SUM('第17表(建設Ori)'!AD$78)</f>
        <v>1704</v>
      </c>
      <c r="Y36" s="1055">
        <f>SUM('第17表(建設Ori)'!AE$78)</f>
        <v>7232</v>
      </c>
      <c r="Z36" s="1055">
        <f>SUM('第17表(建設Ori)'!AF$78)</f>
        <v>4021</v>
      </c>
      <c r="AA36" s="1055">
        <f>SUM('第17表(建設Ori)'!AG$78)</f>
        <v>10815</v>
      </c>
      <c r="AB36" s="1055">
        <f>SUM('第17表(建設Ori)'!AH$78)</f>
        <v>34263</v>
      </c>
      <c r="AC36" s="1055">
        <f>SUM('第17表(建設Ori)'!AI$78)</f>
        <v>26891</v>
      </c>
      <c r="AD36" s="1055">
        <f>SUM('第17表(建設Ori)'!AJ$78)</f>
        <v>70874</v>
      </c>
      <c r="AE36" s="1055">
        <f>SUM('第17表(建設Ori)'!AK$78)</f>
        <v>2133</v>
      </c>
      <c r="AF36" s="1055">
        <f>SUM('第17表(建設Ori)'!AM$78)</f>
        <v>333295</v>
      </c>
      <c r="AG36" s="1055">
        <f>SUM('第17表(建設Ori)'!AN$78)</f>
        <v>212556</v>
      </c>
      <c r="AH36" s="1055">
        <f>SUM('第17表(建設Ori)'!AO$78)</f>
        <v>105439</v>
      </c>
      <c r="AI36" s="1055">
        <f>SUM('第17表(建設Ori)'!AP$78)</f>
        <v>100490</v>
      </c>
      <c r="AJ36" s="1055">
        <f>SUM('第17表(建設Ori)'!AQ$78)</f>
        <v>79217</v>
      </c>
      <c r="AK36" s="1055">
        <f>SUM('第17表(建設Ori)'!AR$78)</f>
        <v>35050</v>
      </c>
      <c r="AL36" s="1055">
        <f>SUM('第17表(建設Ori)'!AS$78)</f>
        <v>2598</v>
      </c>
      <c r="AM36" s="1055">
        <f>SUM('第17表(建設Ori)'!AT$78)</f>
        <v>7544</v>
      </c>
      <c r="AN36" s="1055">
        <f>SUM('第17表(建設Ori)'!AU$78)</f>
        <v>26224</v>
      </c>
      <c r="AO36" s="1055">
        <f>SUM('第17表(建設Ori)'!AV$78)</f>
        <v>7199</v>
      </c>
      <c r="AP36" s="1055">
        <f>SUM('第17表(建設Ori)'!AW$78)</f>
        <v>230</v>
      </c>
      <c r="AQ36" s="1055">
        <f>SUM('第17表(建設Ori)'!AX$78)</f>
        <v>372</v>
      </c>
      <c r="AR36" s="1055">
        <f>SUM('第17表(建設Ori)'!AY$78)</f>
        <v>21273</v>
      </c>
      <c r="AS36" s="1055">
        <f>SUM('第17表(建設Ori)'!AZ$78)</f>
        <v>19314</v>
      </c>
      <c r="AT36" s="1055">
        <f>SUM('第17表(建設Ori)'!BA$78)</f>
        <v>14200</v>
      </c>
      <c r="AU36" s="1055">
        <f>SUM('第17表(建設Ori)'!BB$78)</f>
        <v>2981</v>
      </c>
      <c r="AV36" s="1055">
        <f>SUM('第17表(建設Ori)'!BC$78)</f>
        <v>1861</v>
      </c>
      <c r="AW36" s="1055">
        <f>SUM('第17表(建設Ori)'!BD$78)</f>
        <v>272</v>
      </c>
      <c r="AX36" s="1055">
        <f>SUM('第17表(建設Ori)'!BE$78)</f>
        <v>1959</v>
      </c>
      <c r="AY36" s="1055">
        <f>SUM('第17表(建設Ori)'!BF$78)</f>
        <v>1580</v>
      </c>
      <c r="AZ36" s="1055">
        <f>SUM('第17表(建設Ori)'!BG$78)</f>
        <v>379</v>
      </c>
      <c r="BA36" s="1055">
        <f>SUM('第17表(建設Ori)'!BH$78)</f>
        <v>4949</v>
      </c>
      <c r="BB36" s="1055">
        <f>SUM('第17表(建設Ori)'!BI$78)</f>
        <v>88986</v>
      </c>
      <c r="BC36" s="1055">
        <f>SUM('第17表(建設Ori)'!BJ$78)</f>
        <v>29263</v>
      </c>
      <c r="BD36" s="1055">
        <f>SUM('第17表(建設Ori)'!BK$78)</f>
        <v>16324</v>
      </c>
      <c r="BE36" s="1055">
        <f>SUM('第17表(建設Ori)'!BL$78)</f>
        <v>4284</v>
      </c>
      <c r="BF36" s="1055">
        <f>SUM('第17表(建設Ori)'!BM$78)</f>
        <v>1286</v>
      </c>
      <c r="BG36" s="1055">
        <f>SUM('第17表(建設Ori)'!BN$78)</f>
        <v>7369</v>
      </c>
      <c r="BH36" s="1055">
        <f>SUM('第17表(建設Ori)'!BO$78)</f>
        <v>24891</v>
      </c>
      <c r="BI36" s="1055">
        <f>SUM('第17表(建設Ori)'!BP$78)</f>
        <v>9497</v>
      </c>
      <c r="BJ36" s="1055">
        <f>SUM('第17表(建設Ori)'!BQ$78)</f>
        <v>2063</v>
      </c>
      <c r="BK36" s="1055">
        <f>SUM('第17表(建設Ori)'!BR$78)</f>
        <v>3165</v>
      </c>
      <c r="BL36" s="1055">
        <f>SUM('第17表(建設Ori)'!BS$78)</f>
        <v>8463</v>
      </c>
      <c r="BM36" s="1055">
        <f>SUM('第17表(建設Ori)'!BT$78)</f>
        <v>11644</v>
      </c>
      <c r="BN36" s="1055">
        <f>SUM('第17表(建設Ori)'!BU$78)</f>
        <v>18131</v>
      </c>
      <c r="BO36" s="1055">
        <f>SUM('第17表(建設Ori)'!BV$78)</f>
        <v>120739</v>
      </c>
      <c r="BP36" s="1055">
        <f>SUM('第17表(建設Ori)'!BW$78)</f>
        <v>27215</v>
      </c>
      <c r="BQ36" s="1055">
        <f>SUM('第17表(建設Ori)'!BX$78)</f>
        <v>14400</v>
      </c>
      <c r="BR36" s="1055">
        <f>SUM('第17表(建設Ori)'!BY$78)</f>
        <v>7706</v>
      </c>
      <c r="BS36" s="1055">
        <f>SUM('第17表(建設Ori)'!BZ$78)</f>
        <v>19127</v>
      </c>
      <c r="BT36" s="1055">
        <f>SUM('第17表(建設Ori)'!CA$78)</f>
        <v>12603</v>
      </c>
      <c r="BU36" s="1056">
        <f>SUM('第17表(建設Ori)'!CB$78)</f>
        <v>39688</v>
      </c>
      <c r="BW36" s="1438">
        <f>SUM('第17表(建設Ori)'!AL$78)</f>
        <v>50906</v>
      </c>
    </row>
    <row r="37" spans="1:75">
      <c r="B37" s="1006">
        <v>30</v>
      </c>
      <c r="C37" s="1007" t="s">
        <v>22</v>
      </c>
      <c r="D37" s="1057">
        <f>SUM('第17表(建設Ori)'!J$79:J$81)</f>
        <v>268375</v>
      </c>
      <c r="E37" s="1058">
        <f>SUM('第17表(建設Ori)'!K$79:K$81)</f>
        <v>206555</v>
      </c>
      <c r="F37" s="1058">
        <f>SUM('第17表(建設Ori)'!L$79:L$81)</f>
        <v>146258</v>
      </c>
      <c r="G37" s="1058">
        <f>SUM('第17表(建設Ori)'!M$79:M$81)</f>
        <v>55311</v>
      </c>
      <c r="H37" s="1058">
        <f>SUM('第17表(建設Ori)'!N$79:N$81)</f>
        <v>52392</v>
      </c>
      <c r="I37" s="1058">
        <f>SUM('第17表(建設Ori)'!O$79:O$81)</f>
        <v>2919</v>
      </c>
      <c r="J37" s="1058">
        <f>SUM('第17表(建設Ori)'!P$79:P$81)</f>
        <v>90947</v>
      </c>
      <c r="K37" s="1058">
        <f>SUM('第17表(建設Ori)'!Q$79:Q$81)</f>
        <v>1319</v>
      </c>
      <c r="L37" s="1058">
        <f>SUM('第17表(建設Ori)'!R$79:R$81)</f>
        <v>49927</v>
      </c>
      <c r="M37" s="1058">
        <f>SUM('第17表(建設Ori)'!S$79:S$81)</f>
        <v>48460</v>
      </c>
      <c r="N37" s="1058">
        <f>SUM('第17表(建設Ori)'!T$79:T$81)</f>
        <v>1467</v>
      </c>
      <c r="O37" s="1058">
        <f>SUM('第17表(建設Ori)'!U$79:U$81)</f>
        <v>38678</v>
      </c>
      <c r="P37" s="1058">
        <f>SUM('第17表(建設Ori)'!V$79:V$81)</f>
        <v>14242</v>
      </c>
      <c r="Q37" s="1058">
        <f>SUM('第17表(建設Ori)'!W$79:W$81)</f>
        <v>24436</v>
      </c>
      <c r="R37" s="1058">
        <f>SUM('第17表(建設Ori)'!X$79:X$81)</f>
        <v>1023</v>
      </c>
      <c r="S37" s="1058">
        <f>SUM('第17表(建設Ori)'!Y$79:Y$81)</f>
        <v>60297</v>
      </c>
      <c r="T37" s="1058">
        <f>SUM('第17表(建設Ori)'!Z$79:Z$81)</f>
        <v>5327</v>
      </c>
      <c r="U37" s="1058">
        <f>SUM('第17表(建設Ori)'!AA$79:AA$81)</f>
        <v>351</v>
      </c>
      <c r="V37" s="1058">
        <f>SUM('第17表(建設Ori)'!AB$79:AB$81)</f>
        <v>4976</v>
      </c>
      <c r="W37" s="1058">
        <f>SUM('第17表(建設Ori)'!AC$79:AC$81)</f>
        <v>54970</v>
      </c>
      <c r="X37" s="1058">
        <f>SUM('第17表(建設Ori)'!AD$79:AD$81)</f>
        <v>765</v>
      </c>
      <c r="Y37" s="1058">
        <f>SUM('第17表(建設Ori)'!AE$79:AE$81)</f>
        <v>2579</v>
      </c>
      <c r="Z37" s="1058">
        <f>SUM('第17表(建設Ori)'!AF$79:AF$81)</f>
        <v>1247</v>
      </c>
      <c r="AA37" s="1058">
        <f>SUM('第17表(建設Ori)'!AG$79:AG$81)</f>
        <v>4815</v>
      </c>
      <c r="AB37" s="1058">
        <f>SUM('第17表(建設Ori)'!AH$79:AH$81)</f>
        <v>12466</v>
      </c>
      <c r="AC37" s="1058">
        <f>SUM('第17表(建設Ori)'!AI$79:AI$81)</f>
        <v>8900</v>
      </c>
      <c r="AD37" s="1058">
        <f>SUM('第17表(建設Ori)'!AJ$79:AJ$81)</f>
        <v>23098</v>
      </c>
      <c r="AE37" s="1058">
        <f>SUM('第17表(建設Ori)'!AK$79:AK$81)</f>
        <v>1100</v>
      </c>
      <c r="AF37" s="1058">
        <f>SUM('第17表(建設Ori)'!AM$79:AM$81)</f>
        <v>40918</v>
      </c>
      <c r="AG37" s="1058">
        <f>SUM('第17表(建設Ori)'!AN$79:AN$81)</f>
        <v>19854</v>
      </c>
      <c r="AH37" s="1058">
        <f>SUM('第17表(建設Ori)'!AO$79:AO$81)</f>
        <v>9722</v>
      </c>
      <c r="AI37" s="1058">
        <f>SUM('第17表(建設Ori)'!AP$79:AP$81)</f>
        <v>9672</v>
      </c>
      <c r="AJ37" s="1058">
        <f>SUM('第17表(建設Ori)'!AQ$79:AQ$81)</f>
        <v>8132</v>
      </c>
      <c r="AK37" s="1058">
        <f>SUM('第17表(建設Ori)'!AR$79:AR$81)</f>
        <v>4086</v>
      </c>
      <c r="AL37" s="1058">
        <f>SUM('第17表(建設Ori)'!AS$79:AS$81)</f>
        <v>253</v>
      </c>
      <c r="AM37" s="1058">
        <f>SUM('第17表(建設Ori)'!AT$79:AT$81)</f>
        <v>553</v>
      </c>
      <c r="AN37" s="1058">
        <f>SUM('第17表(建設Ori)'!AU$79:AU$81)</f>
        <v>3106</v>
      </c>
      <c r="AO37" s="1058">
        <f>SUM('第17表(建設Ori)'!AV$79:AV$81)</f>
        <v>125</v>
      </c>
      <c r="AP37" s="1058">
        <f>SUM('第17表(建設Ori)'!AW$79:AW$81)</f>
        <v>3</v>
      </c>
      <c r="AQ37" s="1058">
        <f>SUM('第17表(建設Ori)'!AX$79:AX$81)</f>
        <v>6</v>
      </c>
      <c r="AR37" s="1058">
        <f>SUM('第17表(建設Ori)'!AY$79:AY$81)</f>
        <v>1540</v>
      </c>
      <c r="AS37" s="1058">
        <f>SUM('第17表(建設Ori)'!AZ$79:AZ$81)</f>
        <v>1362</v>
      </c>
      <c r="AT37" s="1058">
        <f>SUM('第17表(建設Ori)'!BA$79:BA$81)</f>
        <v>1010</v>
      </c>
      <c r="AU37" s="1058">
        <f>SUM('第17表(建設Ori)'!BB$79:BB$81)</f>
        <v>193</v>
      </c>
      <c r="AV37" s="1058">
        <f>SUM('第17表(建設Ori)'!BC$79:BC$81)</f>
        <v>125</v>
      </c>
      <c r="AW37" s="1058">
        <f>SUM('第17表(建設Ori)'!BD$79:BD$81)</f>
        <v>34</v>
      </c>
      <c r="AX37" s="1058">
        <f>SUM('第17表(建設Ori)'!BE$79:BE$81)</f>
        <v>178</v>
      </c>
      <c r="AY37" s="1058">
        <f>SUM('第17表(建設Ori)'!BF$79:BF$81)</f>
        <v>144</v>
      </c>
      <c r="AZ37" s="1058">
        <f>SUM('第17表(建設Ori)'!BG$79:BG$81)</f>
        <v>34</v>
      </c>
      <c r="BA37" s="1058">
        <f>SUM('第17表(建設Ori)'!BH$79:BH$81)</f>
        <v>50</v>
      </c>
      <c r="BB37" s="1058">
        <f>SUM('第17表(建設Ori)'!BI$79:BI$81)</f>
        <v>9454</v>
      </c>
      <c r="BC37" s="1058">
        <f>SUM('第17表(建設Ori)'!BJ$79:BJ$81)</f>
        <v>6250</v>
      </c>
      <c r="BD37" s="1058">
        <f>SUM('第17表(建設Ori)'!BK$79:BK$81)</f>
        <v>1758</v>
      </c>
      <c r="BE37" s="1058">
        <f>SUM('第17表(建設Ori)'!BL$79:BL$81)</f>
        <v>644</v>
      </c>
      <c r="BF37" s="1058">
        <f>SUM('第17表(建設Ori)'!BM$79:BM$81)</f>
        <v>34</v>
      </c>
      <c r="BG37" s="1058">
        <f>SUM('第17表(建設Ori)'!BN$79:BN$81)</f>
        <v>3814</v>
      </c>
      <c r="BH37" s="1058">
        <f>SUM('第17表(建設Ori)'!BO$79:BO$81)</f>
        <v>682</v>
      </c>
      <c r="BI37" s="1058">
        <f>SUM('第17表(建設Ori)'!BP$79:BP$81)</f>
        <v>1697</v>
      </c>
      <c r="BJ37" s="1058">
        <f>SUM('第17表(建設Ori)'!BQ$79:BQ$81)</f>
        <v>118</v>
      </c>
      <c r="BK37" s="1058">
        <f>SUM('第17表(建設Ori)'!BR$79:BR$81)</f>
        <v>72</v>
      </c>
      <c r="BL37" s="1058">
        <f>SUM('第17表(建設Ori)'!BS$79:BS$81)</f>
        <v>274</v>
      </c>
      <c r="BM37" s="1058">
        <f>SUM('第17表(建設Ori)'!BT$79:BT$81)</f>
        <v>361</v>
      </c>
      <c r="BN37" s="1058">
        <f>SUM('第17表(建設Ori)'!BU$79:BU$81)</f>
        <v>678</v>
      </c>
      <c r="BO37" s="1058">
        <f>SUM('第17表(建設Ori)'!BV$79:BV$81)</f>
        <v>21064</v>
      </c>
      <c r="BP37" s="1058">
        <f>SUM('第17表(建設Ori)'!BW$79:BW$81)</f>
        <v>6384</v>
      </c>
      <c r="BQ37" s="1058">
        <f>SUM('第17表(建設Ori)'!BX$79:BX$81)</f>
        <v>910</v>
      </c>
      <c r="BR37" s="1058">
        <f>SUM('第17表(建設Ori)'!BY$79:BY$81)</f>
        <v>199</v>
      </c>
      <c r="BS37" s="1058">
        <f>SUM('第17表(建設Ori)'!BZ$79:BZ$81)</f>
        <v>1298</v>
      </c>
      <c r="BT37" s="1058">
        <f>SUM('第17表(建設Ori)'!CA$79:CA$81)</f>
        <v>4118</v>
      </c>
      <c r="BU37" s="1059">
        <f>SUM('第17表(建設Ori)'!CB$79:CB$81)</f>
        <v>8155</v>
      </c>
      <c r="BW37" s="1439">
        <f>SUM('第17表(建設Ori)'!AL$79:AL$81)</f>
        <v>20902</v>
      </c>
    </row>
    <row r="38" spans="1:75">
      <c r="B38" s="996">
        <v>31</v>
      </c>
      <c r="C38" s="997" t="s">
        <v>414</v>
      </c>
      <c r="D38" s="1051">
        <f>SUM('第17表(建設Ori)'!J$82:J$90)</f>
        <v>2499202</v>
      </c>
      <c r="E38" s="1052">
        <f>SUM('第17表(建設Ori)'!K$82:K$90)</f>
        <v>1241125</v>
      </c>
      <c r="F38" s="1052">
        <f>SUM('第17表(建設Ori)'!L$82:L$90)</f>
        <v>703210</v>
      </c>
      <c r="G38" s="1052">
        <f>SUM('第17表(建設Ori)'!M$82:M$90)</f>
        <v>349431</v>
      </c>
      <c r="H38" s="1052">
        <f>SUM('第17表(建設Ori)'!N$82:N$90)</f>
        <v>336071</v>
      </c>
      <c r="I38" s="1052">
        <f>SUM('第17表(建設Ori)'!O$82:O$90)</f>
        <v>13360</v>
      </c>
      <c r="J38" s="1052">
        <f>SUM('第17表(建設Ori)'!P$82:P$90)</f>
        <v>353779</v>
      </c>
      <c r="K38" s="1052">
        <f>SUM('第17表(建設Ori)'!Q$82:Q$90)</f>
        <v>4753</v>
      </c>
      <c r="L38" s="1052">
        <f>SUM('第17表(建設Ori)'!R$82:R$90)</f>
        <v>181768</v>
      </c>
      <c r="M38" s="1052">
        <f>SUM('第17表(建設Ori)'!S$82:S$90)</f>
        <v>177548</v>
      </c>
      <c r="N38" s="1052">
        <f>SUM('第17表(建設Ori)'!T$82:T$90)</f>
        <v>4220</v>
      </c>
      <c r="O38" s="1052">
        <f>SUM('第17表(建設Ori)'!U$82:U$90)</f>
        <v>163721</v>
      </c>
      <c r="P38" s="1052">
        <f>SUM('第17表(建設Ori)'!V$82:V$90)</f>
        <v>61482</v>
      </c>
      <c r="Q38" s="1052">
        <f>SUM('第17表(建設Ori)'!W$82:W$90)</f>
        <v>102239</v>
      </c>
      <c r="R38" s="1052">
        <f>SUM('第17表(建設Ori)'!X$82:X$90)</f>
        <v>3537</v>
      </c>
      <c r="S38" s="1052">
        <f>SUM('第17表(建設Ori)'!Y$82:Y$90)</f>
        <v>537915</v>
      </c>
      <c r="T38" s="1052">
        <f>SUM('第17表(建設Ori)'!Z$82:Z$90)</f>
        <v>26925</v>
      </c>
      <c r="U38" s="1052">
        <f>SUM('第17表(建設Ori)'!AA$82:AA$90)</f>
        <v>2242</v>
      </c>
      <c r="V38" s="1052">
        <f>SUM('第17表(建設Ori)'!AB$82:AB$90)</f>
        <v>24683</v>
      </c>
      <c r="W38" s="1052">
        <f>SUM('第17表(建設Ori)'!AC$82:AC$90)</f>
        <v>510990</v>
      </c>
      <c r="X38" s="1052">
        <f>SUM('第17表(建設Ori)'!AD$82:AD$90)</f>
        <v>5909</v>
      </c>
      <c r="Y38" s="1052">
        <f>SUM('第17表(建設Ori)'!AE$82:AE$90)</f>
        <v>25061</v>
      </c>
      <c r="Z38" s="1052">
        <f>SUM('第17表(建設Ori)'!AF$82:AF$90)</f>
        <v>12816</v>
      </c>
      <c r="AA38" s="1052">
        <f>SUM('第17表(建設Ori)'!AG$82:AG$90)</f>
        <v>35939</v>
      </c>
      <c r="AB38" s="1052">
        <f>SUM('第17表(建設Ori)'!AH$82:AH$90)</f>
        <v>102921</v>
      </c>
      <c r="AC38" s="1052">
        <f>SUM('第17表(建設Ori)'!AI$82:AI$90)</f>
        <v>101317</v>
      </c>
      <c r="AD38" s="1052">
        <f>SUM('第17表(建設Ori)'!AJ$82:AJ$90)</f>
        <v>219792</v>
      </c>
      <c r="AE38" s="1052">
        <f>SUM('第17表(建設Ori)'!AK$82:AK$90)</f>
        <v>7235</v>
      </c>
      <c r="AF38" s="1052">
        <f>SUM('第17表(建設Ori)'!AM$82:AM$90)</f>
        <v>922504</v>
      </c>
      <c r="AG38" s="1052">
        <f>SUM('第17表(建設Ori)'!AN$82:AN$90)</f>
        <v>578189</v>
      </c>
      <c r="AH38" s="1052">
        <f>SUM('第17表(建設Ori)'!AO$82:AO$90)</f>
        <v>315797</v>
      </c>
      <c r="AI38" s="1052">
        <f>SUM('第17表(建設Ori)'!AP$82:AP$90)</f>
        <v>310753</v>
      </c>
      <c r="AJ38" s="1052">
        <f>SUM('第17表(建設Ori)'!AQ$82:AQ$90)</f>
        <v>265368</v>
      </c>
      <c r="AK38" s="1052">
        <f>SUM('第17表(建設Ori)'!AR$82:AR$90)</f>
        <v>89992</v>
      </c>
      <c r="AL38" s="1052">
        <f>SUM('第17表(建設Ori)'!AS$82:AS$90)</f>
        <v>6830</v>
      </c>
      <c r="AM38" s="1052">
        <f>SUM('第17表(建設Ori)'!AT$82:AT$90)</f>
        <v>41068</v>
      </c>
      <c r="AN38" s="1052">
        <f>SUM('第17表(建設Ori)'!AU$82:AU$90)</f>
        <v>104876</v>
      </c>
      <c r="AO38" s="1052">
        <f>SUM('第17表(建設Ori)'!AV$82:AV$90)</f>
        <v>21176</v>
      </c>
      <c r="AP38" s="1052">
        <f>SUM('第17表(建設Ori)'!AW$82:AW$90)</f>
        <v>514</v>
      </c>
      <c r="AQ38" s="1052">
        <f>SUM('第17表(建設Ori)'!AX$82:AX$90)</f>
        <v>912</v>
      </c>
      <c r="AR38" s="1052">
        <f>SUM('第17表(建設Ori)'!AY$82:AY$90)</f>
        <v>45385</v>
      </c>
      <c r="AS38" s="1052">
        <f>SUM('第17表(建設Ori)'!AZ$82:AZ$90)</f>
        <v>38924</v>
      </c>
      <c r="AT38" s="1052">
        <f>SUM('第17表(建設Ori)'!BA$82:BA$90)</f>
        <v>30147</v>
      </c>
      <c r="AU38" s="1052">
        <f>SUM('第17表(建設Ori)'!BB$82:BB$90)</f>
        <v>4630</v>
      </c>
      <c r="AV38" s="1052">
        <f>SUM('第17表(建設Ori)'!BC$82:BC$90)</f>
        <v>3501</v>
      </c>
      <c r="AW38" s="1052">
        <f>SUM('第17表(建設Ori)'!BD$82:BD$90)</f>
        <v>646</v>
      </c>
      <c r="AX38" s="1052">
        <f>SUM('第17表(建設Ori)'!BE$82:BE$90)</f>
        <v>6461</v>
      </c>
      <c r="AY38" s="1052">
        <f>SUM('第17表(建設Ori)'!BF$82:BF$90)</f>
        <v>5240</v>
      </c>
      <c r="AZ38" s="1052">
        <f>SUM('第17表(建設Ori)'!BG$82:BG$90)</f>
        <v>1221</v>
      </c>
      <c r="BA38" s="1052">
        <f>SUM('第17表(建設Ori)'!BH$82:BH$90)</f>
        <v>5044</v>
      </c>
      <c r="BB38" s="1052">
        <f>SUM('第17表(建設Ori)'!BI$82:BI$90)</f>
        <v>220287</v>
      </c>
      <c r="BC38" s="1052">
        <f>SUM('第17表(建設Ori)'!BJ$82:BJ$90)</f>
        <v>82272</v>
      </c>
      <c r="BD38" s="1052">
        <f>SUM('第17表(建設Ori)'!BK$82:BK$90)</f>
        <v>42682</v>
      </c>
      <c r="BE38" s="1052">
        <f>SUM('第17表(建設Ori)'!BL$82:BL$90)</f>
        <v>5156</v>
      </c>
      <c r="BF38" s="1052">
        <f>SUM('第17表(建設Ori)'!BM$82:BM$90)</f>
        <v>4820</v>
      </c>
      <c r="BG38" s="1052">
        <f>SUM('第17表(建設Ori)'!BN$82:BN$90)</f>
        <v>29614</v>
      </c>
      <c r="BH38" s="1052">
        <f>SUM('第17表(建設Ori)'!BO$82:BO$90)</f>
        <v>42364</v>
      </c>
      <c r="BI38" s="1052">
        <f>SUM('第17表(建設Ori)'!BP$82:BP$90)</f>
        <v>33693</v>
      </c>
      <c r="BJ38" s="1052">
        <f>SUM('第17表(建設Ori)'!BQ$82:BQ$90)</f>
        <v>10294</v>
      </c>
      <c r="BK38" s="1052">
        <f>SUM('第17表(建設Ori)'!BR$82:BR$90)</f>
        <v>6247</v>
      </c>
      <c r="BL38" s="1052">
        <f>SUM('第17表(建設Ori)'!BS$82:BS$90)</f>
        <v>23506</v>
      </c>
      <c r="BM38" s="1052">
        <f>SUM('第17表(建設Ori)'!BT$82:BT$90)</f>
        <v>21911</v>
      </c>
      <c r="BN38" s="1052">
        <f>SUM('第17表(建設Ori)'!BU$82:BU$90)</f>
        <v>42105</v>
      </c>
      <c r="BO38" s="1052">
        <f>SUM('第17表(建設Ori)'!BV$82:BV$90)</f>
        <v>344315</v>
      </c>
      <c r="BP38" s="1052">
        <f>SUM('第17表(建設Ori)'!BW$82:BW$90)</f>
        <v>62981</v>
      </c>
      <c r="BQ38" s="1052">
        <f>SUM('第17表(建設Ori)'!BX$82:BX$90)</f>
        <v>26380</v>
      </c>
      <c r="BR38" s="1052">
        <f>SUM('第17表(建設Ori)'!BY$82:BY$90)</f>
        <v>6006</v>
      </c>
      <c r="BS38" s="1052">
        <f>SUM('第17表(建設Ori)'!BZ$82:BZ$90)</f>
        <v>51343</v>
      </c>
      <c r="BT38" s="1052">
        <f>SUM('第17表(建設Ori)'!CA$82:CA$90)</f>
        <v>63072</v>
      </c>
      <c r="BU38" s="1053">
        <f>SUM('第17表(建設Ori)'!CB$82:CB$90)</f>
        <v>134533</v>
      </c>
      <c r="BW38" s="1437">
        <f>SUM('第17表(建設Ori)'!AL$82:AL$90)</f>
        <v>335573</v>
      </c>
    </row>
    <row r="39" spans="1:75">
      <c r="B39" s="996">
        <v>32</v>
      </c>
      <c r="C39" s="997" t="s">
        <v>415</v>
      </c>
      <c r="D39" s="1051">
        <f>SUM('第17表(建設Ori)'!J$91:J$95)</f>
        <v>384305</v>
      </c>
      <c r="E39" s="1052">
        <f>SUM('第17表(建設Ori)'!K$91:K$95)</f>
        <v>130096</v>
      </c>
      <c r="F39" s="1052">
        <f>SUM('第17表(建設Ori)'!L$91:L$95)</f>
        <v>59221</v>
      </c>
      <c r="G39" s="1052">
        <f>SUM('第17表(建設Ori)'!M$91:M$95)</f>
        <v>26188</v>
      </c>
      <c r="H39" s="1052">
        <f>SUM('第17表(建設Ori)'!N$91:N$95)</f>
        <v>22702</v>
      </c>
      <c r="I39" s="1052">
        <f>SUM('第17表(建設Ori)'!O$91:O$95)</f>
        <v>3486</v>
      </c>
      <c r="J39" s="1052">
        <f>SUM('第17表(建設Ori)'!P$91:P$95)</f>
        <v>33033</v>
      </c>
      <c r="K39" s="1052">
        <f>SUM('第17表(建設Ori)'!Q$91:Q$95)</f>
        <v>376</v>
      </c>
      <c r="L39" s="1052">
        <f>SUM('第17表(建設Ori)'!R$91:R$95)</f>
        <v>15163</v>
      </c>
      <c r="M39" s="1052">
        <f>SUM('第17表(建設Ori)'!S$91:S$95)</f>
        <v>14442</v>
      </c>
      <c r="N39" s="1052">
        <f>SUM('第17表(建設Ori)'!T$91:T$95)</f>
        <v>721</v>
      </c>
      <c r="O39" s="1052">
        <f>SUM('第17表(建設Ori)'!U$91:U$95)</f>
        <v>17027</v>
      </c>
      <c r="P39" s="1052">
        <f>SUM('第17表(建設Ori)'!V$91:V$95)</f>
        <v>4644</v>
      </c>
      <c r="Q39" s="1052">
        <f>SUM('第17表(建設Ori)'!W$91:W$95)</f>
        <v>12383</v>
      </c>
      <c r="R39" s="1052">
        <f>SUM('第17表(建設Ori)'!X$91:X$95)</f>
        <v>467</v>
      </c>
      <c r="S39" s="1052">
        <f>SUM('第17表(建設Ori)'!Y$91:Y$95)</f>
        <v>70875</v>
      </c>
      <c r="T39" s="1052">
        <f>SUM('第17表(建設Ori)'!Z$91:Z$95)</f>
        <v>6652</v>
      </c>
      <c r="U39" s="1052">
        <f>SUM('第17表(建設Ori)'!AA$91:AA$95)</f>
        <v>499</v>
      </c>
      <c r="V39" s="1052">
        <f>SUM('第17表(建設Ori)'!AB$91:AB$95)</f>
        <v>6153</v>
      </c>
      <c r="W39" s="1052">
        <f>SUM('第17表(建設Ori)'!AC$91:AC$95)</f>
        <v>64223</v>
      </c>
      <c r="X39" s="1052">
        <f>SUM('第17表(建設Ori)'!AD$91:AD$95)</f>
        <v>778</v>
      </c>
      <c r="Y39" s="1052">
        <f>SUM('第17表(建設Ori)'!AE$91:AE$95)</f>
        <v>2905</v>
      </c>
      <c r="Z39" s="1052">
        <f>SUM('第17表(建設Ori)'!AF$91:AF$95)</f>
        <v>1519</v>
      </c>
      <c r="AA39" s="1052">
        <f>SUM('第17表(建設Ori)'!AG$91:AG$95)</f>
        <v>4945</v>
      </c>
      <c r="AB39" s="1052">
        <f>SUM('第17表(建設Ori)'!AH$91:AH$95)</f>
        <v>14021</v>
      </c>
      <c r="AC39" s="1052">
        <f>SUM('第17表(建設Ori)'!AI$91:AI$95)</f>
        <v>10456</v>
      </c>
      <c r="AD39" s="1052">
        <f>SUM('第17表(建設Ori)'!AJ$91:AJ$95)</f>
        <v>27544</v>
      </c>
      <c r="AE39" s="1052">
        <f>SUM('第17表(建設Ori)'!AK$91:AK$95)</f>
        <v>2055</v>
      </c>
      <c r="AF39" s="1052">
        <f>SUM('第17表(建設Ori)'!AM$91:AM$95)</f>
        <v>197536</v>
      </c>
      <c r="AG39" s="1052">
        <f>SUM('第17表(建設Ori)'!AN$91:AN$95)</f>
        <v>113859</v>
      </c>
      <c r="AH39" s="1052">
        <f>SUM('第17表(建設Ori)'!AO$91:AO$95)</f>
        <v>62691</v>
      </c>
      <c r="AI39" s="1052">
        <f>SUM('第17表(建設Ori)'!AP$91:AP$95)</f>
        <v>61960</v>
      </c>
      <c r="AJ39" s="1052">
        <f>SUM('第17表(建設Ori)'!AQ$91:AQ$95)</f>
        <v>52567</v>
      </c>
      <c r="AK39" s="1052">
        <f>SUM('第17表(建設Ori)'!AR$91:AR$95)</f>
        <v>23831</v>
      </c>
      <c r="AL39" s="1052">
        <f>SUM('第17表(建設Ori)'!AS$91:AS$95)</f>
        <v>1121</v>
      </c>
      <c r="AM39" s="1052">
        <f>SUM('第17表(建設Ori)'!AT$91:AT$95)</f>
        <v>3177</v>
      </c>
      <c r="AN39" s="1052">
        <f>SUM('第17表(建設Ori)'!AU$91:AU$95)</f>
        <v>18773</v>
      </c>
      <c r="AO39" s="1052">
        <f>SUM('第17表(建設Ori)'!AV$91:AV$95)</f>
        <v>5342</v>
      </c>
      <c r="AP39" s="1052">
        <f>SUM('第17表(建設Ori)'!AW$91:AW$95)</f>
        <v>97</v>
      </c>
      <c r="AQ39" s="1052">
        <f>SUM('第17表(建設Ori)'!AX$91:AX$95)</f>
        <v>226</v>
      </c>
      <c r="AR39" s="1052">
        <f>SUM('第17表(建設Ori)'!AY$91:AY$95)</f>
        <v>9393</v>
      </c>
      <c r="AS39" s="1052">
        <f>SUM('第17表(建設Ori)'!AZ$91:AZ$95)</f>
        <v>8344</v>
      </c>
      <c r="AT39" s="1052">
        <f>SUM('第17表(建設Ori)'!BA$91:BA$95)</f>
        <v>6724</v>
      </c>
      <c r="AU39" s="1052">
        <f>SUM('第17表(建設Ori)'!BB$91:BB$95)</f>
        <v>885</v>
      </c>
      <c r="AV39" s="1052">
        <f>SUM('第17表(建設Ori)'!BC$91:BC$95)</f>
        <v>540</v>
      </c>
      <c r="AW39" s="1052">
        <f>SUM('第17表(建設Ori)'!BD$91:BD$95)</f>
        <v>195</v>
      </c>
      <c r="AX39" s="1052">
        <f>SUM('第17表(建設Ori)'!BE$91:BE$95)</f>
        <v>1049</v>
      </c>
      <c r="AY39" s="1052">
        <f>SUM('第17表(建設Ori)'!BF$91:BF$95)</f>
        <v>815</v>
      </c>
      <c r="AZ39" s="1052">
        <f>SUM('第17表(建設Ori)'!BG$91:BG$95)</f>
        <v>234</v>
      </c>
      <c r="BA39" s="1052">
        <f>SUM('第17表(建設Ori)'!BH$91:BH$95)</f>
        <v>731</v>
      </c>
      <c r="BB39" s="1052">
        <f>SUM('第17表(建設Ori)'!BI$91:BI$95)</f>
        <v>48491</v>
      </c>
      <c r="BC39" s="1052">
        <f>SUM('第17表(建設Ori)'!BJ$91:BJ$95)</f>
        <v>20887</v>
      </c>
      <c r="BD39" s="1052">
        <f>SUM('第17表(建設Ori)'!BK$91:BK$95)</f>
        <v>11955</v>
      </c>
      <c r="BE39" s="1052">
        <f>SUM('第17表(建設Ori)'!BL$91:BL$95)</f>
        <v>2902</v>
      </c>
      <c r="BF39" s="1052">
        <f>SUM('第17表(建設Ori)'!BM$91:BM$95)</f>
        <v>899</v>
      </c>
      <c r="BG39" s="1052">
        <f>SUM('第17表(建設Ori)'!BN$91:BN$95)</f>
        <v>5131</v>
      </c>
      <c r="BH39" s="1052">
        <f>SUM('第17表(建設Ori)'!BO$91:BO$95)</f>
        <v>12128</v>
      </c>
      <c r="BI39" s="1052">
        <f>SUM('第17表(建設Ori)'!BP$91:BP$95)</f>
        <v>7565</v>
      </c>
      <c r="BJ39" s="1052">
        <f>SUM('第17表(建設Ori)'!BQ$91:BQ$95)</f>
        <v>811</v>
      </c>
      <c r="BK39" s="1052">
        <f>SUM('第17表(建設Ori)'!BR$91:BR$95)</f>
        <v>1042</v>
      </c>
      <c r="BL39" s="1052">
        <f>SUM('第17表(建設Ori)'!BS$91:BS$95)</f>
        <v>1528</v>
      </c>
      <c r="BM39" s="1052">
        <f>SUM('第17表(建設Ori)'!BT$91:BT$95)</f>
        <v>4530</v>
      </c>
      <c r="BN39" s="1052">
        <f>SUM('第17表(建設Ori)'!BU$91:BU$95)</f>
        <v>2677</v>
      </c>
      <c r="BO39" s="1052">
        <f>SUM('第17表(建設Ori)'!BV$91:BV$95)</f>
        <v>83677</v>
      </c>
      <c r="BP39" s="1052">
        <f>SUM('第17表(建設Ori)'!BW$91:BW$95)</f>
        <v>14737</v>
      </c>
      <c r="BQ39" s="1052">
        <f>SUM('第17表(建設Ori)'!BX$91:BX$95)</f>
        <v>7360</v>
      </c>
      <c r="BR39" s="1052">
        <f>SUM('第17表(建設Ori)'!BY$91:BY$95)</f>
        <v>1836</v>
      </c>
      <c r="BS39" s="1052">
        <f>SUM('第17表(建設Ori)'!BZ$91:BZ$95)</f>
        <v>9135</v>
      </c>
      <c r="BT39" s="1052">
        <f>SUM('第17表(建設Ori)'!CA$91:CA$95)</f>
        <v>11957</v>
      </c>
      <c r="BU39" s="1053">
        <f>SUM('第17表(建設Ori)'!CB$91:CB$95)</f>
        <v>38652</v>
      </c>
      <c r="BW39" s="1437">
        <f>SUM('第17表(建設Ori)'!AL$91:AL$95)</f>
        <v>56673</v>
      </c>
    </row>
    <row r="40" spans="1:75">
      <c r="B40" s="996">
        <v>33</v>
      </c>
      <c r="C40" s="997" t="s">
        <v>5</v>
      </c>
      <c r="D40" s="1051">
        <f>SUM('第17表(建設Ori)'!J$96)</f>
        <v>0</v>
      </c>
      <c r="E40" s="1052">
        <f>SUM('第17表(建設Ori)'!K$96)</f>
        <v>0</v>
      </c>
      <c r="F40" s="1052">
        <f>SUM('第17表(建設Ori)'!L$96)</f>
        <v>0</v>
      </c>
      <c r="G40" s="1052">
        <f>SUM('第17表(建設Ori)'!M$96)</f>
        <v>0</v>
      </c>
      <c r="H40" s="1052">
        <f>SUM('第17表(建設Ori)'!N$96)</f>
        <v>0</v>
      </c>
      <c r="I40" s="1052">
        <f>SUM('第17表(建設Ori)'!O$96)</f>
        <v>0</v>
      </c>
      <c r="J40" s="1052">
        <f>SUM('第17表(建設Ori)'!P$96)</f>
        <v>0</v>
      </c>
      <c r="K40" s="1052">
        <f>SUM('第17表(建設Ori)'!Q$96)</f>
        <v>0</v>
      </c>
      <c r="L40" s="1052">
        <f>SUM('第17表(建設Ori)'!R$96)</f>
        <v>0</v>
      </c>
      <c r="M40" s="1052">
        <f>SUM('第17表(建設Ori)'!S$96)</f>
        <v>0</v>
      </c>
      <c r="N40" s="1052">
        <f>SUM('第17表(建設Ori)'!T$96)</f>
        <v>0</v>
      </c>
      <c r="O40" s="1052">
        <f>SUM('第17表(建設Ori)'!U$96)</f>
        <v>0</v>
      </c>
      <c r="P40" s="1052">
        <f>SUM('第17表(建設Ori)'!V$96)</f>
        <v>0</v>
      </c>
      <c r="Q40" s="1052">
        <f>SUM('第17表(建設Ori)'!W$96)</f>
        <v>0</v>
      </c>
      <c r="R40" s="1052">
        <f>SUM('第17表(建設Ori)'!X$96)</f>
        <v>0</v>
      </c>
      <c r="S40" s="1052">
        <f>SUM('第17表(建設Ori)'!Y$96)</f>
        <v>0</v>
      </c>
      <c r="T40" s="1052">
        <f>SUM('第17表(建設Ori)'!Z$96)</f>
        <v>0</v>
      </c>
      <c r="U40" s="1052">
        <f>SUM('第17表(建設Ori)'!AA$96)</f>
        <v>0</v>
      </c>
      <c r="V40" s="1052">
        <f>SUM('第17表(建設Ori)'!AB$96)</f>
        <v>0</v>
      </c>
      <c r="W40" s="1052">
        <f>SUM('第17表(建設Ori)'!AC$96)</f>
        <v>0</v>
      </c>
      <c r="X40" s="1052">
        <f>SUM('第17表(建設Ori)'!AD$96)</f>
        <v>0</v>
      </c>
      <c r="Y40" s="1052">
        <f>SUM('第17表(建設Ori)'!AE$96)</f>
        <v>0</v>
      </c>
      <c r="Z40" s="1052">
        <f>SUM('第17表(建設Ori)'!AF$96)</f>
        <v>0</v>
      </c>
      <c r="AA40" s="1052">
        <f>SUM('第17表(建設Ori)'!AG$96)</f>
        <v>0</v>
      </c>
      <c r="AB40" s="1052">
        <f>SUM('第17表(建設Ori)'!AH$96)</f>
        <v>0</v>
      </c>
      <c r="AC40" s="1052">
        <f>SUM('第17表(建設Ori)'!AI$96)</f>
        <v>0</v>
      </c>
      <c r="AD40" s="1052">
        <f>SUM('第17表(建設Ori)'!AJ$96)</f>
        <v>0</v>
      </c>
      <c r="AE40" s="1052">
        <f>SUM('第17表(建設Ori)'!AK$96)</f>
        <v>0</v>
      </c>
      <c r="AF40" s="1052">
        <f>SUM('第17表(建設Ori)'!AM$96)</f>
        <v>0</v>
      </c>
      <c r="AG40" s="1052">
        <f>SUM('第17表(建設Ori)'!AN$96)</f>
        <v>0</v>
      </c>
      <c r="AH40" s="1052">
        <f>SUM('第17表(建設Ori)'!AO$96)</f>
        <v>0</v>
      </c>
      <c r="AI40" s="1052">
        <f>SUM('第17表(建設Ori)'!AP$96)</f>
        <v>0</v>
      </c>
      <c r="AJ40" s="1052">
        <f>SUM('第17表(建設Ori)'!AQ$96)</f>
        <v>0</v>
      </c>
      <c r="AK40" s="1052">
        <f>SUM('第17表(建設Ori)'!AR$96)</f>
        <v>0</v>
      </c>
      <c r="AL40" s="1052">
        <f>SUM('第17表(建設Ori)'!AS$96)</f>
        <v>0</v>
      </c>
      <c r="AM40" s="1052">
        <f>SUM('第17表(建設Ori)'!AT$96)</f>
        <v>0</v>
      </c>
      <c r="AN40" s="1052">
        <f>SUM('第17表(建設Ori)'!AU$96)</f>
        <v>0</v>
      </c>
      <c r="AO40" s="1052">
        <f>SUM('第17表(建設Ori)'!AV$96)</f>
        <v>0</v>
      </c>
      <c r="AP40" s="1052">
        <f>SUM('第17表(建設Ori)'!AW$96)</f>
        <v>0</v>
      </c>
      <c r="AQ40" s="1052">
        <f>SUM('第17表(建設Ori)'!AX$96)</f>
        <v>0</v>
      </c>
      <c r="AR40" s="1052">
        <f>SUM('第17表(建設Ori)'!AY$96)</f>
        <v>0</v>
      </c>
      <c r="AS40" s="1052">
        <f>SUM('第17表(建設Ori)'!AZ$96)</f>
        <v>0</v>
      </c>
      <c r="AT40" s="1052">
        <f>SUM('第17表(建設Ori)'!BA$96)</f>
        <v>0</v>
      </c>
      <c r="AU40" s="1052">
        <f>SUM('第17表(建設Ori)'!BB$96)</f>
        <v>0</v>
      </c>
      <c r="AV40" s="1052">
        <f>SUM('第17表(建設Ori)'!BC$96)</f>
        <v>0</v>
      </c>
      <c r="AW40" s="1052">
        <f>SUM('第17表(建設Ori)'!BD$96)</f>
        <v>0</v>
      </c>
      <c r="AX40" s="1052">
        <f>SUM('第17表(建設Ori)'!BE$96)</f>
        <v>0</v>
      </c>
      <c r="AY40" s="1052">
        <f>SUM('第17表(建設Ori)'!BF$96)</f>
        <v>0</v>
      </c>
      <c r="AZ40" s="1052">
        <f>SUM('第17表(建設Ori)'!BG$96)</f>
        <v>0</v>
      </c>
      <c r="BA40" s="1052">
        <f>SUM('第17表(建設Ori)'!BH$96)</f>
        <v>0</v>
      </c>
      <c r="BB40" s="1052">
        <f>SUM('第17表(建設Ori)'!BI$96)</f>
        <v>0</v>
      </c>
      <c r="BC40" s="1052">
        <f>SUM('第17表(建設Ori)'!BJ$96)</f>
        <v>0</v>
      </c>
      <c r="BD40" s="1052">
        <f>SUM('第17表(建設Ori)'!BK$96)</f>
        <v>0</v>
      </c>
      <c r="BE40" s="1052">
        <f>SUM('第17表(建設Ori)'!BL$96)</f>
        <v>0</v>
      </c>
      <c r="BF40" s="1052">
        <f>SUM('第17表(建設Ori)'!BM$96)</f>
        <v>0</v>
      </c>
      <c r="BG40" s="1052">
        <f>SUM('第17表(建設Ori)'!BN$96)</f>
        <v>0</v>
      </c>
      <c r="BH40" s="1052">
        <f>SUM('第17表(建設Ori)'!BO$96)</f>
        <v>0</v>
      </c>
      <c r="BI40" s="1052">
        <f>SUM('第17表(建設Ori)'!BP$96)</f>
        <v>0</v>
      </c>
      <c r="BJ40" s="1052">
        <f>SUM('第17表(建設Ori)'!BQ$96)</f>
        <v>0</v>
      </c>
      <c r="BK40" s="1052">
        <f>SUM('第17表(建設Ori)'!BR$96)</f>
        <v>0</v>
      </c>
      <c r="BL40" s="1052">
        <f>SUM('第17表(建設Ori)'!BS$96)</f>
        <v>0</v>
      </c>
      <c r="BM40" s="1052">
        <f>SUM('第17表(建設Ori)'!BT$96)</f>
        <v>0</v>
      </c>
      <c r="BN40" s="1052">
        <f>SUM('第17表(建設Ori)'!BU$96)</f>
        <v>0</v>
      </c>
      <c r="BO40" s="1052">
        <f>SUM('第17表(建設Ori)'!BV$96)</f>
        <v>0</v>
      </c>
      <c r="BP40" s="1052">
        <f>SUM('第17表(建設Ori)'!BW$96)</f>
        <v>0</v>
      </c>
      <c r="BQ40" s="1052">
        <f>SUM('第17表(建設Ori)'!BX$96)</f>
        <v>0</v>
      </c>
      <c r="BR40" s="1052">
        <f>SUM('第17表(建設Ori)'!BY$96)</f>
        <v>0</v>
      </c>
      <c r="BS40" s="1052">
        <f>SUM('第17表(建設Ori)'!BZ$96)</f>
        <v>0</v>
      </c>
      <c r="BT40" s="1052">
        <f>SUM('第17表(建設Ori)'!CA$96)</f>
        <v>0</v>
      </c>
      <c r="BU40" s="1053">
        <f>SUM('第17表(建設Ori)'!CB$96)</f>
        <v>0</v>
      </c>
      <c r="BW40" s="1437">
        <f>SUM('第17表(建設Ori)'!AL$96)</f>
        <v>0</v>
      </c>
    </row>
    <row r="41" spans="1:75">
      <c r="B41" s="998">
        <v>34</v>
      </c>
      <c r="C41" s="999" t="s">
        <v>23</v>
      </c>
      <c r="D41" s="1054">
        <f>SUM('第17表(建設Ori)'!J$97:J$98)</f>
        <v>9396</v>
      </c>
      <c r="E41" s="1055">
        <f>SUM('第17表(建設Ori)'!K$97:K$98)</f>
        <v>6300</v>
      </c>
      <c r="F41" s="1055">
        <f>SUM('第17表(建設Ori)'!L$97:L$98)</f>
        <v>3236</v>
      </c>
      <c r="G41" s="1055">
        <f>SUM('第17表(建設Ori)'!M$97:M$98)</f>
        <v>1790</v>
      </c>
      <c r="H41" s="1055">
        <f>SUM('第17表(建設Ori)'!N$97:N$98)</f>
        <v>1726</v>
      </c>
      <c r="I41" s="1055">
        <f>SUM('第17表(建設Ori)'!O$97:O$98)</f>
        <v>64</v>
      </c>
      <c r="J41" s="1055">
        <f>SUM('第17表(建設Ori)'!P$97:P$98)</f>
        <v>1446</v>
      </c>
      <c r="K41" s="1055">
        <f>SUM('第17表(建設Ori)'!Q$97:Q$98)</f>
        <v>24</v>
      </c>
      <c r="L41" s="1055">
        <f>SUM('第17表(建設Ori)'!R$97:R$98)</f>
        <v>861</v>
      </c>
      <c r="M41" s="1055">
        <f>SUM('第17表(建設Ori)'!S$97:S$98)</f>
        <v>844</v>
      </c>
      <c r="N41" s="1055">
        <f>SUM('第17表(建設Ori)'!T$97:T$98)</f>
        <v>17</v>
      </c>
      <c r="O41" s="1055">
        <f>SUM('第17表(建設Ori)'!U$97:U$98)</f>
        <v>548</v>
      </c>
      <c r="P41" s="1055">
        <f>SUM('第17表(建設Ori)'!V$97:V$98)</f>
        <v>253</v>
      </c>
      <c r="Q41" s="1055">
        <f>SUM('第17表(建設Ori)'!W$97:W$98)</f>
        <v>295</v>
      </c>
      <c r="R41" s="1055">
        <f>SUM('第17表(建設Ori)'!X$97:X$98)</f>
        <v>13</v>
      </c>
      <c r="S41" s="1055">
        <f>SUM('第17表(建設Ori)'!Y$97:Y$98)</f>
        <v>3064</v>
      </c>
      <c r="T41" s="1055">
        <f>SUM('第17表(建設Ori)'!Z$97:Z$98)</f>
        <v>77</v>
      </c>
      <c r="U41" s="1055">
        <f>SUM('第17表(建設Ori)'!AA$97:AA$98)</f>
        <v>5</v>
      </c>
      <c r="V41" s="1055">
        <f>SUM('第17表(建設Ori)'!AB$97:AB$98)</f>
        <v>72</v>
      </c>
      <c r="W41" s="1055">
        <f>SUM('第17表(建設Ori)'!AC$97:AC$98)</f>
        <v>2987</v>
      </c>
      <c r="X41" s="1055">
        <f>SUM('第17表(建設Ori)'!AD$97:AD$98)</f>
        <v>44</v>
      </c>
      <c r="Y41" s="1055">
        <f>SUM('第17表(建設Ori)'!AE$97:AE$98)</f>
        <v>140</v>
      </c>
      <c r="Z41" s="1055">
        <f>SUM('第17表(建設Ori)'!AF$97:AF$98)</f>
        <v>66</v>
      </c>
      <c r="AA41" s="1055">
        <f>SUM('第17表(建設Ori)'!AG$97:AG$98)</f>
        <v>282</v>
      </c>
      <c r="AB41" s="1055">
        <f>SUM('第17表(建設Ori)'!AH$97:AH$98)</f>
        <v>686</v>
      </c>
      <c r="AC41" s="1055">
        <f>SUM('第17表(建設Ori)'!AI$97:AI$98)</f>
        <v>475</v>
      </c>
      <c r="AD41" s="1055">
        <f>SUM('第17表(建設Ori)'!AJ$97:AJ$98)</f>
        <v>1250</v>
      </c>
      <c r="AE41" s="1055">
        <f>SUM('第17表(建設Ori)'!AK$97:AK$98)</f>
        <v>44</v>
      </c>
      <c r="AF41" s="1055">
        <f>SUM('第17表(建設Ori)'!AM$97:AM$98)</f>
        <v>2899</v>
      </c>
      <c r="AG41" s="1055">
        <f>SUM('第17表(建設Ori)'!AN$97:AN$98)</f>
        <v>1578</v>
      </c>
      <c r="AH41" s="1055">
        <f>SUM('第17表(建設Ori)'!AO$97:AO$98)</f>
        <v>1142</v>
      </c>
      <c r="AI41" s="1055">
        <f>SUM('第17表(建設Ori)'!AP$97:AP$98)</f>
        <v>1086</v>
      </c>
      <c r="AJ41" s="1055">
        <f>SUM('第17表(建設Ori)'!AQ$97:AQ$98)</f>
        <v>853</v>
      </c>
      <c r="AK41" s="1055">
        <f>SUM('第17表(建設Ori)'!AR$97:AR$98)</f>
        <v>376</v>
      </c>
      <c r="AL41" s="1055">
        <f>SUM('第17表(建設Ori)'!AS$97:AS$98)</f>
        <v>29</v>
      </c>
      <c r="AM41" s="1055">
        <f>SUM('第17表(建設Ori)'!AT$97:AT$98)</f>
        <v>84</v>
      </c>
      <c r="AN41" s="1055">
        <f>SUM('第17表(建設Ori)'!AU$97:AU$98)</f>
        <v>279</v>
      </c>
      <c r="AO41" s="1055">
        <f>SUM('第17表(建設Ori)'!AV$97:AV$98)</f>
        <v>78</v>
      </c>
      <c r="AP41" s="1055">
        <f>SUM('第17表(建設Ori)'!AW$97:AW$98)</f>
        <v>3</v>
      </c>
      <c r="AQ41" s="1055">
        <f>SUM('第17表(建設Ori)'!AX$97:AX$98)</f>
        <v>4</v>
      </c>
      <c r="AR41" s="1055">
        <f>SUM('第17表(建設Ori)'!AY$97:AY$98)</f>
        <v>233</v>
      </c>
      <c r="AS41" s="1055">
        <f>SUM('第17表(建設Ori)'!AZ$97:AZ$98)</f>
        <v>212</v>
      </c>
      <c r="AT41" s="1055">
        <f>SUM('第17表(建設Ori)'!BA$97:BA$98)</f>
        <v>156</v>
      </c>
      <c r="AU41" s="1055">
        <f>SUM('第17表(建設Ori)'!BB$97:BB$98)</f>
        <v>32</v>
      </c>
      <c r="AV41" s="1055">
        <f>SUM('第17表(建設Ori)'!BC$97:BC$98)</f>
        <v>21</v>
      </c>
      <c r="AW41" s="1055">
        <f>SUM('第17表(建設Ori)'!BD$97:BD$98)</f>
        <v>3</v>
      </c>
      <c r="AX41" s="1055">
        <f>SUM('第17表(建設Ori)'!BE$97:BE$98)</f>
        <v>21</v>
      </c>
      <c r="AY41" s="1055">
        <f>SUM('第17表(建設Ori)'!BF$97:BF$98)</f>
        <v>17</v>
      </c>
      <c r="AZ41" s="1055">
        <f>SUM('第17表(建設Ori)'!BG$97:BG$98)</f>
        <v>4</v>
      </c>
      <c r="BA41" s="1055">
        <f>SUM('第17表(建設Ori)'!BH$97:BH$98)</f>
        <v>56</v>
      </c>
      <c r="BB41" s="1055">
        <f>SUM('第17表(建設Ori)'!BI$97:BI$98)</f>
        <v>375</v>
      </c>
      <c r="BC41" s="1055">
        <f>SUM('第17表(建設Ori)'!BJ$97:BJ$98)</f>
        <v>130</v>
      </c>
      <c r="BD41" s="1055">
        <f>SUM('第17表(建設Ori)'!BK$97:BK$98)</f>
        <v>73</v>
      </c>
      <c r="BE41" s="1055">
        <f>SUM('第17表(建設Ori)'!BL$97:BL$98)</f>
        <v>19</v>
      </c>
      <c r="BF41" s="1055">
        <f>SUM('第17表(建設Ori)'!BM$97:BM$98)</f>
        <v>6</v>
      </c>
      <c r="BG41" s="1055">
        <f>SUM('第17表(建設Ori)'!BN$97:BN$98)</f>
        <v>32</v>
      </c>
      <c r="BH41" s="1055">
        <f>SUM('第17表(建設Ori)'!BO$97:BO$98)</f>
        <v>97</v>
      </c>
      <c r="BI41" s="1055">
        <f>SUM('第17表(建設Ori)'!BP$97:BP$98)</f>
        <v>42</v>
      </c>
      <c r="BJ41" s="1055">
        <f>SUM('第17表(建設Ori)'!BQ$97:BQ$98)</f>
        <v>9</v>
      </c>
      <c r="BK41" s="1055">
        <f>SUM('第17表(建設Ori)'!BR$97:BR$98)</f>
        <v>13</v>
      </c>
      <c r="BL41" s="1055">
        <f>SUM('第17表(建設Ori)'!BS$97:BS$98)</f>
        <v>36</v>
      </c>
      <c r="BM41" s="1055">
        <f>SUM('第17表(建設Ori)'!BT$97:BT$98)</f>
        <v>48</v>
      </c>
      <c r="BN41" s="1055">
        <f>SUM('第17表(建設Ori)'!BU$97:BU$98)</f>
        <v>61</v>
      </c>
      <c r="BO41" s="1055">
        <f>SUM('第17表(建設Ori)'!BV$97:BV$98)</f>
        <v>1321</v>
      </c>
      <c r="BP41" s="1055">
        <f>SUM('第17表(建設Ori)'!BW$97:BW$98)</f>
        <v>187</v>
      </c>
      <c r="BQ41" s="1055">
        <f>SUM('第17表(建設Ori)'!BX$97:BX$98)</f>
        <v>124</v>
      </c>
      <c r="BR41" s="1055">
        <f>SUM('第17表(建設Ori)'!BY$97:BY$98)</f>
        <v>28</v>
      </c>
      <c r="BS41" s="1055">
        <f>SUM('第17表(建設Ori)'!BZ$97:BZ$98)</f>
        <v>254</v>
      </c>
      <c r="BT41" s="1055">
        <f>SUM('第17表(建設Ori)'!CA$97:CA$98)</f>
        <v>169</v>
      </c>
      <c r="BU41" s="1056">
        <f>SUM('第17表(建設Ori)'!CB$97:CB$98)</f>
        <v>559</v>
      </c>
      <c r="BW41" s="1438">
        <f>SUM('第17表(建設Ori)'!AL$97:AL$98)</f>
        <v>197</v>
      </c>
    </row>
    <row r="42" spans="1:75">
      <c r="B42" s="1006">
        <v>35</v>
      </c>
      <c r="C42" s="1007" t="s">
        <v>416</v>
      </c>
      <c r="D42" s="1057">
        <f>SUM('第17表(建設Ori)'!J$99:J$102)</f>
        <v>69</v>
      </c>
      <c r="E42" s="1058">
        <f>SUM('第17表(建設Ori)'!K$99:K$102)</f>
        <v>22</v>
      </c>
      <c r="F42" s="1058">
        <f>SUM('第17表(建設Ori)'!L$99:L$102)</f>
        <v>9</v>
      </c>
      <c r="G42" s="1058">
        <f>SUM('第17表(建設Ori)'!M$99:M$102)</f>
        <v>4</v>
      </c>
      <c r="H42" s="1058">
        <f>SUM('第17表(建設Ori)'!N$99:N$102)</f>
        <v>4</v>
      </c>
      <c r="I42" s="1058">
        <f>SUM('第17表(建設Ori)'!O$99:O$102)</f>
        <v>0</v>
      </c>
      <c r="J42" s="1058">
        <f>SUM('第17表(建設Ori)'!P$99:P$102)</f>
        <v>5</v>
      </c>
      <c r="K42" s="1058">
        <f>SUM('第17表(建設Ori)'!Q$99:Q$102)</f>
        <v>0</v>
      </c>
      <c r="L42" s="1058">
        <f>SUM('第17表(建設Ori)'!R$99:R$102)</f>
        <v>3</v>
      </c>
      <c r="M42" s="1058">
        <f>SUM('第17表(建設Ori)'!S$99:S$102)</f>
        <v>3</v>
      </c>
      <c r="N42" s="1058">
        <f>SUM('第17表(建設Ori)'!T$99:T$102)</f>
        <v>0</v>
      </c>
      <c r="O42" s="1058">
        <f>SUM('第17表(建設Ori)'!U$99:U$102)</f>
        <v>2</v>
      </c>
      <c r="P42" s="1058">
        <f>SUM('第17表(建設Ori)'!V$99:V$102)</f>
        <v>1</v>
      </c>
      <c r="Q42" s="1058">
        <f>SUM('第17表(建設Ori)'!W$99:W$102)</f>
        <v>1</v>
      </c>
      <c r="R42" s="1058">
        <f>SUM('第17表(建設Ori)'!X$99:X$102)</f>
        <v>0</v>
      </c>
      <c r="S42" s="1058">
        <f>SUM('第17表(建設Ori)'!Y$99:Y$102)</f>
        <v>13</v>
      </c>
      <c r="T42" s="1058">
        <f>SUM('第17表(建設Ori)'!Z$99:Z$102)</f>
        <v>7</v>
      </c>
      <c r="U42" s="1058">
        <f>SUM('第17表(建設Ori)'!AA$99:AA$102)</f>
        <v>1</v>
      </c>
      <c r="V42" s="1058">
        <f>SUM('第17表(建設Ori)'!AB$99:AB$102)</f>
        <v>6</v>
      </c>
      <c r="W42" s="1058">
        <f>SUM('第17表(建設Ori)'!AC$99:AC$102)</f>
        <v>6</v>
      </c>
      <c r="X42" s="1058">
        <f>SUM('第17表(建設Ori)'!AD$99:AD$102)</f>
        <v>0</v>
      </c>
      <c r="Y42" s="1058">
        <f>SUM('第17表(建設Ori)'!AE$99:AE$102)</f>
        <v>0</v>
      </c>
      <c r="Z42" s="1058">
        <f>SUM('第17表(建設Ori)'!AF$99:AF$102)</f>
        <v>0</v>
      </c>
      <c r="AA42" s="1058">
        <f>SUM('第17表(建設Ori)'!AG$99:AG$102)</f>
        <v>0</v>
      </c>
      <c r="AB42" s="1058">
        <f>SUM('第17表(建設Ori)'!AH$99:AH$102)</f>
        <v>1</v>
      </c>
      <c r="AC42" s="1058">
        <f>SUM('第17表(建設Ori)'!AI$99:AI$102)</f>
        <v>1</v>
      </c>
      <c r="AD42" s="1058">
        <f>SUM('第17表(建設Ori)'!AJ$99:AJ$102)</f>
        <v>4</v>
      </c>
      <c r="AE42" s="1058">
        <f>SUM('第17表(建設Ori)'!AK$99:AK$102)</f>
        <v>0</v>
      </c>
      <c r="AF42" s="1058">
        <f>SUM('第17表(建設Ori)'!AM$99:AM$102)</f>
        <v>38</v>
      </c>
      <c r="AG42" s="1058">
        <f>SUM('第17表(建設Ori)'!AN$99:AN$102)</f>
        <v>22</v>
      </c>
      <c r="AH42" s="1058">
        <f>SUM('第17表(建設Ori)'!AO$99:AO$102)</f>
        <v>4</v>
      </c>
      <c r="AI42" s="1058">
        <f>SUM('第17表(建設Ori)'!AP$99:AP$102)</f>
        <v>4</v>
      </c>
      <c r="AJ42" s="1058">
        <f>SUM('第17表(建設Ori)'!AQ$99:AQ$102)</f>
        <v>3</v>
      </c>
      <c r="AK42" s="1058">
        <f>SUM('第17表(建設Ori)'!AR$99:AR$102)</f>
        <v>2</v>
      </c>
      <c r="AL42" s="1058">
        <f>SUM('第17表(建設Ori)'!AS$99:AS$102)</f>
        <v>0</v>
      </c>
      <c r="AM42" s="1058">
        <f>SUM('第17表(建設Ori)'!AT$99:AT$102)</f>
        <v>0</v>
      </c>
      <c r="AN42" s="1058">
        <f>SUM('第17表(建設Ori)'!AU$99:AU$102)</f>
        <v>1</v>
      </c>
      <c r="AO42" s="1058">
        <f>SUM('第17表(建設Ori)'!AV$99:AV$102)</f>
        <v>0</v>
      </c>
      <c r="AP42" s="1058">
        <f>SUM('第17表(建設Ori)'!AW$99:AW$102)</f>
        <v>0</v>
      </c>
      <c r="AQ42" s="1058">
        <f>SUM('第17表(建設Ori)'!AX$99:AX$102)</f>
        <v>0</v>
      </c>
      <c r="AR42" s="1058">
        <f>SUM('第17表(建設Ori)'!AY$99:AY$102)</f>
        <v>1</v>
      </c>
      <c r="AS42" s="1058">
        <f>SUM('第17表(建設Ori)'!AZ$99:AZ$102)</f>
        <v>1</v>
      </c>
      <c r="AT42" s="1058">
        <f>SUM('第17表(建設Ori)'!BA$99:BA$102)</f>
        <v>1</v>
      </c>
      <c r="AU42" s="1058">
        <f>SUM('第17表(建設Ori)'!BB$99:BB$102)</f>
        <v>0</v>
      </c>
      <c r="AV42" s="1058">
        <f>SUM('第17表(建設Ori)'!BC$99:BC$102)</f>
        <v>0</v>
      </c>
      <c r="AW42" s="1058">
        <f>SUM('第17表(建設Ori)'!BD$99:BD$102)</f>
        <v>0</v>
      </c>
      <c r="AX42" s="1058">
        <f>SUM('第17表(建設Ori)'!BE$99:BE$102)</f>
        <v>0</v>
      </c>
      <c r="AY42" s="1058">
        <f>SUM('第17表(建設Ori)'!BF$99:BF$102)</f>
        <v>0</v>
      </c>
      <c r="AZ42" s="1058">
        <f>SUM('第17表(建設Ori)'!BG$99:BG$102)</f>
        <v>0</v>
      </c>
      <c r="BA42" s="1058">
        <f>SUM('第17表(建設Ori)'!BH$99:BH$102)</f>
        <v>0</v>
      </c>
      <c r="BB42" s="1058">
        <f>SUM('第17表(建設Ori)'!BI$99:BI$102)</f>
        <v>4</v>
      </c>
      <c r="BC42" s="1058">
        <f>SUM('第17表(建設Ori)'!BJ$99:BJ$102)</f>
        <v>1</v>
      </c>
      <c r="BD42" s="1058">
        <f>SUM('第17表(建設Ori)'!BK$99:BK$102)</f>
        <v>1</v>
      </c>
      <c r="BE42" s="1058">
        <f>SUM('第17表(建設Ori)'!BL$99:BL$102)</f>
        <v>0</v>
      </c>
      <c r="BF42" s="1058">
        <f>SUM('第17表(建設Ori)'!BM$99:BM$102)</f>
        <v>0</v>
      </c>
      <c r="BG42" s="1058">
        <f>SUM('第17表(建設Ori)'!BN$99:BN$102)</f>
        <v>0</v>
      </c>
      <c r="BH42" s="1058">
        <f>SUM('第17表(建設Ori)'!BO$99:BO$102)</f>
        <v>2</v>
      </c>
      <c r="BI42" s="1058">
        <f>SUM('第17表(建設Ori)'!BP$99:BP$102)</f>
        <v>0</v>
      </c>
      <c r="BJ42" s="1058">
        <f>SUM('第17表(建設Ori)'!BQ$99:BQ$102)</f>
        <v>0</v>
      </c>
      <c r="BK42" s="1058">
        <f>SUM('第17表(建設Ori)'!BR$99:BR$102)</f>
        <v>0</v>
      </c>
      <c r="BL42" s="1058">
        <f>SUM('第17表(建設Ori)'!BS$99:BS$102)</f>
        <v>0</v>
      </c>
      <c r="BM42" s="1058">
        <f>SUM('第17表(建設Ori)'!BT$99:BT$102)</f>
        <v>1</v>
      </c>
      <c r="BN42" s="1058">
        <f>SUM('第17表(建設Ori)'!BU$99:BU$102)</f>
        <v>14</v>
      </c>
      <c r="BO42" s="1058">
        <f>SUM('第17表(建設Ori)'!BV$99:BV$102)</f>
        <v>16</v>
      </c>
      <c r="BP42" s="1058">
        <f>SUM('第17表(建設Ori)'!BW$99:BW$102)</f>
        <v>5</v>
      </c>
      <c r="BQ42" s="1058">
        <f>SUM('第17表(建設Ori)'!BX$99:BX$102)</f>
        <v>3</v>
      </c>
      <c r="BR42" s="1058">
        <f>SUM('第17表(建設Ori)'!BY$99:BY$102)</f>
        <v>3</v>
      </c>
      <c r="BS42" s="1058">
        <f>SUM('第17表(建設Ori)'!BZ$99:BZ$102)</f>
        <v>1</v>
      </c>
      <c r="BT42" s="1058">
        <f>SUM('第17表(建設Ori)'!CA$99:CA$102)</f>
        <v>1</v>
      </c>
      <c r="BU42" s="1059">
        <f>SUM('第17表(建設Ori)'!CB$99:CB$102)</f>
        <v>3</v>
      </c>
      <c r="BW42" s="1439">
        <f>SUM('第17表(建設Ori)'!AL$99:AL$102)</f>
        <v>9</v>
      </c>
    </row>
    <row r="43" spans="1:75">
      <c r="B43" s="996">
        <v>36</v>
      </c>
      <c r="C43" s="997" t="s">
        <v>874</v>
      </c>
      <c r="D43" s="1051">
        <f>SUM('第17表(建設Ori)'!J$103)</f>
        <v>56218</v>
      </c>
      <c r="E43" s="1052">
        <f>SUM('第17表(建設Ori)'!K$103)</f>
        <v>19570</v>
      </c>
      <c r="F43" s="1052">
        <f>SUM('第17表(建設Ori)'!L$103)</f>
        <v>3650</v>
      </c>
      <c r="G43" s="1052">
        <f>SUM('第17表(建設Ori)'!M$103)</f>
        <v>793</v>
      </c>
      <c r="H43" s="1052">
        <f>SUM('第17表(建設Ori)'!N$103)</f>
        <v>766</v>
      </c>
      <c r="I43" s="1052">
        <f>SUM('第17表(建設Ori)'!O$103)</f>
        <v>27</v>
      </c>
      <c r="J43" s="1052">
        <f>SUM('第17表(建設Ori)'!P$103)</f>
        <v>2857</v>
      </c>
      <c r="K43" s="1052">
        <f>SUM('第17表(建設Ori)'!Q$103)</f>
        <v>36</v>
      </c>
      <c r="L43" s="1052">
        <f>SUM('第17表(建設Ori)'!R$103)</f>
        <v>1485</v>
      </c>
      <c r="M43" s="1052">
        <f>SUM('第17表(建設Ori)'!S$103)</f>
        <v>1453</v>
      </c>
      <c r="N43" s="1052">
        <f>SUM('第17表(建設Ori)'!T$103)</f>
        <v>32</v>
      </c>
      <c r="O43" s="1052">
        <f>SUM('第17表(建設Ori)'!U$103)</f>
        <v>1305</v>
      </c>
      <c r="P43" s="1052">
        <f>SUM('第17表(建設Ori)'!V$103)</f>
        <v>495</v>
      </c>
      <c r="Q43" s="1052">
        <f>SUM('第17表(建設Ori)'!W$103)</f>
        <v>810</v>
      </c>
      <c r="R43" s="1052">
        <f>SUM('第17表(建設Ori)'!X$103)</f>
        <v>31</v>
      </c>
      <c r="S43" s="1052">
        <f>SUM('第17表(建設Ori)'!Y$103)</f>
        <v>15920</v>
      </c>
      <c r="T43" s="1052">
        <f>SUM('第17表(建設Ori)'!Z$103)</f>
        <v>2227</v>
      </c>
      <c r="U43" s="1052">
        <f>SUM('第17表(建設Ori)'!AA$103)</f>
        <v>176</v>
      </c>
      <c r="V43" s="1052">
        <f>SUM('第17表(建設Ori)'!AB$103)</f>
        <v>2051</v>
      </c>
      <c r="W43" s="1052">
        <f>SUM('第17表(建設Ori)'!AC$103)</f>
        <v>13693</v>
      </c>
      <c r="X43" s="1052">
        <f>SUM('第17表(建設Ori)'!AD$103)</f>
        <v>145</v>
      </c>
      <c r="Y43" s="1052">
        <f>SUM('第17表(建設Ori)'!AE$103)</f>
        <v>621</v>
      </c>
      <c r="Z43" s="1052">
        <f>SUM('第17表(建設Ori)'!AF$103)</f>
        <v>352</v>
      </c>
      <c r="AA43" s="1052">
        <f>SUM('第17表(建設Ori)'!AG$103)</f>
        <v>913</v>
      </c>
      <c r="AB43" s="1052">
        <f>SUM('第17表(建設Ori)'!AH$103)</f>
        <v>2973</v>
      </c>
      <c r="AC43" s="1052">
        <f>SUM('第17表(建設Ori)'!AI$103)</f>
        <v>2330</v>
      </c>
      <c r="AD43" s="1052">
        <f>SUM('第17表(建設Ori)'!AJ$103)</f>
        <v>6169</v>
      </c>
      <c r="AE43" s="1052">
        <f>SUM('第17表(建設Ori)'!AK$103)</f>
        <v>190</v>
      </c>
      <c r="AF43" s="1052">
        <f>SUM('第17表(建設Ori)'!AM$103)</f>
        <v>22336</v>
      </c>
      <c r="AG43" s="1052">
        <f>SUM('第17表(建設Ori)'!AN$103)</f>
        <v>12750</v>
      </c>
      <c r="AH43" s="1052">
        <f>SUM('第17表(建設Ori)'!AO$103)</f>
        <v>4360</v>
      </c>
      <c r="AI43" s="1052">
        <f>SUM('第17表(建設Ori)'!AP$103)</f>
        <v>4283</v>
      </c>
      <c r="AJ43" s="1052">
        <f>SUM('第17表(建設Ori)'!AQ$103)</f>
        <v>3683</v>
      </c>
      <c r="AK43" s="1052">
        <f>SUM('第17表(建設Ori)'!AR$103)</f>
        <v>1670</v>
      </c>
      <c r="AL43" s="1052">
        <f>SUM('第17表(建設Ori)'!AS$103)</f>
        <v>78</v>
      </c>
      <c r="AM43" s="1052">
        <f>SUM('第17表(建設Ori)'!AT$103)</f>
        <v>228</v>
      </c>
      <c r="AN43" s="1052">
        <f>SUM('第17表(建設Ori)'!AU$103)</f>
        <v>1323</v>
      </c>
      <c r="AO43" s="1052">
        <f>SUM('第17表(建設Ori)'!AV$103)</f>
        <v>362</v>
      </c>
      <c r="AP43" s="1052">
        <f>SUM('第17表(建設Ori)'!AW$103)</f>
        <v>7</v>
      </c>
      <c r="AQ43" s="1052">
        <f>SUM('第17表(建設Ori)'!AX$103)</f>
        <v>15</v>
      </c>
      <c r="AR43" s="1052">
        <f>SUM('第17表(建設Ori)'!AY$103)</f>
        <v>600</v>
      </c>
      <c r="AS43" s="1052">
        <f>SUM('第17表(建設Ori)'!AZ$103)</f>
        <v>531</v>
      </c>
      <c r="AT43" s="1052">
        <f>SUM('第17表(建設Ori)'!BA$103)</f>
        <v>423</v>
      </c>
      <c r="AU43" s="1052">
        <f>SUM('第17表(建設Ori)'!BB$103)</f>
        <v>57</v>
      </c>
      <c r="AV43" s="1052">
        <f>SUM('第17表(建設Ori)'!BC$103)</f>
        <v>41</v>
      </c>
      <c r="AW43" s="1052">
        <f>SUM('第17表(建設Ori)'!BD$103)</f>
        <v>10</v>
      </c>
      <c r="AX43" s="1052">
        <f>SUM('第17表(建設Ori)'!BE$103)</f>
        <v>69</v>
      </c>
      <c r="AY43" s="1052">
        <f>SUM('第17表(建設Ori)'!BF$103)</f>
        <v>56</v>
      </c>
      <c r="AZ43" s="1052">
        <f>SUM('第17表(建設Ori)'!BG$103)</f>
        <v>13</v>
      </c>
      <c r="BA43" s="1052">
        <f>SUM('第17表(建設Ori)'!BH$103)</f>
        <v>77</v>
      </c>
      <c r="BB43" s="1052">
        <f>SUM('第17表(建設Ori)'!BI$103)</f>
        <v>3149</v>
      </c>
      <c r="BC43" s="1052">
        <f>SUM('第17表(建設Ori)'!BJ$103)</f>
        <v>1028</v>
      </c>
      <c r="BD43" s="1052">
        <f>SUM('第17表(建設Ori)'!BK$103)</f>
        <v>647</v>
      </c>
      <c r="BE43" s="1052">
        <f>SUM('第17表(建設Ori)'!BL$103)</f>
        <v>120</v>
      </c>
      <c r="BF43" s="1052">
        <f>SUM('第17表(建設Ori)'!BM$103)</f>
        <v>52</v>
      </c>
      <c r="BG43" s="1052">
        <f>SUM('第17表(建設Ori)'!BN$103)</f>
        <v>209</v>
      </c>
      <c r="BH43" s="1052">
        <f>SUM('第17表(建設Ori)'!BO$103)</f>
        <v>1102</v>
      </c>
      <c r="BI43" s="1052">
        <f>SUM('第17表(建設Ori)'!BP$103)</f>
        <v>407</v>
      </c>
      <c r="BJ43" s="1052">
        <f>SUM('第17表(建設Ori)'!BQ$103)</f>
        <v>54</v>
      </c>
      <c r="BK43" s="1052">
        <f>SUM('第17表(建設Ori)'!BR$103)</f>
        <v>97</v>
      </c>
      <c r="BL43" s="1052">
        <f>SUM('第17表(建設Ori)'!BS$103)</f>
        <v>128</v>
      </c>
      <c r="BM43" s="1052">
        <f>SUM('第17表(建設Ori)'!BT$103)</f>
        <v>333</v>
      </c>
      <c r="BN43" s="1052">
        <f>SUM('第17表(建設Ori)'!BU$103)</f>
        <v>5241</v>
      </c>
      <c r="BO43" s="1052">
        <f>SUM('第17表(建設Ori)'!BV$103)</f>
        <v>9586</v>
      </c>
      <c r="BP43" s="1052">
        <f>SUM('第17表(建設Ori)'!BW$103)</f>
        <v>868</v>
      </c>
      <c r="BQ43" s="1052">
        <f>SUM('第17表(建設Ori)'!BX$103)</f>
        <v>518</v>
      </c>
      <c r="BR43" s="1052">
        <f>SUM('第17表(建設Ori)'!BY$103)</f>
        <v>89</v>
      </c>
      <c r="BS43" s="1052">
        <f>SUM('第17表(建設Ori)'!BZ$103)</f>
        <v>1471</v>
      </c>
      <c r="BT43" s="1052">
        <f>SUM('第17表(建設Ori)'!CA$103)</f>
        <v>1389</v>
      </c>
      <c r="BU43" s="1053">
        <f>SUM('第17表(建設Ori)'!CB$103)</f>
        <v>5251</v>
      </c>
      <c r="BW43" s="1437">
        <f>SUM('第17表(建設Ori)'!AL$103)</f>
        <v>14312</v>
      </c>
    </row>
    <row r="44" spans="1:75">
      <c r="A44" s="718"/>
      <c r="B44" s="1002">
        <v>37</v>
      </c>
      <c r="C44" s="1003" t="s">
        <v>24</v>
      </c>
      <c r="D44" s="1051">
        <f>SUM('第17表(建設Ori)'!J$104:J$107)</f>
        <v>5466750</v>
      </c>
      <c r="E44" s="1052">
        <f>SUM('第17表(建設Ori)'!K$104:K$107)</f>
        <v>2499545</v>
      </c>
      <c r="F44" s="1052">
        <f>SUM('第17表(建設Ori)'!L$104:L$107)</f>
        <v>1213394</v>
      </c>
      <c r="G44" s="1052">
        <f>SUM('第17表(建設Ori)'!M$104:M$107)</f>
        <v>499172</v>
      </c>
      <c r="H44" s="1052">
        <f>SUM('第17表(建設Ori)'!N$104:N$107)</f>
        <v>487283</v>
      </c>
      <c r="I44" s="1052">
        <f>SUM('第17表(建設Ori)'!O$104:O$107)</f>
        <v>11889</v>
      </c>
      <c r="J44" s="1052">
        <f>SUM('第17表(建設Ori)'!P$104:P$107)</f>
        <v>714222</v>
      </c>
      <c r="K44" s="1052">
        <f>SUM('第17表(建設Ori)'!Q$104:Q$107)</f>
        <v>7179</v>
      </c>
      <c r="L44" s="1052">
        <f>SUM('第17表(建設Ori)'!R$104:R$107)</f>
        <v>455754</v>
      </c>
      <c r="M44" s="1052">
        <f>SUM('第17表(建設Ori)'!S$104:S$107)</f>
        <v>451481</v>
      </c>
      <c r="N44" s="1052">
        <f>SUM('第17表(建設Ori)'!T$104:T$107)</f>
        <v>4273</v>
      </c>
      <c r="O44" s="1052">
        <f>SUM('第17表(建設Ori)'!U$104:U$107)</f>
        <v>240924</v>
      </c>
      <c r="P44" s="1052">
        <f>SUM('第17表(建設Ori)'!V$104:V$107)</f>
        <v>170170</v>
      </c>
      <c r="Q44" s="1052">
        <f>SUM('第17表(建設Ori)'!W$104:W$107)</f>
        <v>70754</v>
      </c>
      <c r="R44" s="1052">
        <f>SUM('第17表(建設Ori)'!X$104:X$107)</f>
        <v>10365</v>
      </c>
      <c r="S44" s="1052">
        <f>SUM('第17表(建設Ori)'!Y$104:Y$107)</f>
        <v>1286151</v>
      </c>
      <c r="T44" s="1052">
        <f>SUM('第17表(建設Ori)'!Z$104:Z$107)</f>
        <v>55318</v>
      </c>
      <c r="U44" s="1052">
        <f>SUM('第17表(建設Ori)'!AA$104:AA$107)</f>
        <v>4758</v>
      </c>
      <c r="V44" s="1052">
        <f>SUM('第17表(建設Ori)'!AB$104:AB$107)</f>
        <v>50560</v>
      </c>
      <c r="W44" s="1052">
        <f>SUM('第17表(建設Ori)'!AC$104:AC$107)</f>
        <v>1230833</v>
      </c>
      <c r="X44" s="1052">
        <f>SUM('第17表(建設Ori)'!AD$104:AD$107)</f>
        <v>9151</v>
      </c>
      <c r="Y44" s="1052">
        <f>SUM('第17表(建設Ori)'!AE$104:AE$107)</f>
        <v>43074</v>
      </c>
      <c r="Z44" s="1052">
        <f>SUM('第17表(建設Ori)'!AF$104:AF$107)</f>
        <v>29668</v>
      </c>
      <c r="AA44" s="1052">
        <f>SUM('第17表(建設Ori)'!AG$104:AG$107)</f>
        <v>85547</v>
      </c>
      <c r="AB44" s="1052">
        <f>SUM('第17表(建設Ori)'!AH$104:AH$107)</f>
        <v>242413</v>
      </c>
      <c r="AC44" s="1052">
        <f>SUM('第17表(建設Ori)'!AI$104:AI$107)</f>
        <v>167163</v>
      </c>
      <c r="AD44" s="1052">
        <f>SUM('第17表(建設Ori)'!AJ$104:AJ$107)</f>
        <v>633755</v>
      </c>
      <c r="AE44" s="1052">
        <f>SUM('第17表(建設Ori)'!AK$104:AK$107)</f>
        <v>20062</v>
      </c>
      <c r="AF44" s="1052">
        <f>SUM('第17表(建設Ori)'!AM$104:AM$107)</f>
        <v>2709846</v>
      </c>
      <c r="AG44" s="1052">
        <f>SUM('第17表(建設Ori)'!AN$104:AN$107)</f>
        <v>1931486</v>
      </c>
      <c r="AH44" s="1052">
        <f>SUM('第17表(建設Ori)'!AO$104:AO$107)</f>
        <v>891007</v>
      </c>
      <c r="AI44" s="1052">
        <f>SUM('第17表(建設Ori)'!AP$104:AP$107)</f>
        <v>867987</v>
      </c>
      <c r="AJ44" s="1052">
        <f>SUM('第17表(建設Ori)'!AQ$104:AQ$107)</f>
        <v>755888</v>
      </c>
      <c r="AK44" s="1052">
        <f>SUM('第17表(建設Ori)'!AR$104:AR$107)</f>
        <v>338329</v>
      </c>
      <c r="AL44" s="1052">
        <f>SUM('第17表(建設Ori)'!AS$104:AS$107)</f>
        <v>14628</v>
      </c>
      <c r="AM44" s="1052">
        <f>SUM('第17表(建設Ori)'!AT$104:AT$107)</f>
        <v>59174</v>
      </c>
      <c r="AN44" s="1052">
        <f>SUM('第17表(建設Ori)'!AU$104:AU$107)</f>
        <v>267849</v>
      </c>
      <c r="AO44" s="1052">
        <f>SUM('第17表(建設Ori)'!AV$104:AV$107)</f>
        <v>71714</v>
      </c>
      <c r="AP44" s="1052">
        <f>SUM('第17表(建設Ori)'!AW$104:AW$107)</f>
        <v>1229</v>
      </c>
      <c r="AQ44" s="1052">
        <f>SUM('第17表(建設Ori)'!AX$104:AX$107)</f>
        <v>2965</v>
      </c>
      <c r="AR44" s="1052">
        <f>SUM('第17表(建設Ori)'!AY$104:AY$107)</f>
        <v>112099</v>
      </c>
      <c r="AS44" s="1052">
        <f>SUM('第17表(建設Ori)'!AZ$104:AZ$107)</f>
        <v>103435</v>
      </c>
      <c r="AT44" s="1052">
        <f>SUM('第17表(建設Ori)'!BA$104:BA$107)</f>
        <v>88316</v>
      </c>
      <c r="AU44" s="1052">
        <f>SUM('第17表(建設Ori)'!BB$104:BB$107)</f>
        <v>9439</v>
      </c>
      <c r="AV44" s="1052">
        <f>SUM('第17表(建設Ori)'!BC$104:BC$107)</f>
        <v>4114</v>
      </c>
      <c r="AW44" s="1052">
        <f>SUM('第17表(建設Ori)'!BD$104:BD$107)</f>
        <v>1566</v>
      </c>
      <c r="AX44" s="1052">
        <f>SUM('第17表(建設Ori)'!BE$104:BE$107)</f>
        <v>8664</v>
      </c>
      <c r="AY44" s="1052">
        <f>SUM('第17表(建設Ori)'!BF$104:BF$107)</f>
        <v>6776</v>
      </c>
      <c r="AZ44" s="1052">
        <f>SUM('第17表(建設Ori)'!BG$104:BG$107)</f>
        <v>1888</v>
      </c>
      <c r="BA44" s="1052">
        <f>SUM('第17表(建設Ori)'!BH$104:BH$107)</f>
        <v>23020</v>
      </c>
      <c r="BB44" s="1052">
        <f>SUM('第17表(建設Ori)'!BI$104:BI$107)</f>
        <v>917285</v>
      </c>
      <c r="BC44" s="1052">
        <f>SUM('第17表(建設Ori)'!BJ$104:BJ$107)</f>
        <v>370247</v>
      </c>
      <c r="BD44" s="1052">
        <f>SUM('第17表(建設Ori)'!BK$104:BK$107)</f>
        <v>218491</v>
      </c>
      <c r="BE44" s="1052">
        <f>SUM('第17表(建設Ori)'!BL$104:BL$107)</f>
        <v>59778</v>
      </c>
      <c r="BF44" s="1052">
        <f>SUM('第17表(建設Ori)'!BM$104:BM$107)</f>
        <v>12700</v>
      </c>
      <c r="BG44" s="1052">
        <f>SUM('第17表(建設Ori)'!BN$104:BN$107)</f>
        <v>79278</v>
      </c>
      <c r="BH44" s="1052">
        <f>SUM('第17表(建設Ori)'!BO$104:BO$107)</f>
        <v>257508</v>
      </c>
      <c r="BI44" s="1052">
        <f>SUM('第17表(建設Ori)'!BP$104:BP$107)</f>
        <v>68414</v>
      </c>
      <c r="BJ44" s="1052">
        <f>SUM('第17表(建設Ori)'!BQ$104:BQ$107)</f>
        <v>5126</v>
      </c>
      <c r="BK44" s="1052">
        <f>SUM('第17表(建設Ori)'!BR$104:BR$107)</f>
        <v>40083</v>
      </c>
      <c r="BL44" s="1052">
        <f>SUM('第17表(建設Ori)'!BS$104:BS$107)</f>
        <v>100592</v>
      </c>
      <c r="BM44" s="1052">
        <f>SUM('第17表(建設Ori)'!BT$104:BT$107)</f>
        <v>75315</v>
      </c>
      <c r="BN44" s="1052">
        <f>SUM('第17表(建設Ori)'!BU$104:BU$107)</f>
        <v>123194</v>
      </c>
      <c r="BO44" s="1052">
        <f>SUM('第17表(建設Ori)'!BV$104:BV$107)</f>
        <v>778360</v>
      </c>
      <c r="BP44" s="1052">
        <f>SUM('第17表(建設Ori)'!BW$104:BW$107)</f>
        <v>171241</v>
      </c>
      <c r="BQ44" s="1052">
        <f>SUM('第17表(建設Ori)'!BX$104:BX$107)</f>
        <v>69146</v>
      </c>
      <c r="BR44" s="1052">
        <f>SUM('第17表(建設Ori)'!BY$104:BY$107)</f>
        <v>15139</v>
      </c>
      <c r="BS44" s="1052">
        <f>SUM('第17表(建設Ori)'!BZ$104:BZ$107)</f>
        <v>101643</v>
      </c>
      <c r="BT44" s="1052">
        <f>SUM('第17表(建設Ori)'!CA$104:CA$107)</f>
        <v>99401</v>
      </c>
      <c r="BU44" s="1053">
        <f>SUM('第17表(建設Ori)'!CB$104:CB$107)</f>
        <v>321790</v>
      </c>
      <c r="BW44" s="1437">
        <f>SUM('第17表(建設Ori)'!AL$104:AL$107)</f>
        <v>257359</v>
      </c>
    </row>
    <row r="45" spans="1:75">
      <c r="B45" s="996">
        <v>38</v>
      </c>
      <c r="C45" s="997" t="s">
        <v>418</v>
      </c>
      <c r="D45" s="1051">
        <f>SUM('第17表(建設Ori)'!J$108:J$112)</f>
        <v>14899</v>
      </c>
      <c r="E45" s="1052">
        <f>SUM('第17表(建設Ori)'!K$108:K$112)</f>
        <v>5799</v>
      </c>
      <c r="F45" s="1052">
        <f>SUM('第17表(建設Ori)'!L$108:L$112)</f>
        <v>2579</v>
      </c>
      <c r="G45" s="1052">
        <f>SUM('第17表(建設Ori)'!M$108:M$112)</f>
        <v>1130</v>
      </c>
      <c r="H45" s="1052">
        <f>SUM('第17表(建設Ori)'!N$108:N$112)</f>
        <v>1091</v>
      </c>
      <c r="I45" s="1052">
        <f>SUM('第17表(建設Ori)'!O$108:O$112)</f>
        <v>39</v>
      </c>
      <c r="J45" s="1052">
        <f>SUM('第17表(建設Ori)'!P$108:P$112)</f>
        <v>1449</v>
      </c>
      <c r="K45" s="1052">
        <f>SUM('第17表(建設Ori)'!Q$108:Q$112)</f>
        <v>19</v>
      </c>
      <c r="L45" s="1052">
        <f>SUM('第17表(建設Ori)'!R$108:R$112)</f>
        <v>754</v>
      </c>
      <c r="M45" s="1052">
        <f>SUM('第17表(建設Ori)'!S$108:S$112)</f>
        <v>739</v>
      </c>
      <c r="N45" s="1052">
        <f>SUM('第17表(建設Ori)'!T$108:T$112)</f>
        <v>15</v>
      </c>
      <c r="O45" s="1052">
        <f>SUM('第17表(建設Ori)'!U$108:U$112)</f>
        <v>661</v>
      </c>
      <c r="P45" s="1052">
        <f>SUM('第17表(建設Ori)'!V$108:V$112)</f>
        <v>251</v>
      </c>
      <c r="Q45" s="1052">
        <f>SUM('第17表(建設Ori)'!W$108:W$112)</f>
        <v>410</v>
      </c>
      <c r="R45" s="1052">
        <f>SUM('第17表(建設Ori)'!X$108:X$112)</f>
        <v>15</v>
      </c>
      <c r="S45" s="1052">
        <f>SUM('第17表(建設Ori)'!Y$108:Y$112)</f>
        <v>3220</v>
      </c>
      <c r="T45" s="1052">
        <f>SUM('第17表(建設Ori)'!Z$108:Z$112)</f>
        <v>156</v>
      </c>
      <c r="U45" s="1052">
        <f>SUM('第17表(建設Ori)'!AA$108:AA$112)</f>
        <v>13</v>
      </c>
      <c r="V45" s="1052">
        <f>SUM('第17表(建設Ori)'!AB$108:AB$112)</f>
        <v>143</v>
      </c>
      <c r="W45" s="1052">
        <f>SUM('第17表(建設Ori)'!AC$108:AC$112)</f>
        <v>3064</v>
      </c>
      <c r="X45" s="1052">
        <f>SUM('第17表(建設Ori)'!AD$108:AD$112)</f>
        <v>33</v>
      </c>
      <c r="Y45" s="1052">
        <f>SUM('第17表(建設Ori)'!AE$108:AE$112)</f>
        <v>139</v>
      </c>
      <c r="Z45" s="1052">
        <f>SUM('第17表(建設Ori)'!AF$108:AF$112)</f>
        <v>79</v>
      </c>
      <c r="AA45" s="1052">
        <f>SUM('第17表(建設Ori)'!AG$108:AG$112)</f>
        <v>205</v>
      </c>
      <c r="AB45" s="1052">
        <f>SUM('第17表(建設Ori)'!AH$108:AH$112)</f>
        <v>665</v>
      </c>
      <c r="AC45" s="1052">
        <f>SUM('第17表(建設Ori)'!AI$108:AI$112)</f>
        <v>521</v>
      </c>
      <c r="AD45" s="1052">
        <f>SUM('第17表(建設Ori)'!AJ$108:AJ$112)</f>
        <v>1379</v>
      </c>
      <c r="AE45" s="1052">
        <f>SUM('第17表(建設Ori)'!AK$108:AK$112)</f>
        <v>43</v>
      </c>
      <c r="AF45" s="1052">
        <f>SUM('第17表(建設Ori)'!AM$108:AM$112)</f>
        <v>8259</v>
      </c>
      <c r="AG45" s="1052">
        <f>SUM('第17表(建設Ori)'!AN$108:AN$112)</f>
        <v>4979</v>
      </c>
      <c r="AH45" s="1052">
        <f>SUM('第17表(建設Ori)'!AO$108:AO$112)</f>
        <v>2642</v>
      </c>
      <c r="AI45" s="1052">
        <f>SUM('第17表(建設Ori)'!AP$108:AP$112)</f>
        <v>2517</v>
      </c>
      <c r="AJ45" s="1052">
        <f>SUM('第17表(建設Ori)'!AQ$108:AQ$112)</f>
        <v>1996</v>
      </c>
      <c r="AK45" s="1052">
        <f>SUM('第17表(建設Ori)'!AR$108:AR$112)</f>
        <v>898</v>
      </c>
      <c r="AL45" s="1052">
        <f>SUM('第17表(建設Ori)'!AS$108:AS$112)</f>
        <v>67</v>
      </c>
      <c r="AM45" s="1052">
        <f>SUM('第17表(建設Ori)'!AT$108:AT$112)</f>
        <v>186</v>
      </c>
      <c r="AN45" s="1052">
        <f>SUM('第17表(建設Ori)'!AU$108:AU$112)</f>
        <v>667</v>
      </c>
      <c r="AO45" s="1052">
        <f>SUM('第17表(建設Ori)'!AV$108:AV$112)</f>
        <v>164</v>
      </c>
      <c r="AP45" s="1052">
        <f>SUM('第17表(建設Ori)'!AW$108:AW$112)</f>
        <v>5</v>
      </c>
      <c r="AQ45" s="1052">
        <f>SUM('第17表(建設Ori)'!AX$108:AX$112)</f>
        <v>9</v>
      </c>
      <c r="AR45" s="1052">
        <f>SUM('第17表(建設Ori)'!AY$108:AY$112)</f>
        <v>521</v>
      </c>
      <c r="AS45" s="1052">
        <f>SUM('第17表(建設Ori)'!AZ$108:AZ$112)</f>
        <v>471</v>
      </c>
      <c r="AT45" s="1052">
        <f>SUM('第17表(建設Ori)'!BA$108:BA$112)</f>
        <v>348</v>
      </c>
      <c r="AU45" s="1052">
        <f>SUM('第17表(建設Ori)'!BB$108:BB$112)</f>
        <v>72</v>
      </c>
      <c r="AV45" s="1052">
        <f>SUM('第17表(建設Ori)'!BC$108:BC$112)</f>
        <v>45</v>
      </c>
      <c r="AW45" s="1052">
        <f>SUM('第17表(建設Ori)'!BD$108:BD$112)</f>
        <v>6</v>
      </c>
      <c r="AX45" s="1052">
        <f>SUM('第17表(建設Ori)'!BE$108:BE$112)</f>
        <v>50</v>
      </c>
      <c r="AY45" s="1052">
        <f>SUM('第17表(建設Ori)'!BF$108:BF$112)</f>
        <v>40</v>
      </c>
      <c r="AZ45" s="1052">
        <f>SUM('第17表(建設Ori)'!BG$108:BG$112)</f>
        <v>10</v>
      </c>
      <c r="BA45" s="1052">
        <f>SUM('第17表(建設Ori)'!BH$108:BH$112)</f>
        <v>125</v>
      </c>
      <c r="BB45" s="1052">
        <f>SUM('第17表(建設Ori)'!BI$108:BI$112)</f>
        <v>2260</v>
      </c>
      <c r="BC45" s="1052">
        <f>SUM('第17表(建設Ori)'!BJ$108:BJ$112)</f>
        <v>519</v>
      </c>
      <c r="BD45" s="1052">
        <f>SUM('第17表(建設Ori)'!BK$108:BK$112)</f>
        <v>295</v>
      </c>
      <c r="BE45" s="1052">
        <f>SUM('第17表(建設Ori)'!BL$108:BL$112)</f>
        <v>70</v>
      </c>
      <c r="BF45" s="1052">
        <f>SUM('第17表(建設Ori)'!BM$108:BM$112)</f>
        <v>31</v>
      </c>
      <c r="BG45" s="1052">
        <f>SUM('第17表(建設Ori)'!BN$108:BN$112)</f>
        <v>123</v>
      </c>
      <c r="BH45" s="1052">
        <f>SUM('第17表(建設Ori)'!BO$108:BO$112)</f>
        <v>1081</v>
      </c>
      <c r="BI45" s="1052">
        <f>SUM('第17表(建設Ori)'!BP$108:BP$112)</f>
        <v>159</v>
      </c>
      <c r="BJ45" s="1052">
        <f>SUM('第17表(建設Ori)'!BQ$108:BQ$112)</f>
        <v>46</v>
      </c>
      <c r="BK45" s="1052">
        <f>SUM('第17表(建設Ori)'!BR$108:BR$112)</f>
        <v>133</v>
      </c>
      <c r="BL45" s="1052">
        <f>SUM('第17表(建設Ori)'!BS$108:BS$112)</f>
        <v>143</v>
      </c>
      <c r="BM45" s="1052">
        <f>SUM('第17表(建設Ori)'!BT$108:BT$112)</f>
        <v>179</v>
      </c>
      <c r="BN45" s="1052">
        <f>SUM('第17表(建設Ori)'!BU$108:BU$112)</f>
        <v>77</v>
      </c>
      <c r="BO45" s="1052">
        <f>SUM('第17表(建設Ori)'!BV$108:BV$112)</f>
        <v>3280</v>
      </c>
      <c r="BP45" s="1052">
        <f>SUM('第17表(建設Ori)'!BW$108:BW$112)</f>
        <v>433</v>
      </c>
      <c r="BQ45" s="1052">
        <f>SUM('第17表(建設Ori)'!BX$108:BX$112)</f>
        <v>320</v>
      </c>
      <c r="BR45" s="1052">
        <f>SUM('第17表(建設Ori)'!BY$108:BY$112)</f>
        <v>30</v>
      </c>
      <c r="BS45" s="1052">
        <f>SUM('第17表(建設Ori)'!BZ$108:BZ$112)</f>
        <v>828</v>
      </c>
      <c r="BT45" s="1052">
        <f>SUM('第17表(建設Ori)'!CA$108:CA$112)</f>
        <v>437</v>
      </c>
      <c r="BU45" s="1053">
        <f>SUM('第17表(建設Ori)'!CB$108:CB$112)</f>
        <v>1232</v>
      </c>
      <c r="BW45" s="1437">
        <f>SUM('第17表(建設Ori)'!AL$108:AL$112)</f>
        <v>841</v>
      </c>
    </row>
    <row r="46" spans="1:75">
      <c r="B46" s="996">
        <v>39</v>
      </c>
      <c r="C46" s="997" t="s">
        <v>419</v>
      </c>
      <c r="D46" s="1051">
        <f>SUM('第17表(建設Ori)'!J$113)</f>
        <v>53549</v>
      </c>
      <c r="E46" s="1052">
        <f>SUM('第17表(建設Ori)'!K$113)</f>
        <v>18705</v>
      </c>
      <c r="F46" s="1052">
        <f>SUM('第17表(建設Ori)'!L$113)</f>
        <v>13349</v>
      </c>
      <c r="G46" s="1052">
        <f>SUM('第17表(建設Ori)'!M$113)</f>
        <v>11288</v>
      </c>
      <c r="H46" s="1052">
        <f>SUM('第17表(建設Ori)'!N$113)</f>
        <v>10567</v>
      </c>
      <c r="I46" s="1052">
        <f>SUM('第17表(建設Ori)'!O$113)</f>
        <v>721</v>
      </c>
      <c r="J46" s="1052">
        <f>SUM('第17表(建設Ori)'!P$113)</f>
        <v>2061</v>
      </c>
      <c r="K46" s="1052">
        <f>SUM('第17表(建設Ori)'!Q$113)</f>
        <v>30</v>
      </c>
      <c r="L46" s="1052">
        <f>SUM('第17表(建設Ori)'!R$113)</f>
        <v>1110</v>
      </c>
      <c r="M46" s="1052">
        <f>SUM('第17表(建設Ori)'!S$113)</f>
        <v>1074</v>
      </c>
      <c r="N46" s="1052">
        <f>SUM('第17表(建設Ori)'!T$113)</f>
        <v>36</v>
      </c>
      <c r="O46" s="1052">
        <f>SUM('第17表(建設Ori)'!U$113)</f>
        <v>897</v>
      </c>
      <c r="P46" s="1052">
        <f>SUM('第17表(建設Ori)'!V$113)</f>
        <v>319</v>
      </c>
      <c r="Q46" s="1052">
        <f>SUM('第17表(建設Ori)'!W$113)</f>
        <v>578</v>
      </c>
      <c r="R46" s="1052">
        <f>SUM('第17表(建設Ori)'!X$113)</f>
        <v>24</v>
      </c>
      <c r="S46" s="1052">
        <f>SUM('第17表(建設Ori)'!Y$113)</f>
        <v>5356</v>
      </c>
      <c r="T46" s="1052">
        <f>SUM('第17表(建設Ori)'!Z$113)</f>
        <v>1737</v>
      </c>
      <c r="U46" s="1052">
        <f>SUM('第17表(建設Ori)'!AA$113)</f>
        <v>112</v>
      </c>
      <c r="V46" s="1052">
        <f>SUM('第17表(建設Ori)'!AB$113)</f>
        <v>1625</v>
      </c>
      <c r="W46" s="1052">
        <f>SUM('第17表(建設Ori)'!AC$113)</f>
        <v>3619</v>
      </c>
      <c r="X46" s="1052">
        <f>SUM('第17表(建設Ori)'!AD$113)</f>
        <v>52</v>
      </c>
      <c r="Y46" s="1052">
        <f>SUM('第17表(建設Ori)'!AE$113)</f>
        <v>169</v>
      </c>
      <c r="Z46" s="1052">
        <f>SUM('第17表(建設Ori)'!AF$113)</f>
        <v>80</v>
      </c>
      <c r="AA46" s="1052">
        <f>SUM('第17表(建設Ori)'!AG$113)</f>
        <v>346</v>
      </c>
      <c r="AB46" s="1052">
        <f>SUM('第17表(建設Ori)'!AH$113)</f>
        <v>824</v>
      </c>
      <c r="AC46" s="1052">
        <f>SUM('第17表(建設Ori)'!AI$113)</f>
        <v>574</v>
      </c>
      <c r="AD46" s="1052">
        <f>SUM('第17表(建設Ori)'!AJ$113)</f>
        <v>1497</v>
      </c>
      <c r="AE46" s="1052">
        <f>SUM('第17表(建設Ori)'!AK$113)</f>
        <v>77</v>
      </c>
      <c r="AF46" s="1052">
        <f>SUM('第17表(建設Ori)'!AM$113)</f>
        <v>34651</v>
      </c>
      <c r="AG46" s="1052">
        <f>SUM('第17表(建設Ori)'!AN$113)</f>
        <v>30861</v>
      </c>
      <c r="AH46" s="1052">
        <f>SUM('第17表(建設Ori)'!AO$113)</f>
        <v>19209</v>
      </c>
      <c r="AI46" s="1052">
        <f>SUM('第17表(建設Ori)'!AP$113)</f>
        <v>19038</v>
      </c>
      <c r="AJ46" s="1052">
        <f>SUM('第17表(建設Ori)'!AQ$113)</f>
        <v>16256</v>
      </c>
      <c r="AK46" s="1052">
        <f>SUM('第17表(建設Ori)'!AR$113)</f>
        <v>7027</v>
      </c>
      <c r="AL46" s="1052">
        <f>SUM('第17表(建設Ori)'!AS$113)</f>
        <v>330</v>
      </c>
      <c r="AM46" s="1052">
        <f>SUM('第17表(建設Ori)'!AT$113)</f>
        <v>931</v>
      </c>
      <c r="AN46" s="1052">
        <f>SUM('第17表(建設Ori)'!AU$113)</f>
        <v>5458</v>
      </c>
      <c r="AO46" s="1052">
        <f>SUM('第17表(建設Ori)'!AV$113)</f>
        <v>2370</v>
      </c>
      <c r="AP46" s="1052">
        <f>SUM('第17表(建設Ori)'!AW$113)</f>
        <v>43</v>
      </c>
      <c r="AQ46" s="1052">
        <f>SUM('第17表(建設Ori)'!AX$113)</f>
        <v>97</v>
      </c>
      <c r="AR46" s="1052">
        <f>SUM('第17表(建設Ori)'!AY$113)</f>
        <v>2782</v>
      </c>
      <c r="AS46" s="1052">
        <f>SUM('第17表(建設Ori)'!AZ$113)</f>
        <v>2479</v>
      </c>
      <c r="AT46" s="1052">
        <f>SUM('第17表(建設Ori)'!BA$113)</f>
        <v>2009</v>
      </c>
      <c r="AU46" s="1052">
        <f>SUM('第17表(建設Ori)'!BB$113)</f>
        <v>263</v>
      </c>
      <c r="AV46" s="1052">
        <f>SUM('第17表(建設Ori)'!BC$113)</f>
        <v>145</v>
      </c>
      <c r="AW46" s="1052">
        <f>SUM('第17表(建設Ori)'!BD$113)</f>
        <v>62</v>
      </c>
      <c r="AX46" s="1052">
        <f>SUM('第17表(建設Ori)'!BE$113)</f>
        <v>303</v>
      </c>
      <c r="AY46" s="1052">
        <f>SUM('第17表(建設Ori)'!BF$113)</f>
        <v>230</v>
      </c>
      <c r="AZ46" s="1052">
        <f>SUM('第17表(建設Ori)'!BG$113)</f>
        <v>73</v>
      </c>
      <c r="BA46" s="1052">
        <f>SUM('第17表(建設Ori)'!BH$113)</f>
        <v>171</v>
      </c>
      <c r="BB46" s="1052">
        <f>SUM('第17表(建設Ori)'!BI$113)</f>
        <v>11385</v>
      </c>
      <c r="BC46" s="1052">
        <f>SUM('第17表(建設Ori)'!BJ$113)</f>
        <v>3845</v>
      </c>
      <c r="BD46" s="1052">
        <f>SUM('第17表(建設Ori)'!BK$113)</f>
        <v>2330</v>
      </c>
      <c r="BE46" s="1052">
        <f>SUM('第17表(建設Ori)'!BL$113)</f>
        <v>734</v>
      </c>
      <c r="BF46" s="1052">
        <f>SUM('第17表(建設Ori)'!BM$113)</f>
        <v>225</v>
      </c>
      <c r="BG46" s="1052">
        <f>SUM('第17表(建設Ori)'!BN$113)</f>
        <v>556</v>
      </c>
      <c r="BH46" s="1052">
        <f>SUM('第17表(建設Ori)'!BO$113)</f>
        <v>3141</v>
      </c>
      <c r="BI46" s="1052">
        <f>SUM('第17表(建設Ori)'!BP$113)</f>
        <v>1516</v>
      </c>
      <c r="BJ46" s="1052">
        <f>SUM('第17表(建設Ori)'!BQ$113)</f>
        <v>206</v>
      </c>
      <c r="BK46" s="1052">
        <f>SUM('第17表(建設Ori)'!BR$113)</f>
        <v>286</v>
      </c>
      <c r="BL46" s="1052">
        <f>SUM('第17表(建設Ori)'!BS$113)</f>
        <v>311</v>
      </c>
      <c r="BM46" s="1052">
        <f>SUM('第17表(建設Ori)'!BT$113)</f>
        <v>2080</v>
      </c>
      <c r="BN46" s="1052">
        <f>SUM('第17表(建設Ori)'!BU$113)</f>
        <v>267</v>
      </c>
      <c r="BO46" s="1052">
        <f>SUM('第17表(建設Ori)'!BV$113)</f>
        <v>3790</v>
      </c>
      <c r="BP46" s="1052">
        <f>SUM('第17表(建設Ori)'!BW$113)</f>
        <v>2339</v>
      </c>
      <c r="BQ46" s="1052">
        <f>SUM('第17表(建設Ori)'!BX$113)</f>
        <v>328</v>
      </c>
      <c r="BR46" s="1052">
        <f>SUM('第17表(建設Ori)'!BY$113)</f>
        <v>74</v>
      </c>
      <c r="BS46" s="1052">
        <f>SUM('第17表(建設Ori)'!BZ$113)</f>
        <v>234</v>
      </c>
      <c r="BT46" s="1052">
        <f>SUM('第17表(建設Ori)'!CA$113)</f>
        <v>221</v>
      </c>
      <c r="BU46" s="1053">
        <f>SUM('第17表(建設Ori)'!CB$113)</f>
        <v>594</v>
      </c>
      <c r="BW46" s="1437">
        <f>SUM('第17表(建設Ori)'!AL$113)</f>
        <v>193</v>
      </c>
    </row>
    <row r="47" spans="1:75">
      <c r="B47" s="1008">
        <v>40</v>
      </c>
      <c r="C47" s="1009" t="s">
        <v>420</v>
      </c>
      <c r="D47" s="1060">
        <f>SUM('第17表(建設Ori)'!J$114)</f>
        <v>786015</v>
      </c>
      <c r="E47" s="1061">
        <f>SUM('第17表(建設Ori)'!K$114)</f>
        <v>497138</v>
      </c>
      <c r="F47" s="1061">
        <f>SUM('第17表(建設Ori)'!L$114)</f>
        <v>254237</v>
      </c>
      <c r="G47" s="1061">
        <f>SUM('第17表(建設Ori)'!M$114)</f>
        <v>169827</v>
      </c>
      <c r="H47" s="1061">
        <f>SUM('第17表(建設Ori)'!N$114)</f>
        <v>166239</v>
      </c>
      <c r="I47" s="1061">
        <f>SUM('第17表(建設Ori)'!O$114)</f>
        <v>3588</v>
      </c>
      <c r="J47" s="1061">
        <f>SUM('第17表(建設Ori)'!P$114)</f>
        <v>84410</v>
      </c>
      <c r="K47" s="1061">
        <f>SUM('第17表(建設Ori)'!Q$114)</f>
        <v>1203</v>
      </c>
      <c r="L47" s="1061">
        <f>SUM('第17表(建設Ori)'!R$114)</f>
        <v>51889</v>
      </c>
      <c r="M47" s="1061">
        <f>SUM('第17表(建設Ori)'!S$114)</f>
        <v>51024</v>
      </c>
      <c r="N47" s="1061">
        <f>SUM('第17表(建設Ori)'!T$114)</f>
        <v>865</v>
      </c>
      <c r="O47" s="1061">
        <f>SUM('第17表(建設Ori)'!U$114)</f>
        <v>30663</v>
      </c>
      <c r="P47" s="1061">
        <f>SUM('第17表(建設Ori)'!V$114)</f>
        <v>19308</v>
      </c>
      <c r="Q47" s="1061">
        <f>SUM('第17表(建設Ori)'!W$114)</f>
        <v>11355</v>
      </c>
      <c r="R47" s="1061">
        <f>SUM('第17表(建設Ori)'!X$114)</f>
        <v>655</v>
      </c>
      <c r="S47" s="1061">
        <f>SUM('第17表(建設Ori)'!Y$114)</f>
        <v>242901</v>
      </c>
      <c r="T47" s="1061">
        <f>SUM('第17表(建設Ori)'!Z$114)</f>
        <v>3506</v>
      </c>
      <c r="U47" s="1061">
        <f>SUM('第17表(建設Ori)'!AA$114)</f>
        <v>227</v>
      </c>
      <c r="V47" s="1061">
        <f>SUM('第17表(建設Ori)'!AB$114)</f>
        <v>3279</v>
      </c>
      <c r="W47" s="1061">
        <f>SUM('第17表(建設Ori)'!AC$114)</f>
        <v>239395</v>
      </c>
      <c r="X47" s="1061">
        <f>SUM('第17表(建設Ori)'!AD$114)</f>
        <v>4877</v>
      </c>
      <c r="Y47" s="1061">
        <f>SUM('第17表(建設Ori)'!AE$114)</f>
        <v>10697</v>
      </c>
      <c r="Z47" s="1061">
        <f>SUM('第17表(建設Ori)'!AF$114)</f>
        <v>9426</v>
      </c>
      <c r="AA47" s="1061">
        <f>SUM('第17表(建設Ori)'!AG$114)</f>
        <v>19800</v>
      </c>
      <c r="AB47" s="1061">
        <f>SUM('第17表(建設Ori)'!AH$114)</f>
        <v>46734</v>
      </c>
      <c r="AC47" s="1061">
        <f>SUM('第17表(建設Ori)'!AI$114)</f>
        <v>43745</v>
      </c>
      <c r="AD47" s="1061">
        <f>SUM('第17表(建設Ori)'!AJ$114)</f>
        <v>95790</v>
      </c>
      <c r="AE47" s="1061">
        <f>SUM('第17表(建設Ori)'!AK$114)</f>
        <v>8326</v>
      </c>
      <c r="AF47" s="1061">
        <f>SUM('第17表(建設Ori)'!AM$114)</f>
        <v>137648</v>
      </c>
      <c r="AG47" s="1061">
        <f>SUM('第17表(建設Ori)'!AN$114)</f>
        <v>62514</v>
      </c>
      <c r="AH47" s="1061">
        <f>SUM('第17表(建設Ori)'!AO$114)</f>
        <v>37824</v>
      </c>
      <c r="AI47" s="1061">
        <f>SUM('第17表(建設Ori)'!AP$114)</f>
        <v>37749</v>
      </c>
      <c r="AJ47" s="1061">
        <f>SUM('第17表(建設Ori)'!AQ$114)</f>
        <v>27023</v>
      </c>
      <c r="AK47" s="1061">
        <f>SUM('第17表(建設Ori)'!AR$114)</f>
        <v>12892</v>
      </c>
      <c r="AL47" s="1061">
        <f>SUM('第17表(建設Ori)'!AS$114)</f>
        <v>458</v>
      </c>
      <c r="AM47" s="1061">
        <f>SUM('第17表(建設Ori)'!AT$114)</f>
        <v>2237</v>
      </c>
      <c r="AN47" s="1061">
        <f>SUM('第17表(建設Ori)'!AU$114)</f>
        <v>11003</v>
      </c>
      <c r="AO47" s="1061">
        <f>SUM('第17表(建設Ori)'!AV$114)</f>
        <v>372</v>
      </c>
      <c r="AP47" s="1061">
        <f>SUM('第17表(建設Ori)'!AW$114)</f>
        <v>2</v>
      </c>
      <c r="AQ47" s="1061">
        <f>SUM('第17表(建設Ori)'!AX$114)</f>
        <v>59</v>
      </c>
      <c r="AR47" s="1061">
        <f>SUM('第17表(建設Ori)'!AY$114)</f>
        <v>10726</v>
      </c>
      <c r="AS47" s="1061">
        <f>SUM('第17表(建設Ori)'!AZ$114)</f>
        <v>10173</v>
      </c>
      <c r="AT47" s="1061">
        <f>SUM('第17表(建設Ori)'!BA$114)</f>
        <v>9451</v>
      </c>
      <c r="AU47" s="1061">
        <f>SUM('第17表(建設Ori)'!BB$114)</f>
        <v>415</v>
      </c>
      <c r="AV47" s="1061">
        <f>SUM('第17表(建設Ori)'!BC$114)</f>
        <v>214</v>
      </c>
      <c r="AW47" s="1061">
        <f>SUM('第17表(建設Ori)'!BD$114)</f>
        <v>93</v>
      </c>
      <c r="AX47" s="1061">
        <f>SUM('第17表(建設Ori)'!BE$114)</f>
        <v>553</v>
      </c>
      <c r="AY47" s="1061">
        <f>SUM('第17表(建設Ori)'!BF$114)</f>
        <v>441</v>
      </c>
      <c r="AZ47" s="1061">
        <f>SUM('第17表(建設Ori)'!BG$114)</f>
        <v>112</v>
      </c>
      <c r="BA47" s="1061">
        <f>SUM('第17表(建設Ori)'!BH$114)</f>
        <v>75</v>
      </c>
      <c r="BB47" s="1061">
        <f>SUM('第17表(建設Ori)'!BI$114)</f>
        <v>24634</v>
      </c>
      <c r="BC47" s="1061">
        <f>SUM('第17表(建設Ori)'!BJ$114)</f>
        <v>5586</v>
      </c>
      <c r="BD47" s="1061">
        <f>SUM('第17表(建設Ori)'!BK$114)</f>
        <v>2454</v>
      </c>
      <c r="BE47" s="1061">
        <f>SUM('第17表(建設Ori)'!BL$114)</f>
        <v>1588</v>
      </c>
      <c r="BF47" s="1061">
        <f>SUM('第17表(建設Ori)'!BM$114)</f>
        <v>329</v>
      </c>
      <c r="BG47" s="1061">
        <f>SUM('第17表(建設Ori)'!BN$114)</f>
        <v>1215</v>
      </c>
      <c r="BH47" s="1061">
        <f>SUM('第17表(建設Ori)'!BO$114)</f>
        <v>8089</v>
      </c>
      <c r="BI47" s="1061">
        <f>SUM('第17表(建設Ori)'!BP$114)</f>
        <v>6478</v>
      </c>
      <c r="BJ47" s="1061">
        <f>SUM('第17表(建設Ori)'!BQ$114)</f>
        <v>616</v>
      </c>
      <c r="BK47" s="1061">
        <f>SUM('第17表(建設Ori)'!BR$114)</f>
        <v>488</v>
      </c>
      <c r="BL47" s="1061">
        <f>SUM('第17表(建設Ori)'!BS$114)</f>
        <v>234</v>
      </c>
      <c r="BM47" s="1061">
        <f>SUM('第17表(建設Ori)'!BT$114)</f>
        <v>3143</v>
      </c>
      <c r="BN47" s="1061">
        <f>SUM('第17表(建設Ori)'!BU$114)</f>
        <v>56</v>
      </c>
      <c r="BO47" s="1061">
        <f>SUM('第17表(建設Ori)'!BV$114)</f>
        <v>75134</v>
      </c>
      <c r="BP47" s="1061">
        <f>SUM('第17表(建設Ori)'!BW$114)</f>
        <v>17542</v>
      </c>
      <c r="BQ47" s="1061">
        <f>SUM('第17表(建設Ori)'!BX$114)</f>
        <v>10616</v>
      </c>
      <c r="BR47" s="1061">
        <f>SUM('第17表(建設Ori)'!BY$114)</f>
        <v>2358</v>
      </c>
      <c r="BS47" s="1061">
        <f>SUM('第17表(建設Ori)'!BZ$114)</f>
        <v>10822</v>
      </c>
      <c r="BT47" s="1061">
        <f>SUM('第17表(建設Ori)'!CA$114)</f>
        <v>11427</v>
      </c>
      <c r="BU47" s="1062">
        <f>SUM('第17表(建設Ori)'!CB$114)</f>
        <v>22369</v>
      </c>
      <c r="BW47" s="1440">
        <f>SUM('第17表(建設Ori)'!AL$114)</f>
        <v>151229</v>
      </c>
    </row>
    <row r="48" spans="1:75">
      <c r="B48" s="1013"/>
      <c r="C48" s="1014" t="s">
        <v>530</v>
      </c>
      <c r="D48" s="1063">
        <f>SUM(D8:D47)</f>
        <v>30232212</v>
      </c>
      <c r="E48" s="1064">
        <f t="shared" ref="E48:BO48" si="0">SUM(E8:E47)</f>
        <v>15877275</v>
      </c>
      <c r="F48" s="1064">
        <f t="shared" si="0"/>
        <v>8759477</v>
      </c>
      <c r="G48" s="1064">
        <f t="shared" si="0"/>
        <v>4591585</v>
      </c>
      <c r="H48" s="1064">
        <f t="shared" si="0"/>
        <v>4436651</v>
      </c>
      <c r="I48" s="1064">
        <f t="shared" si="0"/>
        <v>154934</v>
      </c>
      <c r="J48" s="1064">
        <f t="shared" si="0"/>
        <v>4167892</v>
      </c>
      <c r="K48" s="1064">
        <f t="shared" si="0"/>
        <v>52777</v>
      </c>
      <c r="L48" s="1064">
        <f t="shared" si="0"/>
        <v>2169846</v>
      </c>
      <c r="M48" s="1064">
        <f t="shared" si="0"/>
        <v>2123942</v>
      </c>
      <c r="N48" s="1064">
        <f t="shared" si="0"/>
        <v>45904</v>
      </c>
      <c r="O48" s="1064">
        <f t="shared" si="0"/>
        <v>1900947</v>
      </c>
      <c r="P48" s="1064">
        <f t="shared" si="0"/>
        <v>718624</v>
      </c>
      <c r="Q48" s="1064">
        <f t="shared" si="0"/>
        <v>1182323</v>
      </c>
      <c r="R48" s="1064">
        <f t="shared" si="0"/>
        <v>44322</v>
      </c>
      <c r="S48" s="1064">
        <f t="shared" si="0"/>
        <v>7117798</v>
      </c>
      <c r="T48" s="1064">
        <f t="shared" si="0"/>
        <v>385109</v>
      </c>
      <c r="U48" s="1064">
        <f t="shared" si="0"/>
        <v>30201</v>
      </c>
      <c r="V48" s="1064">
        <f t="shared" si="0"/>
        <v>354908</v>
      </c>
      <c r="W48" s="1064">
        <f t="shared" si="0"/>
        <v>6732689</v>
      </c>
      <c r="X48" s="1064">
        <f t="shared" si="0"/>
        <v>68468</v>
      </c>
      <c r="Y48" s="1064">
        <f t="shared" si="0"/>
        <v>331841</v>
      </c>
      <c r="Z48" s="1064">
        <f t="shared" si="0"/>
        <v>169689</v>
      </c>
      <c r="AA48" s="1064">
        <f t="shared" si="0"/>
        <v>447726</v>
      </c>
      <c r="AB48" s="1064">
        <f t="shared" si="0"/>
        <v>1435299</v>
      </c>
      <c r="AC48" s="1064">
        <f t="shared" si="0"/>
        <v>1205083</v>
      </c>
      <c r="AD48" s="1064">
        <f t="shared" si="0"/>
        <v>2980789</v>
      </c>
      <c r="AE48" s="1064">
        <f t="shared" si="0"/>
        <v>93794</v>
      </c>
      <c r="AF48" s="1064">
        <f t="shared" si="0"/>
        <v>10237117</v>
      </c>
      <c r="AG48" s="1064">
        <f t="shared" si="0"/>
        <v>6242161</v>
      </c>
      <c r="AH48" s="1064">
        <f t="shared" si="0"/>
        <v>3234867</v>
      </c>
      <c r="AI48" s="1064">
        <f t="shared" si="0"/>
        <v>3141147</v>
      </c>
      <c r="AJ48" s="1064">
        <f t="shared" si="0"/>
        <v>2504192</v>
      </c>
      <c r="AK48" s="1064">
        <f t="shared" si="0"/>
        <v>1115388</v>
      </c>
      <c r="AL48" s="1064">
        <f t="shared" si="0"/>
        <v>72147</v>
      </c>
      <c r="AM48" s="1064">
        <f t="shared" si="0"/>
        <v>244365</v>
      </c>
      <c r="AN48" s="1064">
        <f t="shared" si="0"/>
        <v>835205</v>
      </c>
      <c r="AO48" s="1064">
        <f t="shared" si="0"/>
        <v>220020</v>
      </c>
      <c r="AP48" s="1064">
        <f t="shared" si="0"/>
        <v>6100</v>
      </c>
      <c r="AQ48" s="1064">
        <f t="shared" si="0"/>
        <v>10967</v>
      </c>
      <c r="AR48" s="1064">
        <f t="shared" si="0"/>
        <v>636955</v>
      </c>
      <c r="AS48" s="1064">
        <f t="shared" si="0"/>
        <v>583655</v>
      </c>
      <c r="AT48" s="1064">
        <f t="shared" si="0"/>
        <v>464381</v>
      </c>
      <c r="AU48" s="1064">
        <f t="shared" si="0"/>
        <v>61863</v>
      </c>
      <c r="AV48" s="1064">
        <f t="shared" si="0"/>
        <v>48794</v>
      </c>
      <c r="AW48" s="1064">
        <f t="shared" si="0"/>
        <v>8617</v>
      </c>
      <c r="AX48" s="1064">
        <f t="shared" si="0"/>
        <v>53300</v>
      </c>
      <c r="AY48" s="1064">
        <f t="shared" si="0"/>
        <v>42915</v>
      </c>
      <c r="AZ48" s="1064">
        <f t="shared" si="0"/>
        <v>10385</v>
      </c>
      <c r="BA48" s="1064">
        <f t="shared" si="0"/>
        <v>93720</v>
      </c>
      <c r="BB48" s="1064">
        <f t="shared" si="0"/>
        <v>2533410</v>
      </c>
      <c r="BC48" s="1064">
        <f t="shared" si="0"/>
        <v>874334</v>
      </c>
      <c r="BD48" s="1064">
        <f t="shared" si="0"/>
        <v>492905</v>
      </c>
      <c r="BE48" s="1064">
        <f t="shared" si="0"/>
        <v>134117</v>
      </c>
      <c r="BF48" s="1064">
        <f t="shared" si="0"/>
        <v>37658</v>
      </c>
      <c r="BG48" s="1064">
        <f t="shared" si="0"/>
        <v>209654</v>
      </c>
      <c r="BH48" s="1064">
        <f t="shared" si="0"/>
        <v>737185</v>
      </c>
      <c r="BI48" s="1064">
        <f t="shared" si="0"/>
        <v>284102</v>
      </c>
      <c r="BJ48" s="1064">
        <f t="shared" si="0"/>
        <v>60269</v>
      </c>
      <c r="BK48" s="1064">
        <f t="shared" si="0"/>
        <v>94519</v>
      </c>
      <c r="BL48" s="1064">
        <f t="shared" si="0"/>
        <v>200847</v>
      </c>
      <c r="BM48" s="1064">
        <f t="shared" si="0"/>
        <v>282154</v>
      </c>
      <c r="BN48" s="1064">
        <f t="shared" si="0"/>
        <v>473884</v>
      </c>
      <c r="BO48" s="1064">
        <f t="shared" si="0"/>
        <v>3994956</v>
      </c>
      <c r="BP48" s="1064">
        <f t="shared" ref="BP48:BU48" si="1">SUM(BP8:BP47)</f>
        <v>831432</v>
      </c>
      <c r="BQ48" s="1064">
        <f t="shared" si="1"/>
        <v>334713</v>
      </c>
      <c r="BR48" s="1064">
        <f t="shared" si="1"/>
        <v>71410</v>
      </c>
      <c r="BS48" s="1064">
        <f t="shared" si="1"/>
        <v>724278</v>
      </c>
      <c r="BT48" s="1064">
        <f t="shared" si="1"/>
        <v>479839</v>
      </c>
      <c r="BU48" s="1065">
        <f t="shared" si="1"/>
        <v>1553284</v>
      </c>
      <c r="BW48" s="1441">
        <f>SUM(BW8:BW47)</f>
        <v>4117820</v>
      </c>
    </row>
    <row r="49" spans="2:75">
      <c r="B49" s="1066"/>
      <c r="C49" s="1067" t="s">
        <v>1001</v>
      </c>
      <c r="D49" s="1048">
        <f>SUM('第17表(建設Ori)'!J116)</f>
        <v>1196129</v>
      </c>
      <c r="E49" s="1049">
        <f>SUM('第17表(建設Ori)'!K116)</f>
        <v>719800</v>
      </c>
      <c r="F49" s="1049">
        <f>SUM('第17表(建設Ori)'!L116)</f>
        <v>425616</v>
      </c>
      <c r="G49" s="1049">
        <f>SUM('第17表(建設Ori)'!M116)</f>
        <v>240330</v>
      </c>
      <c r="H49" s="1049">
        <f>SUM('第17表(建設Ori)'!N116)</f>
        <v>234224</v>
      </c>
      <c r="I49" s="1049">
        <f>SUM('第17表(建設Ori)'!O116)</f>
        <v>6106</v>
      </c>
      <c r="J49" s="1049">
        <f>SUM('第17表(建設Ori)'!P116)</f>
        <v>185286</v>
      </c>
      <c r="K49" s="1049">
        <f>SUM('第17表(建設Ori)'!Q116)</f>
        <v>3096</v>
      </c>
      <c r="L49" s="1049">
        <f>SUM('第17表(建設Ori)'!R116)</f>
        <v>114958</v>
      </c>
      <c r="M49" s="1049">
        <f>SUM('第17表(建設Ori)'!S116)</f>
        <v>113289</v>
      </c>
      <c r="N49" s="1049">
        <f>SUM('第17表(建設Ori)'!T116)</f>
        <v>1669</v>
      </c>
      <c r="O49" s="1049">
        <f>SUM('第17表(建設Ori)'!U116)</f>
        <v>65732</v>
      </c>
      <c r="P49" s="1049">
        <f>SUM('第17表(建設Ori)'!V116)</f>
        <v>33457</v>
      </c>
      <c r="Q49" s="1049">
        <f>SUM('第17表(建設Ori)'!W116)</f>
        <v>32275</v>
      </c>
      <c r="R49" s="1049">
        <f>SUM('第17表(建設Ori)'!X116)</f>
        <v>1500</v>
      </c>
      <c r="S49" s="1049">
        <f>SUM('第17表(建設Ori)'!Y116)</f>
        <v>294184</v>
      </c>
      <c r="T49" s="1049">
        <f>SUM('第17表(建設Ori)'!Z116)</f>
        <v>17063</v>
      </c>
      <c r="U49" s="1049">
        <f>SUM('第17表(建設Ori)'!AA116)</f>
        <v>1106</v>
      </c>
      <c r="V49" s="1049">
        <f>SUM('第17表(建設Ori)'!AB116)</f>
        <v>15957</v>
      </c>
      <c r="W49" s="1049">
        <f>SUM('第17表(建設Ori)'!AC116)</f>
        <v>277121</v>
      </c>
      <c r="X49" s="1049">
        <f>SUM('第17表(建設Ori)'!AD116)</f>
        <v>3940</v>
      </c>
      <c r="Y49" s="1049">
        <f>SUM('第17表(建設Ori)'!AE116)</f>
        <v>13361</v>
      </c>
      <c r="Z49" s="1049">
        <f>SUM('第17表(建設Ori)'!AF116)</f>
        <v>6230</v>
      </c>
      <c r="AA49" s="1049">
        <f>SUM('第17表(建設Ori)'!AG116)</f>
        <v>26051</v>
      </c>
      <c r="AB49" s="1049">
        <f>SUM('第17表(建設Ori)'!AH116)</f>
        <v>62772</v>
      </c>
      <c r="AC49" s="1049">
        <f>SUM('第17表(建設Ori)'!AI116)</f>
        <v>45117</v>
      </c>
      <c r="AD49" s="1049">
        <f>SUM('第17表(建設Ori)'!AJ116)</f>
        <v>116356</v>
      </c>
      <c r="AE49" s="1049">
        <f>SUM('第17表(建設Ori)'!AK116)</f>
        <v>3294</v>
      </c>
      <c r="AF49" s="1049">
        <f>SUM('第17表(建設Ori)'!AM116)</f>
        <v>358847</v>
      </c>
      <c r="AG49" s="1049">
        <f>SUM('第17表(建設Ori)'!AN116)</f>
        <v>253113</v>
      </c>
      <c r="AH49" s="1049">
        <f>SUM('第17表(建設Ori)'!AO116)</f>
        <v>138830</v>
      </c>
      <c r="AI49" s="1049">
        <f>SUM('第17表(建設Ori)'!AP116)</f>
        <v>135108</v>
      </c>
      <c r="AJ49" s="1049">
        <f>SUM('第17表(建設Ori)'!AQ116)</f>
        <v>114157</v>
      </c>
      <c r="AK49" s="1049">
        <f>SUM('第17表(建設Ori)'!AR116)</f>
        <v>52790</v>
      </c>
      <c r="AL49" s="1049">
        <f>SUM('第17表(建設Ori)'!AS116)</f>
        <v>2519</v>
      </c>
      <c r="AM49" s="1049">
        <f>SUM('第17表(建設Ori)'!AT116)</f>
        <v>6767</v>
      </c>
      <c r="AN49" s="1049">
        <f>SUM('第17表(建設Ori)'!AU116)</f>
        <v>42882</v>
      </c>
      <c r="AO49" s="1049">
        <f>SUM('第17表(建設Ori)'!AV116)</f>
        <v>8677</v>
      </c>
      <c r="AP49" s="1049">
        <f>SUM('第17表(建設Ori)'!AW116)</f>
        <v>158</v>
      </c>
      <c r="AQ49" s="1049">
        <f>SUM('第17表(建設Ori)'!AX116)</f>
        <v>364</v>
      </c>
      <c r="AR49" s="1049">
        <f>SUM('第17表(建設Ori)'!AY116)</f>
        <v>20951</v>
      </c>
      <c r="AS49" s="1049">
        <f>SUM('第17表(建設Ori)'!AZ116)</f>
        <v>18685</v>
      </c>
      <c r="AT49" s="1049">
        <f>SUM('第17表(建設Ori)'!BA116)</f>
        <v>14987</v>
      </c>
      <c r="AU49" s="1049">
        <f>SUM('第17表(建設Ori)'!BB116)</f>
        <v>2082</v>
      </c>
      <c r="AV49" s="1049">
        <f>SUM('第17表(建設Ori)'!BC116)</f>
        <v>1251</v>
      </c>
      <c r="AW49" s="1049">
        <f>SUM('第17表(建設Ori)'!BD116)</f>
        <v>365</v>
      </c>
      <c r="AX49" s="1049">
        <f>SUM('第17表(建設Ori)'!BE116)</f>
        <v>2266</v>
      </c>
      <c r="AY49" s="1049">
        <f>SUM('第17表(建設Ori)'!BF116)</f>
        <v>1823</v>
      </c>
      <c r="AZ49" s="1049">
        <f>SUM('第17表(建設Ori)'!BG116)</f>
        <v>443</v>
      </c>
      <c r="BA49" s="1049">
        <f>SUM('第17表(建設Ori)'!BH116)</f>
        <v>3722</v>
      </c>
      <c r="BB49" s="1049">
        <f>SUM('第17表(建設Ori)'!BI116)</f>
        <v>104279</v>
      </c>
      <c r="BC49" s="1049">
        <f>SUM('第17表(建設Ori)'!BJ116)</f>
        <v>36369</v>
      </c>
      <c r="BD49" s="1049">
        <f>SUM('第17表(建設Ori)'!BK116)</f>
        <v>22904</v>
      </c>
      <c r="BE49" s="1049">
        <f>SUM('第17表(建設Ori)'!BL116)</f>
        <v>4576</v>
      </c>
      <c r="BF49" s="1049">
        <f>SUM('第17表(建設Ori)'!BM116)</f>
        <v>1716</v>
      </c>
      <c r="BG49" s="1049">
        <f>SUM('第17表(建設Ori)'!BN116)</f>
        <v>7173</v>
      </c>
      <c r="BH49" s="1049">
        <f>SUM('第17表(建設Ori)'!BO116)</f>
        <v>29670</v>
      </c>
      <c r="BI49" s="1049">
        <f>SUM('第17表(建設Ori)'!BP116)</f>
        <v>13847</v>
      </c>
      <c r="BJ49" s="1049">
        <f>SUM('第17表(建設Ori)'!BQ116)</f>
        <v>1836</v>
      </c>
      <c r="BK49" s="1049">
        <f>SUM('第17表(建設Ori)'!BR116)</f>
        <v>2551</v>
      </c>
      <c r="BL49" s="1049">
        <f>SUM('第17表(建設Ori)'!BS116)</f>
        <v>10177</v>
      </c>
      <c r="BM49" s="1049">
        <f>SUM('第17表(建設Ori)'!BT116)</f>
        <v>9829</v>
      </c>
      <c r="BN49" s="1049">
        <f>SUM('第17表(建設Ori)'!BU116)</f>
        <v>10004</v>
      </c>
      <c r="BO49" s="1049">
        <f>SUM('第17表(建設Ori)'!BV116)</f>
        <v>105734</v>
      </c>
      <c r="BP49" s="1049">
        <f>SUM('第17表(建設Ori)'!BW116)</f>
        <v>25883</v>
      </c>
      <c r="BQ49" s="1049">
        <f>SUM('第17表(建設Ori)'!BX116)</f>
        <v>9151</v>
      </c>
      <c r="BR49" s="1049">
        <f>SUM('第17表(建設Ori)'!BY116)</f>
        <v>3137</v>
      </c>
      <c r="BS49" s="1049">
        <f>SUM('第17表(建設Ori)'!BZ116)</f>
        <v>11557</v>
      </c>
      <c r="BT49" s="1049">
        <f>SUM('第17表(建設Ori)'!CA116)</f>
        <v>14169</v>
      </c>
      <c r="BU49" s="1050">
        <f>SUM('第17表(建設Ori)'!CB116)</f>
        <v>41837</v>
      </c>
      <c r="BW49" s="1436">
        <f>SUM('第17表(建設Ori)'!AL116)</f>
        <v>117482</v>
      </c>
    </row>
    <row r="50" spans="2:75">
      <c r="B50" s="1068"/>
      <c r="C50" s="1069" t="s">
        <v>1003</v>
      </c>
      <c r="D50" s="1051">
        <f>SUM('第17表(建設Ori)'!J117)</f>
        <v>20065431</v>
      </c>
      <c r="E50" s="1052">
        <f>SUM('第17表(建設Ori)'!K117)</f>
        <v>9822294</v>
      </c>
      <c r="F50" s="1052">
        <f>SUM('第17表(建設Ori)'!L117)</f>
        <v>5560777</v>
      </c>
      <c r="G50" s="1052">
        <f>SUM('第17表(建設Ori)'!M117)</f>
        <v>3176458</v>
      </c>
      <c r="H50" s="1052">
        <f>SUM('第17表(建設Ori)'!N117)</f>
        <v>3108325</v>
      </c>
      <c r="I50" s="1052">
        <f>SUM('第17表(建設Ori)'!O117)</f>
        <v>68133</v>
      </c>
      <c r="J50" s="1052">
        <f>SUM('第17表(建設Ori)'!P117)</f>
        <v>2384319</v>
      </c>
      <c r="K50" s="1052">
        <f>SUM('第17表(建設Ori)'!Q117)</f>
        <v>34528</v>
      </c>
      <c r="L50" s="1052">
        <f>SUM('第17表(建設Ori)'!R117)</f>
        <v>1508883</v>
      </c>
      <c r="M50" s="1052">
        <f>SUM('第17表(建設Ori)'!S117)</f>
        <v>1487936</v>
      </c>
      <c r="N50" s="1052">
        <f>SUM('第17表(建設Ori)'!T117)</f>
        <v>20947</v>
      </c>
      <c r="O50" s="1052">
        <f>SUM('第17表(建設Ori)'!U117)</f>
        <v>820914</v>
      </c>
      <c r="P50" s="1052">
        <f>SUM('第17表(建設Ori)'!V117)</f>
        <v>353979</v>
      </c>
      <c r="Q50" s="1052">
        <f>SUM('第17表(建設Ori)'!W117)</f>
        <v>466935</v>
      </c>
      <c r="R50" s="1052">
        <f>SUM('第17表(建設Ori)'!X117)</f>
        <v>19994</v>
      </c>
      <c r="S50" s="1052">
        <f>SUM('第17表(建設Ori)'!Y117)</f>
        <v>4261517</v>
      </c>
      <c r="T50" s="1052">
        <f>SUM('第17表(建設Ori)'!Z117)</f>
        <v>302289</v>
      </c>
      <c r="U50" s="1052">
        <f>SUM('第17表(建設Ori)'!AA117)</f>
        <v>21991</v>
      </c>
      <c r="V50" s="1052">
        <f>SUM('第17表(建設Ori)'!AB117)</f>
        <v>280298</v>
      </c>
      <c r="W50" s="1052">
        <f>SUM('第17表(建設Ori)'!AC117)</f>
        <v>3959228</v>
      </c>
      <c r="X50" s="1052">
        <f>SUM('第17表(建設Ori)'!AD117)</f>
        <v>32450</v>
      </c>
      <c r="Y50" s="1052">
        <f>SUM('第17表(建設Ori)'!AE117)</f>
        <v>307303</v>
      </c>
      <c r="Z50" s="1052">
        <f>SUM('第17表(建設Ori)'!AF117)</f>
        <v>85759</v>
      </c>
      <c r="AA50" s="1052">
        <f>SUM('第17表(建設Ori)'!AG117)</f>
        <v>274942</v>
      </c>
      <c r="AB50" s="1052">
        <f>SUM('第17表(建設Ori)'!AH117)</f>
        <v>546242</v>
      </c>
      <c r="AC50" s="1052">
        <f>SUM('第17表(建設Ori)'!AI117)</f>
        <v>925635</v>
      </c>
      <c r="AD50" s="1052">
        <f>SUM('第17表(建設Ori)'!AJ117)</f>
        <v>1737668</v>
      </c>
      <c r="AE50" s="1052">
        <f>SUM('第17表(建設Ori)'!AK117)</f>
        <v>49229</v>
      </c>
      <c r="AF50" s="1052">
        <f>SUM('第17表(建設Ori)'!AM117)</f>
        <v>7703044</v>
      </c>
      <c r="AG50" s="1052">
        <f>SUM('第17表(建設Ori)'!AN117)</f>
        <v>4160754</v>
      </c>
      <c r="AH50" s="1052">
        <f>SUM('第17表(建設Ori)'!AO117)</f>
        <v>2166251</v>
      </c>
      <c r="AI50" s="1052">
        <f>SUM('第17表(建設Ori)'!AP117)</f>
        <v>2095354</v>
      </c>
      <c r="AJ50" s="1052">
        <f>SUM('第17表(建設Ori)'!AQ117)</f>
        <v>1696539</v>
      </c>
      <c r="AK50" s="1052">
        <f>SUM('第17表(建設Ori)'!AR117)</f>
        <v>708072</v>
      </c>
      <c r="AL50" s="1052">
        <f>SUM('第17表(建設Ori)'!AS117)</f>
        <v>26400</v>
      </c>
      <c r="AM50" s="1052">
        <f>SUM('第17表(建設Ori)'!AT117)</f>
        <v>134503</v>
      </c>
      <c r="AN50" s="1052">
        <f>SUM('第17表(建設Ori)'!AU117)</f>
        <v>667089</v>
      </c>
      <c r="AO50" s="1052">
        <f>SUM('第17表(建設Ori)'!AV117)</f>
        <v>152041</v>
      </c>
      <c r="AP50" s="1052">
        <f>SUM('第17表(建設Ori)'!AW117)</f>
        <v>2540</v>
      </c>
      <c r="AQ50" s="1052">
        <f>SUM('第17表(建設Ori)'!AX117)</f>
        <v>5894</v>
      </c>
      <c r="AR50" s="1052">
        <f>SUM('第17表(建設Ori)'!AY117)</f>
        <v>398815</v>
      </c>
      <c r="AS50" s="1052">
        <f>SUM('第17表(建設Ori)'!AZ117)</f>
        <v>360071</v>
      </c>
      <c r="AT50" s="1052">
        <f>SUM('第17表(建設Ori)'!BA117)</f>
        <v>298226</v>
      </c>
      <c r="AU50" s="1052">
        <f>SUM('第17表(建設Ori)'!BB117)</f>
        <v>36444</v>
      </c>
      <c r="AV50" s="1052">
        <f>SUM('第17表(建設Ori)'!BC117)</f>
        <v>15783</v>
      </c>
      <c r="AW50" s="1052">
        <f>SUM('第17表(建設Ori)'!BD117)</f>
        <v>9618</v>
      </c>
      <c r="AX50" s="1052">
        <f>SUM('第17表(建設Ori)'!BE117)</f>
        <v>38744</v>
      </c>
      <c r="AY50" s="1052">
        <f>SUM('第17表(建設Ori)'!BF117)</f>
        <v>30127</v>
      </c>
      <c r="AZ50" s="1052">
        <f>SUM('第17表(建設Ori)'!BG117)</f>
        <v>8617</v>
      </c>
      <c r="BA50" s="1052">
        <f>SUM('第17表(建設Ori)'!BH117)</f>
        <v>70897</v>
      </c>
      <c r="BB50" s="1052">
        <f>SUM('第17表(建設Ori)'!BI117)</f>
        <v>1624119</v>
      </c>
      <c r="BC50" s="1052">
        <f>SUM('第17表(建設Ori)'!BJ117)</f>
        <v>484473</v>
      </c>
      <c r="BD50" s="1052">
        <f>SUM('第17表(建設Ori)'!BK117)</f>
        <v>297137</v>
      </c>
      <c r="BE50" s="1052">
        <f>SUM('第17表(建設Ori)'!BL117)</f>
        <v>81599</v>
      </c>
      <c r="BF50" s="1052">
        <f>SUM('第17表(建設Ori)'!BM117)</f>
        <v>20790</v>
      </c>
      <c r="BG50" s="1052">
        <f>SUM('第17表(建設Ori)'!BN117)</f>
        <v>84947</v>
      </c>
      <c r="BH50" s="1052">
        <f>SUM('第17表(建設Ori)'!BO117)</f>
        <v>471130</v>
      </c>
      <c r="BI50" s="1052">
        <f>SUM('第17表(建設Ori)'!BP117)</f>
        <v>173227</v>
      </c>
      <c r="BJ50" s="1052">
        <f>SUM('第17表(建設Ori)'!BQ117)</f>
        <v>38718</v>
      </c>
      <c r="BK50" s="1052">
        <f>SUM('第17表(建設Ori)'!BR117)</f>
        <v>103524</v>
      </c>
      <c r="BL50" s="1052">
        <f>SUM('第17表(建設Ori)'!BS117)</f>
        <v>89427</v>
      </c>
      <c r="BM50" s="1052">
        <f>SUM('第17表(建設Ori)'!BT117)</f>
        <v>263620</v>
      </c>
      <c r="BN50" s="1052">
        <f>SUM('第17表(建設Ori)'!BU117)</f>
        <v>370384</v>
      </c>
      <c r="BO50" s="1052">
        <f>SUM('第17表(建設Ori)'!BV117)</f>
        <v>3542290</v>
      </c>
      <c r="BP50" s="1052">
        <f>SUM('第17表(建設Ori)'!BW117)</f>
        <v>790626</v>
      </c>
      <c r="BQ50" s="1052">
        <f>SUM('第17表(建設Ori)'!BX117)</f>
        <v>390379</v>
      </c>
      <c r="BR50" s="1052">
        <f>SUM('第17表(建設Ori)'!BY117)</f>
        <v>83198</v>
      </c>
      <c r="BS50" s="1052">
        <f>SUM('第17表(建設Ori)'!BZ117)</f>
        <v>414893</v>
      </c>
      <c r="BT50" s="1052">
        <f>SUM('第17表(建設Ori)'!CA117)</f>
        <v>697927</v>
      </c>
      <c r="BU50" s="1053">
        <f>SUM('第17表(建設Ori)'!CB117)</f>
        <v>1165267</v>
      </c>
      <c r="BW50" s="1437">
        <f>SUM('第17表(建設Ori)'!AL117)</f>
        <v>2540093</v>
      </c>
    </row>
    <row r="51" spans="2:75">
      <c r="B51" s="1068"/>
      <c r="C51" s="1069" t="s">
        <v>1005</v>
      </c>
      <c r="D51" s="1051">
        <f>SUM('第17表(建設Ori)'!J118)</f>
        <v>1586091</v>
      </c>
      <c r="E51" s="1052">
        <f>SUM('第17表(建設Ori)'!K118)</f>
        <v>935407</v>
      </c>
      <c r="F51" s="1052">
        <f>SUM('第17表(建設Ori)'!L118)</f>
        <v>490314</v>
      </c>
      <c r="G51" s="1052">
        <f>SUM('第17表(建設Ori)'!M118)</f>
        <v>304843</v>
      </c>
      <c r="H51" s="1052">
        <f>SUM('第17表(建設Ori)'!N118)</f>
        <v>294779</v>
      </c>
      <c r="I51" s="1052">
        <f>SUM('第17表(建設Ori)'!O118)</f>
        <v>10064</v>
      </c>
      <c r="J51" s="1052">
        <f>SUM('第17表(建設Ori)'!P118)</f>
        <v>185471</v>
      </c>
      <c r="K51" s="1052">
        <f>SUM('第17表(建設Ori)'!Q118)</f>
        <v>4302</v>
      </c>
      <c r="L51" s="1052">
        <f>SUM('第17表(建設Ori)'!R118)</f>
        <v>40450</v>
      </c>
      <c r="M51" s="1052">
        <f>SUM('第17表(建設Ori)'!S118)</f>
        <v>37549</v>
      </c>
      <c r="N51" s="1052">
        <f>SUM('第17表(建設Ori)'!T118)</f>
        <v>2901</v>
      </c>
      <c r="O51" s="1052">
        <f>SUM('第17表(建設Ori)'!U118)</f>
        <v>140292</v>
      </c>
      <c r="P51" s="1052">
        <f>SUM('第17表(建設Ori)'!V118)</f>
        <v>10076</v>
      </c>
      <c r="Q51" s="1052">
        <f>SUM('第17表(建設Ori)'!W118)</f>
        <v>130216</v>
      </c>
      <c r="R51" s="1052">
        <f>SUM('第17表(建設Ori)'!X118)</f>
        <v>427</v>
      </c>
      <c r="S51" s="1052">
        <f>SUM('第17表(建設Ori)'!Y118)</f>
        <v>445093</v>
      </c>
      <c r="T51" s="1052">
        <f>SUM('第17表(建設Ori)'!Z118)</f>
        <v>15621</v>
      </c>
      <c r="U51" s="1052">
        <f>SUM('第17表(建設Ori)'!AA118)</f>
        <v>52</v>
      </c>
      <c r="V51" s="1052">
        <f>SUM('第17表(建設Ori)'!AB118)</f>
        <v>15569</v>
      </c>
      <c r="W51" s="1052">
        <f>SUM('第17表(建設Ori)'!AC118)</f>
        <v>429472</v>
      </c>
      <c r="X51" s="1052">
        <f>SUM('第17表(建設Ori)'!AD118)</f>
        <v>1512</v>
      </c>
      <c r="Y51" s="1052">
        <f>SUM('第17表(建設Ori)'!AE118)</f>
        <v>40335</v>
      </c>
      <c r="Z51" s="1052">
        <f>SUM('第17表(建設Ori)'!AF118)</f>
        <v>22612</v>
      </c>
      <c r="AA51" s="1052">
        <f>SUM('第17表(建設Ori)'!AG118)</f>
        <v>17901</v>
      </c>
      <c r="AB51" s="1052">
        <f>SUM('第17表(建設Ori)'!AH118)</f>
        <v>172133</v>
      </c>
      <c r="AC51" s="1052">
        <f>SUM('第17表(建設Ori)'!AI118)</f>
        <v>39804</v>
      </c>
      <c r="AD51" s="1052">
        <f>SUM('第17表(建設Ori)'!AJ118)</f>
        <v>119605</v>
      </c>
      <c r="AE51" s="1052">
        <f>SUM('第17表(建設Ori)'!AK118)</f>
        <v>15570</v>
      </c>
      <c r="AF51" s="1052">
        <f>SUM('第17表(建設Ori)'!AM118)</f>
        <v>378540</v>
      </c>
      <c r="AG51" s="1052">
        <f>SUM('第17表(建設Ori)'!AN118)</f>
        <v>205454</v>
      </c>
      <c r="AH51" s="1052">
        <f>SUM('第17表(建設Ori)'!AO118)</f>
        <v>67919</v>
      </c>
      <c r="AI51" s="1052">
        <f>SUM('第17表(建設Ori)'!AP118)</f>
        <v>66698</v>
      </c>
      <c r="AJ51" s="1052">
        <f>SUM('第17表(建設Ori)'!AQ118)</f>
        <v>57304</v>
      </c>
      <c r="AK51" s="1052">
        <f>SUM('第17表(建設Ori)'!AR118)</f>
        <v>25919</v>
      </c>
      <c r="AL51" s="1052">
        <f>SUM('第17表(建設Ori)'!AS118)</f>
        <v>1209</v>
      </c>
      <c r="AM51" s="1052">
        <f>SUM('第17表(建設Ori)'!AT118)</f>
        <v>3557</v>
      </c>
      <c r="AN51" s="1052">
        <f>SUM('第17表(建設Ori)'!AU118)</f>
        <v>20677</v>
      </c>
      <c r="AO51" s="1052">
        <f>SUM('第17表(建設Ori)'!AV118)</f>
        <v>5606</v>
      </c>
      <c r="AP51" s="1052">
        <f>SUM('第17表(建設Ori)'!AW118)</f>
        <v>104</v>
      </c>
      <c r="AQ51" s="1052">
        <f>SUM('第17表(建設Ori)'!AX118)</f>
        <v>232</v>
      </c>
      <c r="AR51" s="1052">
        <f>SUM('第17表(建設Ori)'!AY118)</f>
        <v>9394</v>
      </c>
      <c r="AS51" s="1052">
        <f>SUM('第17表(建設Ori)'!AZ118)</f>
        <v>8314</v>
      </c>
      <c r="AT51" s="1052">
        <f>SUM('第17表(建設Ori)'!BA118)</f>
        <v>6596</v>
      </c>
      <c r="AU51" s="1052">
        <f>SUM('第17表(建設Ori)'!BB118)</f>
        <v>919</v>
      </c>
      <c r="AV51" s="1052">
        <f>SUM('第17表(建設Ori)'!BC118)</f>
        <v>637</v>
      </c>
      <c r="AW51" s="1052">
        <f>SUM('第17表(建設Ori)'!BD118)</f>
        <v>162</v>
      </c>
      <c r="AX51" s="1052">
        <f>SUM('第17表(建設Ori)'!BE118)</f>
        <v>1080</v>
      </c>
      <c r="AY51" s="1052">
        <f>SUM('第17表(建設Ori)'!BF118)</f>
        <v>878</v>
      </c>
      <c r="AZ51" s="1052">
        <f>SUM('第17表(建設Ori)'!BG118)</f>
        <v>202</v>
      </c>
      <c r="BA51" s="1052">
        <f>SUM('第17表(建設Ori)'!BH118)</f>
        <v>1221</v>
      </c>
      <c r="BB51" s="1052">
        <f>SUM('第17表(建設Ori)'!BI118)</f>
        <v>133792</v>
      </c>
      <c r="BC51" s="1052">
        <f>SUM('第17表(建設Ori)'!BJ118)</f>
        <v>42719</v>
      </c>
      <c r="BD51" s="1052">
        <f>SUM('第17表(建設Ori)'!BK118)</f>
        <v>26759</v>
      </c>
      <c r="BE51" s="1052">
        <f>SUM('第17表(建設Ori)'!BL118)</f>
        <v>5149</v>
      </c>
      <c r="BF51" s="1052">
        <f>SUM('第17表(建設Ori)'!BM118)</f>
        <v>2157</v>
      </c>
      <c r="BG51" s="1052">
        <f>SUM('第17表(建設Ori)'!BN118)</f>
        <v>8654</v>
      </c>
      <c r="BH51" s="1052">
        <f>SUM('第17表(建設Ori)'!BO118)</f>
        <v>46431</v>
      </c>
      <c r="BI51" s="1052">
        <f>SUM('第17表(建設Ori)'!BP118)</f>
        <v>17114</v>
      </c>
      <c r="BJ51" s="1052">
        <f>SUM('第17表(建設Ori)'!BQ118)</f>
        <v>2403</v>
      </c>
      <c r="BK51" s="1052">
        <f>SUM('第17表(建設Ori)'!BR118)</f>
        <v>4161</v>
      </c>
      <c r="BL51" s="1052">
        <f>SUM('第17表(建設Ori)'!BS118)</f>
        <v>5885</v>
      </c>
      <c r="BM51" s="1052">
        <f>SUM('第17表(建設Ori)'!BT118)</f>
        <v>15079</v>
      </c>
      <c r="BN51" s="1052">
        <f>SUM('第17表(建設Ori)'!BU118)</f>
        <v>3743</v>
      </c>
      <c r="BO51" s="1052">
        <f>SUM('第17表(建設Ori)'!BV118)</f>
        <v>173086</v>
      </c>
      <c r="BP51" s="1052">
        <f>SUM('第17表(建設Ori)'!BW118)</f>
        <v>16346</v>
      </c>
      <c r="BQ51" s="1052">
        <f>SUM('第17表(建設Ori)'!BX118)</f>
        <v>2445</v>
      </c>
      <c r="BR51" s="1052">
        <f>SUM('第17表(建設Ori)'!BY118)</f>
        <v>1130</v>
      </c>
      <c r="BS51" s="1052">
        <f>SUM('第17表(建設Ori)'!BZ118)</f>
        <v>27363</v>
      </c>
      <c r="BT51" s="1052">
        <f>SUM('第17表(建設Ori)'!CA118)</f>
        <v>27361</v>
      </c>
      <c r="BU51" s="1053">
        <f>SUM('第17表(建設Ori)'!CB118)</f>
        <v>98441</v>
      </c>
      <c r="BW51" s="1437">
        <f>SUM('第17表(建設Ori)'!AL118)</f>
        <v>272144</v>
      </c>
    </row>
    <row r="52" spans="2:75">
      <c r="B52" s="1068"/>
      <c r="C52" s="1069" t="s">
        <v>1007</v>
      </c>
      <c r="D52" s="1051">
        <f>SUM('第17表(建設Ori)'!J119)</f>
        <v>2227175</v>
      </c>
      <c r="E52" s="1052">
        <f>SUM('第17表(建設Ori)'!K119)</f>
        <v>809789</v>
      </c>
      <c r="F52" s="1052">
        <f>SUM('第17表(建設Ori)'!L119)</f>
        <v>422464</v>
      </c>
      <c r="G52" s="1052">
        <f>SUM('第17表(建設Ori)'!M119)</f>
        <v>226432</v>
      </c>
      <c r="H52" s="1052">
        <f>SUM('第17表(建設Ori)'!N119)</f>
        <v>221608</v>
      </c>
      <c r="I52" s="1052">
        <f>SUM('第17表(建設Ori)'!O119)</f>
        <v>4824</v>
      </c>
      <c r="J52" s="1052">
        <f>SUM('第17表(建設Ori)'!P119)</f>
        <v>196032</v>
      </c>
      <c r="K52" s="1052">
        <f>SUM('第17表(建設Ori)'!Q119)</f>
        <v>3354</v>
      </c>
      <c r="L52" s="1052">
        <f>SUM('第17表(建設Ori)'!R119)</f>
        <v>125651</v>
      </c>
      <c r="M52" s="1052">
        <f>SUM('第17表(建設Ori)'!S119)</f>
        <v>124257</v>
      </c>
      <c r="N52" s="1052">
        <f>SUM('第17表(建設Ori)'!T119)</f>
        <v>1394</v>
      </c>
      <c r="O52" s="1052">
        <f>SUM('第17表(建設Ori)'!U119)</f>
        <v>64988</v>
      </c>
      <c r="P52" s="1052">
        <f>SUM('第17表(建設Ori)'!V119)</f>
        <v>31449</v>
      </c>
      <c r="Q52" s="1052">
        <f>SUM('第17表(建設Ori)'!W119)</f>
        <v>33539</v>
      </c>
      <c r="R52" s="1052">
        <f>SUM('第17表(建設Ori)'!X119)</f>
        <v>2039</v>
      </c>
      <c r="S52" s="1052">
        <f>SUM('第17表(建設Ori)'!Y119)</f>
        <v>387325</v>
      </c>
      <c r="T52" s="1052">
        <f>SUM('第17表(建設Ori)'!Z119)</f>
        <v>21172</v>
      </c>
      <c r="U52" s="1052">
        <f>SUM('第17表(建設Ori)'!AA119)</f>
        <v>2008</v>
      </c>
      <c r="V52" s="1052">
        <f>SUM('第17表(建設Ori)'!AB119)</f>
        <v>19164</v>
      </c>
      <c r="W52" s="1052">
        <f>SUM('第17表(建設Ori)'!AC119)</f>
        <v>366153</v>
      </c>
      <c r="X52" s="1052">
        <f>SUM('第17表(建設Ori)'!AD119)</f>
        <v>4400</v>
      </c>
      <c r="Y52" s="1052">
        <f>SUM('第17表(建設Ori)'!AE119)</f>
        <v>18835</v>
      </c>
      <c r="Z52" s="1052">
        <f>SUM('第17表(建設Ori)'!AF119)</f>
        <v>12956</v>
      </c>
      <c r="AA52" s="1052">
        <f>SUM('第17表(建設Ori)'!AG119)</f>
        <v>28858</v>
      </c>
      <c r="AB52" s="1052">
        <f>SUM('第17表(建設Ori)'!AH119)</f>
        <v>75977</v>
      </c>
      <c r="AC52" s="1052">
        <f>SUM('第17表(建設Ori)'!AI119)</f>
        <v>73505</v>
      </c>
      <c r="AD52" s="1052">
        <f>SUM('第17表(建設Ori)'!AJ119)</f>
        <v>146833</v>
      </c>
      <c r="AE52" s="1052">
        <f>SUM('第17表(建設Ori)'!AK119)</f>
        <v>4789</v>
      </c>
      <c r="AF52" s="1052">
        <f>SUM('第17表(建設Ori)'!AM119)</f>
        <v>1246009</v>
      </c>
      <c r="AG52" s="1052">
        <f>SUM('第17表(建設Ori)'!AN119)</f>
        <v>914649</v>
      </c>
      <c r="AH52" s="1052">
        <f>SUM('第17表(建設Ori)'!AO119)</f>
        <v>450527</v>
      </c>
      <c r="AI52" s="1052">
        <f>SUM('第17表(建設Ori)'!AP119)</f>
        <v>444081</v>
      </c>
      <c r="AJ52" s="1052">
        <f>SUM('第17表(建設Ori)'!AQ119)</f>
        <v>356904</v>
      </c>
      <c r="AK52" s="1052">
        <f>SUM('第17表(建設Ori)'!AR119)</f>
        <v>236125</v>
      </c>
      <c r="AL52" s="1052">
        <f>SUM('第17表(建設Ori)'!AS119)</f>
        <v>3870</v>
      </c>
      <c r="AM52" s="1052">
        <f>SUM('第17表(建設Ori)'!AT119)</f>
        <v>18476</v>
      </c>
      <c r="AN52" s="1052">
        <f>SUM('第17表(建設Ori)'!AU119)</f>
        <v>64806</v>
      </c>
      <c r="AO52" s="1052">
        <f>SUM('第17表(建設Ori)'!AV119)</f>
        <v>32493</v>
      </c>
      <c r="AP52" s="1052">
        <f>SUM('第17表(建設Ori)'!AW119)</f>
        <v>295</v>
      </c>
      <c r="AQ52" s="1052">
        <f>SUM('第17表(建設Ori)'!AX119)</f>
        <v>839</v>
      </c>
      <c r="AR52" s="1052">
        <f>SUM('第17表(建設Ori)'!AY119)</f>
        <v>87177</v>
      </c>
      <c r="AS52" s="1052">
        <f>SUM('第17表(建設Ori)'!AZ119)</f>
        <v>80458</v>
      </c>
      <c r="AT52" s="1052">
        <f>SUM('第17表(建設Ori)'!BA119)</f>
        <v>76643</v>
      </c>
      <c r="AU52" s="1052">
        <f>SUM('第17表(建設Ori)'!BB119)</f>
        <v>950</v>
      </c>
      <c r="AV52" s="1052">
        <f>SUM('第17表(建設Ori)'!BC119)</f>
        <v>2287</v>
      </c>
      <c r="AW52" s="1052">
        <f>SUM('第17表(建設Ori)'!BD119)</f>
        <v>578</v>
      </c>
      <c r="AX52" s="1052">
        <f>SUM('第17表(建設Ori)'!BE119)</f>
        <v>6719</v>
      </c>
      <c r="AY52" s="1052">
        <f>SUM('第17表(建設Ori)'!BF119)</f>
        <v>5470</v>
      </c>
      <c r="AZ52" s="1052">
        <f>SUM('第17表(建設Ori)'!BG119)</f>
        <v>1249</v>
      </c>
      <c r="BA52" s="1052">
        <f>SUM('第17表(建設Ori)'!BH119)</f>
        <v>6446</v>
      </c>
      <c r="BB52" s="1052">
        <f>SUM('第17表(建設Ori)'!BI119)</f>
        <v>398974</v>
      </c>
      <c r="BC52" s="1052">
        <f>SUM('第17表(建設Ori)'!BJ119)</f>
        <v>116662</v>
      </c>
      <c r="BD52" s="1052">
        <f>SUM('第17表(建設Ori)'!BK119)</f>
        <v>85405</v>
      </c>
      <c r="BE52" s="1052">
        <f>SUM('第17表(建設Ori)'!BL119)</f>
        <v>15778</v>
      </c>
      <c r="BF52" s="1052">
        <f>SUM('第17表(建設Ori)'!BM119)</f>
        <v>4854</v>
      </c>
      <c r="BG52" s="1052">
        <f>SUM('第17表(建設Ori)'!BN119)</f>
        <v>10625</v>
      </c>
      <c r="BH52" s="1052">
        <f>SUM('第17表(建設Ori)'!BO119)</f>
        <v>80633</v>
      </c>
      <c r="BI52" s="1052">
        <f>SUM('第17表(建設Ori)'!BP119)</f>
        <v>111781</v>
      </c>
      <c r="BJ52" s="1052">
        <f>SUM('第17表(建設Ori)'!BQ119)</f>
        <v>10052</v>
      </c>
      <c r="BK52" s="1052">
        <f>SUM('第17表(建設Ori)'!BR119)</f>
        <v>22626</v>
      </c>
      <c r="BL52" s="1052">
        <f>SUM('第17表(建設Ori)'!BS119)</f>
        <v>3978</v>
      </c>
      <c r="BM52" s="1052">
        <f>SUM('第17表(建設Ori)'!BT119)</f>
        <v>53242</v>
      </c>
      <c r="BN52" s="1052">
        <f>SUM('第17表(建設Ori)'!BU119)</f>
        <v>65148</v>
      </c>
      <c r="BO52" s="1052">
        <f>SUM('第17表(建設Ori)'!BV119)</f>
        <v>331360</v>
      </c>
      <c r="BP52" s="1052">
        <f>SUM('第17表(建設Ori)'!BW119)</f>
        <v>116840</v>
      </c>
      <c r="BQ52" s="1052">
        <f>SUM('第17表(建設Ori)'!BX119)</f>
        <v>59322</v>
      </c>
      <c r="BR52" s="1052">
        <f>SUM('第17表(建設Ori)'!BY119)</f>
        <v>6614</v>
      </c>
      <c r="BS52" s="1052">
        <f>SUM('第17表(建設Ori)'!BZ119)</f>
        <v>35883</v>
      </c>
      <c r="BT52" s="1052">
        <f>SUM('第17表(建設Ori)'!CA119)</f>
        <v>37256</v>
      </c>
      <c r="BU52" s="1053">
        <f>SUM('第17表(建設Ori)'!CB119)</f>
        <v>75445</v>
      </c>
      <c r="BW52" s="1437">
        <f>SUM('第17表(建設Ori)'!AL119)</f>
        <v>171377</v>
      </c>
    </row>
    <row r="53" spans="2:75">
      <c r="B53" s="1068"/>
      <c r="C53" s="1069" t="s">
        <v>1009</v>
      </c>
      <c r="D53" s="1051">
        <f>SUM('第17表(建設Ori)'!J120)</f>
        <v>0</v>
      </c>
      <c r="E53" s="1052">
        <f>SUM('第17表(建設Ori)'!K120)</f>
        <v>0</v>
      </c>
      <c r="F53" s="1052">
        <f>SUM('第17表(建設Ori)'!L120)</f>
        <v>0</v>
      </c>
      <c r="G53" s="1052">
        <f>SUM('第17表(建設Ori)'!M120)</f>
        <v>0</v>
      </c>
      <c r="H53" s="1052">
        <f>SUM('第17表(建設Ori)'!N120)</f>
        <v>0</v>
      </c>
      <c r="I53" s="1052">
        <f>SUM('第17表(建設Ori)'!O120)</f>
        <v>0</v>
      </c>
      <c r="J53" s="1052">
        <f>SUM('第17表(建設Ori)'!P120)</f>
        <v>0</v>
      </c>
      <c r="K53" s="1052">
        <f>SUM('第17表(建設Ori)'!Q120)</f>
        <v>0</v>
      </c>
      <c r="L53" s="1052">
        <f>SUM('第17表(建設Ori)'!R120)</f>
        <v>0</v>
      </c>
      <c r="M53" s="1052">
        <f>SUM('第17表(建設Ori)'!S120)</f>
        <v>0</v>
      </c>
      <c r="N53" s="1052">
        <f>SUM('第17表(建設Ori)'!T120)</f>
        <v>0</v>
      </c>
      <c r="O53" s="1052">
        <f>SUM('第17表(建設Ori)'!U120)</f>
        <v>0</v>
      </c>
      <c r="P53" s="1052">
        <f>SUM('第17表(建設Ori)'!V120)</f>
        <v>0</v>
      </c>
      <c r="Q53" s="1052">
        <f>SUM('第17表(建設Ori)'!W120)</f>
        <v>0</v>
      </c>
      <c r="R53" s="1052">
        <f>SUM('第17表(建設Ori)'!X120)</f>
        <v>0</v>
      </c>
      <c r="S53" s="1052">
        <f>SUM('第17表(建設Ori)'!Y120)</f>
        <v>0</v>
      </c>
      <c r="T53" s="1052">
        <f>SUM('第17表(建設Ori)'!Z120)</f>
        <v>0</v>
      </c>
      <c r="U53" s="1052">
        <f>SUM('第17表(建設Ori)'!AA120)</f>
        <v>0</v>
      </c>
      <c r="V53" s="1052">
        <f>SUM('第17表(建設Ori)'!AB120)</f>
        <v>0</v>
      </c>
      <c r="W53" s="1052">
        <f>SUM('第17表(建設Ori)'!AC120)</f>
        <v>0</v>
      </c>
      <c r="X53" s="1052">
        <f>SUM('第17表(建設Ori)'!AD120)</f>
        <v>0</v>
      </c>
      <c r="Y53" s="1052">
        <f>SUM('第17表(建設Ori)'!AE120)</f>
        <v>0</v>
      </c>
      <c r="Z53" s="1052">
        <f>SUM('第17表(建設Ori)'!AF120)</f>
        <v>0</v>
      </c>
      <c r="AA53" s="1052">
        <f>SUM('第17表(建設Ori)'!AG120)</f>
        <v>0</v>
      </c>
      <c r="AB53" s="1052">
        <f>SUM('第17表(建設Ori)'!AH120)</f>
        <v>0</v>
      </c>
      <c r="AC53" s="1052">
        <f>SUM('第17表(建設Ori)'!AI120)</f>
        <v>0</v>
      </c>
      <c r="AD53" s="1052">
        <f>SUM('第17表(建設Ori)'!AJ120)</f>
        <v>0</v>
      </c>
      <c r="AE53" s="1052">
        <f>SUM('第17表(建設Ori)'!AK120)</f>
        <v>0</v>
      </c>
      <c r="AF53" s="1052">
        <f>SUM('第17表(建設Ori)'!AM120)</f>
        <v>0</v>
      </c>
      <c r="AG53" s="1052">
        <f>SUM('第17表(建設Ori)'!AN120)</f>
        <v>0</v>
      </c>
      <c r="AH53" s="1052">
        <f>SUM('第17表(建設Ori)'!AO120)</f>
        <v>0</v>
      </c>
      <c r="AI53" s="1052">
        <f>SUM('第17表(建設Ori)'!AP120)</f>
        <v>0</v>
      </c>
      <c r="AJ53" s="1052">
        <f>SUM('第17表(建設Ori)'!AQ120)</f>
        <v>0</v>
      </c>
      <c r="AK53" s="1052">
        <f>SUM('第17表(建設Ori)'!AR120)</f>
        <v>0</v>
      </c>
      <c r="AL53" s="1052">
        <f>SUM('第17表(建設Ori)'!AS120)</f>
        <v>0</v>
      </c>
      <c r="AM53" s="1052">
        <f>SUM('第17表(建設Ori)'!AT120)</f>
        <v>0</v>
      </c>
      <c r="AN53" s="1052">
        <f>SUM('第17表(建設Ori)'!AU120)</f>
        <v>0</v>
      </c>
      <c r="AO53" s="1052">
        <f>SUM('第17表(建設Ori)'!AV120)</f>
        <v>0</v>
      </c>
      <c r="AP53" s="1052">
        <f>SUM('第17表(建設Ori)'!AW120)</f>
        <v>0</v>
      </c>
      <c r="AQ53" s="1052">
        <f>SUM('第17表(建設Ori)'!AX120)</f>
        <v>0</v>
      </c>
      <c r="AR53" s="1052">
        <f>SUM('第17表(建設Ori)'!AY120)</f>
        <v>0</v>
      </c>
      <c r="AS53" s="1052">
        <f>SUM('第17表(建設Ori)'!AZ120)</f>
        <v>0</v>
      </c>
      <c r="AT53" s="1052">
        <f>SUM('第17表(建設Ori)'!BA120)</f>
        <v>0</v>
      </c>
      <c r="AU53" s="1052">
        <f>SUM('第17表(建設Ori)'!BB120)</f>
        <v>0</v>
      </c>
      <c r="AV53" s="1052">
        <f>SUM('第17表(建設Ori)'!BC120)</f>
        <v>0</v>
      </c>
      <c r="AW53" s="1052">
        <f>SUM('第17表(建設Ori)'!BD120)</f>
        <v>0</v>
      </c>
      <c r="AX53" s="1052">
        <f>SUM('第17表(建設Ori)'!BE120)</f>
        <v>0</v>
      </c>
      <c r="AY53" s="1052">
        <f>SUM('第17表(建設Ori)'!BF120)</f>
        <v>0</v>
      </c>
      <c r="AZ53" s="1052">
        <f>SUM('第17表(建設Ori)'!BG120)</f>
        <v>0</v>
      </c>
      <c r="BA53" s="1052">
        <f>SUM('第17表(建設Ori)'!BH120)</f>
        <v>0</v>
      </c>
      <c r="BB53" s="1052">
        <f>SUM('第17表(建設Ori)'!BI120)</f>
        <v>0</v>
      </c>
      <c r="BC53" s="1052">
        <f>SUM('第17表(建設Ori)'!BJ120)</f>
        <v>0</v>
      </c>
      <c r="BD53" s="1052">
        <f>SUM('第17表(建設Ori)'!BK120)</f>
        <v>0</v>
      </c>
      <c r="BE53" s="1052">
        <f>SUM('第17表(建設Ori)'!BL120)</f>
        <v>0</v>
      </c>
      <c r="BF53" s="1052">
        <f>SUM('第17表(建設Ori)'!BM120)</f>
        <v>0</v>
      </c>
      <c r="BG53" s="1052">
        <f>SUM('第17表(建設Ori)'!BN120)</f>
        <v>0</v>
      </c>
      <c r="BH53" s="1052">
        <f>SUM('第17表(建設Ori)'!BO120)</f>
        <v>0</v>
      </c>
      <c r="BI53" s="1052">
        <f>SUM('第17表(建設Ori)'!BP120)</f>
        <v>0</v>
      </c>
      <c r="BJ53" s="1052">
        <f>SUM('第17表(建設Ori)'!BQ120)</f>
        <v>0</v>
      </c>
      <c r="BK53" s="1052">
        <f>SUM('第17表(建設Ori)'!BR120)</f>
        <v>0</v>
      </c>
      <c r="BL53" s="1052">
        <f>SUM('第17表(建設Ori)'!BS120)</f>
        <v>0</v>
      </c>
      <c r="BM53" s="1052">
        <f>SUM('第17表(建設Ori)'!BT120)</f>
        <v>0</v>
      </c>
      <c r="BN53" s="1052">
        <f>SUM('第17表(建設Ori)'!BU120)</f>
        <v>0</v>
      </c>
      <c r="BO53" s="1052">
        <f>SUM('第17表(建設Ori)'!BV120)</f>
        <v>0</v>
      </c>
      <c r="BP53" s="1052">
        <f>SUM('第17表(建設Ori)'!BW120)</f>
        <v>0</v>
      </c>
      <c r="BQ53" s="1052">
        <f>SUM('第17表(建設Ori)'!BX120)</f>
        <v>0</v>
      </c>
      <c r="BR53" s="1052">
        <f>SUM('第17表(建設Ori)'!BY120)</f>
        <v>0</v>
      </c>
      <c r="BS53" s="1052">
        <f>SUM('第17表(建設Ori)'!BZ120)</f>
        <v>0</v>
      </c>
      <c r="BT53" s="1052">
        <f>SUM('第17表(建設Ori)'!CA120)</f>
        <v>0</v>
      </c>
      <c r="BU53" s="1053">
        <f>SUM('第17表(建設Ori)'!CB120)</f>
        <v>0</v>
      </c>
      <c r="BW53" s="1437">
        <f>SUM('第17表(建設Ori)'!AL120)</f>
        <v>0</v>
      </c>
    </row>
    <row r="54" spans="2:75">
      <c r="B54" s="1068"/>
      <c r="C54" s="1069" t="s">
        <v>1011</v>
      </c>
      <c r="D54" s="1051">
        <f>SUM('第17表(建設Ori)'!J121)</f>
        <v>2121738</v>
      </c>
      <c r="E54" s="1052">
        <f>SUM('第17表(建設Ori)'!K121)</f>
        <v>1111847</v>
      </c>
      <c r="F54" s="1052">
        <f>SUM('第17表(建設Ori)'!L121)</f>
        <v>602700</v>
      </c>
      <c r="G54" s="1052">
        <f>SUM('第17表(建設Ori)'!M121)</f>
        <v>342645</v>
      </c>
      <c r="H54" s="1052">
        <f>SUM('第17表(建設Ori)'!N121)</f>
        <v>333445</v>
      </c>
      <c r="I54" s="1052">
        <f>SUM('第17表(建設Ori)'!O121)</f>
        <v>9200</v>
      </c>
      <c r="J54" s="1052">
        <f>SUM('第17表(建設Ori)'!P121)</f>
        <v>260055</v>
      </c>
      <c r="K54" s="1052">
        <f>SUM('第17表(建設Ori)'!Q121)</f>
        <v>3545</v>
      </c>
      <c r="L54" s="1052">
        <f>SUM('第17表(建設Ori)'!R121)</f>
        <v>148118</v>
      </c>
      <c r="M54" s="1052">
        <f>SUM('第17表(建設Ori)'!S121)</f>
        <v>145547</v>
      </c>
      <c r="N54" s="1052">
        <f>SUM('第17表(建設Ori)'!T121)</f>
        <v>2571</v>
      </c>
      <c r="O54" s="1052">
        <f>SUM('第17表(建設Ori)'!U121)</f>
        <v>105763</v>
      </c>
      <c r="P54" s="1052">
        <f>SUM('第17表(建設Ori)'!V121)</f>
        <v>41697</v>
      </c>
      <c r="Q54" s="1052">
        <f>SUM('第17表(建設Ori)'!W121)</f>
        <v>64066</v>
      </c>
      <c r="R54" s="1052">
        <f>SUM('第17表(建設Ori)'!X121)</f>
        <v>2629</v>
      </c>
      <c r="S54" s="1052">
        <f>SUM('第17表(建設Ori)'!Y121)</f>
        <v>509147</v>
      </c>
      <c r="T54" s="1052">
        <f>SUM('第17表(建設Ori)'!Z121)</f>
        <v>28081</v>
      </c>
      <c r="U54" s="1052">
        <f>SUM('第17表(建設Ori)'!AA121)</f>
        <v>2156</v>
      </c>
      <c r="V54" s="1052">
        <f>SUM('第17表(建設Ori)'!AB121)</f>
        <v>25925</v>
      </c>
      <c r="W54" s="1052">
        <f>SUM('第17表(建設Ori)'!AC121)</f>
        <v>481066</v>
      </c>
      <c r="X54" s="1052">
        <f>SUM('第17表(建設Ori)'!AD121)</f>
        <v>5579</v>
      </c>
      <c r="Y54" s="1052">
        <f>SUM('第17表(建設Ori)'!AE121)</f>
        <v>24165</v>
      </c>
      <c r="Z54" s="1052">
        <f>SUM('第17表(建設Ori)'!AF121)</f>
        <v>12308</v>
      </c>
      <c r="AA54" s="1052">
        <f>SUM('第17表(建設Ori)'!AG121)</f>
        <v>35922</v>
      </c>
      <c r="AB54" s="1052">
        <f>SUM('第17表(建設Ori)'!AH121)</f>
        <v>102604</v>
      </c>
      <c r="AC54" s="1052">
        <f>SUM('第17表(建設Ori)'!AI121)</f>
        <v>85020</v>
      </c>
      <c r="AD54" s="1052">
        <f>SUM('第17表(建設Ori)'!AJ121)</f>
        <v>208689</v>
      </c>
      <c r="AE54" s="1052">
        <f>SUM('第17表(建設Ori)'!AK121)</f>
        <v>6779</v>
      </c>
      <c r="AF54" s="1052">
        <f>SUM('第17表(建設Ori)'!AM121)</f>
        <v>744224</v>
      </c>
      <c r="AG54" s="1052">
        <f>SUM('第17表(建設Ori)'!AN121)</f>
        <v>503592</v>
      </c>
      <c r="AH54" s="1052">
        <f>SUM('第17表(建設Ori)'!AO121)</f>
        <v>267766</v>
      </c>
      <c r="AI54" s="1052">
        <f>SUM('第17表(建設Ori)'!AP121)</f>
        <v>262269</v>
      </c>
      <c r="AJ54" s="1052">
        <f>SUM('第17表(建設Ori)'!AQ121)</f>
        <v>214275</v>
      </c>
      <c r="AK54" s="1052">
        <f>SUM('第17表(建設Ori)'!AR121)</f>
        <v>97376</v>
      </c>
      <c r="AL54" s="1052">
        <f>SUM('第17表(建設Ori)'!AS121)</f>
        <v>4777</v>
      </c>
      <c r="AM54" s="1052">
        <f>SUM('第17表(建設Ori)'!AT121)</f>
        <v>16700</v>
      </c>
      <c r="AN54" s="1052">
        <f>SUM('第17表(建設Ori)'!AU121)</f>
        <v>73313</v>
      </c>
      <c r="AO54" s="1052">
        <f>SUM('第17表(建設Ori)'!AV121)</f>
        <v>20801</v>
      </c>
      <c r="AP54" s="1052">
        <f>SUM('第17表(建設Ori)'!AW121)</f>
        <v>387</v>
      </c>
      <c r="AQ54" s="1052">
        <f>SUM('第17表(建設Ori)'!AX121)</f>
        <v>921</v>
      </c>
      <c r="AR54" s="1052">
        <f>SUM('第17表(建設Ori)'!AY121)</f>
        <v>47994</v>
      </c>
      <c r="AS54" s="1052">
        <f>SUM('第17表(建設Ori)'!AZ121)</f>
        <v>44010</v>
      </c>
      <c r="AT54" s="1052">
        <f>SUM('第17表(建設Ori)'!BA121)</f>
        <v>37047</v>
      </c>
      <c r="AU54" s="1052">
        <f>SUM('第17表(建設Ori)'!BB121)</f>
        <v>3704</v>
      </c>
      <c r="AV54" s="1052">
        <f>SUM('第17表(建設Ori)'!BC121)</f>
        <v>2457</v>
      </c>
      <c r="AW54" s="1052">
        <f>SUM('第17表(建設Ori)'!BD121)</f>
        <v>802</v>
      </c>
      <c r="AX54" s="1052">
        <f>SUM('第17表(建設Ori)'!BE121)</f>
        <v>3984</v>
      </c>
      <c r="AY54" s="1052">
        <f>SUM('第17表(建設Ori)'!BF121)</f>
        <v>3223</v>
      </c>
      <c r="AZ54" s="1052">
        <f>SUM('第17表(建設Ori)'!BG121)</f>
        <v>761</v>
      </c>
      <c r="BA54" s="1052">
        <f>SUM('第17表(建設Ori)'!BH121)</f>
        <v>5497</v>
      </c>
      <c r="BB54" s="1052">
        <f>SUM('第17表(建設Ori)'!BI121)</f>
        <v>193396</v>
      </c>
      <c r="BC54" s="1052">
        <f>SUM('第17表(建設Ori)'!BJ121)</f>
        <v>59815</v>
      </c>
      <c r="BD54" s="1052">
        <f>SUM('第17表(建設Ori)'!BK121)</f>
        <v>35150</v>
      </c>
      <c r="BE54" s="1052">
        <f>SUM('第17表(建設Ori)'!BL121)</f>
        <v>9570</v>
      </c>
      <c r="BF54" s="1052">
        <f>SUM('第17表(建設Ori)'!BM121)</f>
        <v>2743</v>
      </c>
      <c r="BG54" s="1052">
        <f>SUM('第17表(建設Ori)'!BN121)</f>
        <v>12352</v>
      </c>
      <c r="BH54" s="1052">
        <f>SUM('第17表(建設Ori)'!BO121)</f>
        <v>69697</v>
      </c>
      <c r="BI54" s="1052">
        <f>SUM('第17表(建設Ori)'!BP121)</f>
        <v>20800</v>
      </c>
      <c r="BJ54" s="1052">
        <f>SUM('第17表(建設Ori)'!BQ121)</f>
        <v>3537</v>
      </c>
      <c r="BK54" s="1052">
        <f>SUM('第17表(建設Ori)'!BR121)</f>
        <v>8774</v>
      </c>
      <c r="BL54" s="1052">
        <f>SUM('第17表(建設Ori)'!BS121)</f>
        <v>10767</v>
      </c>
      <c r="BM54" s="1052">
        <f>SUM('第17表(建設Ori)'!BT121)</f>
        <v>20006</v>
      </c>
      <c r="BN54" s="1052">
        <f>SUM('第17表(建設Ori)'!BU121)</f>
        <v>42430</v>
      </c>
      <c r="BO54" s="1052">
        <f>SUM('第17表(建設Ori)'!BV121)</f>
        <v>240632</v>
      </c>
      <c r="BP54" s="1052">
        <f>SUM('第17表(建設Ori)'!BW121)</f>
        <v>40589</v>
      </c>
      <c r="BQ54" s="1052">
        <f>SUM('第17表(建設Ori)'!BX121)</f>
        <v>26249</v>
      </c>
      <c r="BR54" s="1052">
        <f>SUM('第17表(建設Ori)'!BY121)</f>
        <v>7408</v>
      </c>
      <c r="BS54" s="1052">
        <f>SUM('第17表(建設Ori)'!BZ121)</f>
        <v>34294</v>
      </c>
      <c r="BT54" s="1052">
        <f>SUM('第17表(建設Ori)'!CA121)</f>
        <v>28386</v>
      </c>
      <c r="BU54" s="1053">
        <f>SUM('第17表(建設Ori)'!CB121)</f>
        <v>103706</v>
      </c>
      <c r="BW54" s="1437">
        <f>SUM('第17表(建設Ori)'!AL121)</f>
        <v>265667</v>
      </c>
    </row>
    <row r="55" spans="2:75">
      <c r="B55" s="1070"/>
      <c r="C55" s="1071" t="s">
        <v>1013</v>
      </c>
      <c r="D55" s="1060">
        <f>SUM('第17表(建設Ori)'!J122)</f>
        <v>-291587</v>
      </c>
      <c r="E55" s="1061">
        <f>SUM('第17表(建設Ori)'!K122)</f>
        <v>-371</v>
      </c>
      <c r="F55" s="1061">
        <f>SUM('第17表(建設Ori)'!L122)</f>
        <v>-231</v>
      </c>
      <c r="G55" s="1061">
        <f>SUM('第17表(建設Ori)'!M122)</f>
        <v>-110</v>
      </c>
      <c r="H55" s="1061">
        <f>SUM('第17表(建設Ori)'!N122)</f>
        <v>-107</v>
      </c>
      <c r="I55" s="1061">
        <f>SUM('第17表(建設Ori)'!O122)</f>
        <v>-3</v>
      </c>
      <c r="J55" s="1061">
        <f>SUM('第17表(建設Ori)'!P122)</f>
        <v>-121</v>
      </c>
      <c r="K55" s="1061">
        <f>SUM('第17表(建設Ori)'!Q122)</f>
        <v>-2</v>
      </c>
      <c r="L55" s="1061">
        <f>SUM('第17表(建設Ori)'!R122)</f>
        <v>-72</v>
      </c>
      <c r="M55" s="1061">
        <f>SUM('第17表(建設Ori)'!S122)</f>
        <v>-71</v>
      </c>
      <c r="N55" s="1061">
        <f>SUM('第17表(建設Ori)'!T122)</f>
        <v>-1</v>
      </c>
      <c r="O55" s="1061">
        <f>SUM('第17表(建設Ori)'!U122)</f>
        <v>-46</v>
      </c>
      <c r="P55" s="1061">
        <f>SUM('第17表(建設Ori)'!V122)</f>
        <v>-18</v>
      </c>
      <c r="Q55" s="1061">
        <f>SUM('第17表(建設Ori)'!W122)</f>
        <v>-28</v>
      </c>
      <c r="R55" s="1061">
        <f>SUM('第17表(建設Ori)'!X122)</f>
        <v>-1</v>
      </c>
      <c r="S55" s="1061">
        <f>SUM('第17表(建設Ori)'!Y122)</f>
        <v>-140</v>
      </c>
      <c r="T55" s="1061">
        <f>SUM('第17表(建設Ori)'!Z122)</f>
        <v>-7</v>
      </c>
      <c r="U55" s="1061">
        <f>SUM('第17表(建設Ori)'!AA122)</f>
        <v>-1</v>
      </c>
      <c r="V55" s="1061">
        <f>SUM('第17表(建設Ori)'!AB122)</f>
        <v>-6</v>
      </c>
      <c r="W55" s="1061">
        <f>SUM('第17表(建設Ori)'!AC122)</f>
        <v>-133</v>
      </c>
      <c r="X55" s="1061">
        <f>SUM('第17表(建設Ori)'!AD122)</f>
        <v>-2</v>
      </c>
      <c r="Y55" s="1061">
        <f>SUM('第17表(建設Ori)'!AE122)</f>
        <v>-7</v>
      </c>
      <c r="Z55" s="1061">
        <f>SUM('第17表(建設Ori)'!AF122)</f>
        <v>-4</v>
      </c>
      <c r="AA55" s="1061">
        <f>SUM('第17表(建設Ori)'!AG122)</f>
        <v>-10</v>
      </c>
      <c r="AB55" s="1061">
        <f>SUM('第17表(建設Ori)'!AH122)</f>
        <v>-33</v>
      </c>
      <c r="AC55" s="1061">
        <f>SUM('第17表(建設Ori)'!AI122)</f>
        <v>-22</v>
      </c>
      <c r="AD55" s="1061">
        <f>SUM('第17表(建設Ori)'!AJ122)</f>
        <v>-53</v>
      </c>
      <c r="AE55" s="1061">
        <f>SUM('第17表(建設Ori)'!AK122)</f>
        <v>-2</v>
      </c>
      <c r="AF55" s="1061">
        <f>SUM('第17表(建設Ori)'!AM122)</f>
        <v>-291215</v>
      </c>
      <c r="AG55" s="1061">
        <f>SUM('第17表(建設Ori)'!AN122)</f>
        <v>-33509</v>
      </c>
      <c r="AH55" s="1061">
        <f>SUM('第17表(建設Ori)'!AO122)</f>
        <v>-18046</v>
      </c>
      <c r="AI55" s="1061">
        <f>SUM('第17表(建設Ori)'!AP122)</f>
        <v>-17716</v>
      </c>
      <c r="AJ55" s="1061">
        <f>SUM('第17表(建設Ori)'!AQ122)</f>
        <v>-14628</v>
      </c>
      <c r="AK55" s="1061">
        <f>SUM('第17表(建設Ori)'!AR122)</f>
        <v>-7036</v>
      </c>
      <c r="AL55" s="1061">
        <f>SUM('第17表(建設Ori)'!AS122)</f>
        <v>-253</v>
      </c>
      <c r="AM55" s="1061">
        <f>SUM('第17表(建設Ori)'!AT122)</f>
        <v>-982</v>
      </c>
      <c r="AN55" s="1061">
        <f>SUM('第17表(建設Ori)'!AU122)</f>
        <v>-4835</v>
      </c>
      <c r="AO55" s="1061">
        <f>SUM('第17表(建設Ori)'!AV122)</f>
        <v>-1440</v>
      </c>
      <c r="AP55" s="1061">
        <f>SUM('第17表(建設Ori)'!AW122)</f>
        <v>-22</v>
      </c>
      <c r="AQ55" s="1061">
        <f>SUM('第17表(建設Ori)'!AX122)</f>
        <v>-60</v>
      </c>
      <c r="AR55" s="1061">
        <f>SUM('第17表(建設Ori)'!AY122)</f>
        <v>-3088</v>
      </c>
      <c r="AS55" s="1061">
        <f>SUM('第17表(建設Ori)'!AZ122)</f>
        <v>-2803</v>
      </c>
      <c r="AT55" s="1061">
        <f>SUM('第17表(建設Ori)'!BA122)</f>
        <v>-2438</v>
      </c>
      <c r="AU55" s="1061">
        <f>SUM('第17表(建設Ori)'!BB122)</f>
        <v>-177</v>
      </c>
      <c r="AV55" s="1061">
        <f>SUM('第17表(建設Ori)'!BC122)</f>
        <v>-124</v>
      </c>
      <c r="AW55" s="1061">
        <f>SUM('第17表(建設Ori)'!BD122)</f>
        <v>-64</v>
      </c>
      <c r="AX55" s="1061">
        <f>SUM('第17表(建設Ori)'!BE122)</f>
        <v>-285</v>
      </c>
      <c r="AY55" s="1061">
        <f>SUM('第17表(建設Ori)'!BF122)</f>
        <v>-224</v>
      </c>
      <c r="AZ55" s="1061">
        <f>SUM('第17表(建設Ori)'!BG122)</f>
        <v>-61</v>
      </c>
      <c r="BA55" s="1061">
        <f>SUM('第17表(建設Ori)'!BH122)</f>
        <v>-330</v>
      </c>
      <c r="BB55" s="1061">
        <f>SUM('第17表(建設Ori)'!BI122)</f>
        <v>-14912</v>
      </c>
      <c r="BC55" s="1061">
        <f>SUM('第17表(建設Ori)'!BJ122)</f>
        <v>-5183</v>
      </c>
      <c r="BD55" s="1061">
        <f>SUM('第17表(建設Ori)'!BK122)</f>
        <v>-3382</v>
      </c>
      <c r="BE55" s="1061">
        <f>SUM('第17表(建設Ori)'!BL122)</f>
        <v>-675</v>
      </c>
      <c r="BF55" s="1061">
        <f>SUM('第17表(建設Ori)'!BM122)</f>
        <v>-221</v>
      </c>
      <c r="BG55" s="1061">
        <f>SUM('第17表(建設Ori)'!BN122)</f>
        <v>-905</v>
      </c>
      <c r="BH55" s="1061">
        <f>SUM('第17表(建設Ori)'!BO122)</f>
        <v>-4516</v>
      </c>
      <c r="BI55" s="1061">
        <f>SUM('第17表(建設Ori)'!BP122)</f>
        <v>-2192</v>
      </c>
      <c r="BJ55" s="1061">
        <f>SUM('第17表(建設Ori)'!BQ122)</f>
        <v>-253</v>
      </c>
      <c r="BK55" s="1061">
        <f>SUM('第17表(建設Ori)'!BR122)</f>
        <v>-784</v>
      </c>
      <c r="BL55" s="1061">
        <f>SUM('第17表(建設Ori)'!BS122)</f>
        <v>-500</v>
      </c>
      <c r="BM55" s="1061">
        <f>SUM('第17表(建設Ori)'!BT122)</f>
        <v>-1484</v>
      </c>
      <c r="BN55" s="1061">
        <f>SUM('第17表(建設Ori)'!BU122)</f>
        <v>-551</v>
      </c>
      <c r="BO55" s="1061">
        <f>SUM('第17表(建設Ori)'!BV122)</f>
        <v>-257706</v>
      </c>
      <c r="BP55" s="1061">
        <f>SUM('第17表(建設Ori)'!BW122)</f>
        <v>-88218</v>
      </c>
      <c r="BQ55" s="1061">
        <f>SUM('第17表(建設Ori)'!BX122)</f>
        <v>-1518</v>
      </c>
      <c r="BR55" s="1061">
        <f>SUM('第17表(建設Ori)'!BY122)</f>
        <v>-768</v>
      </c>
      <c r="BS55" s="1061">
        <f>SUM('第17表(建設Ori)'!BZ122)</f>
        <v>-39337</v>
      </c>
      <c r="BT55" s="1061">
        <f>SUM('第17表(建設Ori)'!CA122)</f>
        <v>-30960</v>
      </c>
      <c r="BU55" s="1062">
        <f>SUM('第17表(建設Ori)'!CB122)</f>
        <v>-96905</v>
      </c>
      <c r="BW55" s="1440">
        <f>SUM('第17表(建設Ori)'!AL122)</f>
        <v>-1</v>
      </c>
    </row>
    <row r="56" spans="2:75">
      <c r="B56" s="1013"/>
      <c r="C56" s="1072" t="s">
        <v>1015</v>
      </c>
      <c r="D56" s="1063">
        <f>SUM(D49:D55)</f>
        <v>26904977</v>
      </c>
      <c r="E56" s="1064">
        <f t="shared" ref="E56:BO56" si="2">SUM(E49:E55)</f>
        <v>13398766</v>
      </c>
      <c r="F56" s="1064">
        <f t="shared" si="2"/>
        <v>7501640</v>
      </c>
      <c r="G56" s="1064">
        <f t="shared" si="2"/>
        <v>4290598</v>
      </c>
      <c r="H56" s="1064">
        <f t="shared" si="2"/>
        <v>4192274</v>
      </c>
      <c r="I56" s="1064">
        <f t="shared" si="2"/>
        <v>98324</v>
      </c>
      <c r="J56" s="1064">
        <f t="shared" si="2"/>
        <v>3211042</v>
      </c>
      <c r="K56" s="1064">
        <f t="shared" si="2"/>
        <v>48823</v>
      </c>
      <c r="L56" s="1064">
        <f t="shared" si="2"/>
        <v>1937988</v>
      </c>
      <c r="M56" s="1064">
        <f t="shared" si="2"/>
        <v>1908507</v>
      </c>
      <c r="N56" s="1064">
        <f t="shared" si="2"/>
        <v>29481</v>
      </c>
      <c r="O56" s="1064">
        <f t="shared" si="2"/>
        <v>1197643</v>
      </c>
      <c r="P56" s="1064">
        <f t="shared" si="2"/>
        <v>470640</v>
      </c>
      <c r="Q56" s="1064">
        <f t="shared" si="2"/>
        <v>727003</v>
      </c>
      <c r="R56" s="1064">
        <f t="shared" si="2"/>
        <v>26588</v>
      </c>
      <c r="S56" s="1064">
        <f t="shared" si="2"/>
        <v>5897126</v>
      </c>
      <c r="T56" s="1064">
        <f t="shared" si="2"/>
        <v>384219</v>
      </c>
      <c r="U56" s="1064">
        <f t="shared" si="2"/>
        <v>27312</v>
      </c>
      <c r="V56" s="1064">
        <f t="shared" si="2"/>
        <v>356907</v>
      </c>
      <c r="W56" s="1064">
        <f t="shared" si="2"/>
        <v>5512907</v>
      </c>
      <c r="X56" s="1064">
        <f t="shared" si="2"/>
        <v>47879</v>
      </c>
      <c r="Y56" s="1064">
        <f t="shared" si="2"/>
        <v>403992</v>
      </c>
      <c r="Z56" s="1064">
        <f t="shared" si="2"/>
        <v>139861</v>
      </c>
      <c r="AA56" s="1064">
        <f t="shared" si="2"/>
        <v>383664</v>
      </c>
      <c r="AB56" s="1064">
        <f t="shared" si="2"/>
        <v>959695</v>
      </c>
      <c r="AC56" s="1064">
        <f t="shared" si="2"/>
        <v>1169059</v>
      </c>
      <c r="AD56" s="1064">
        <f t="shared" si="2"/>
        <v>2329098</v>
      </c>
      <c r="AE56" s="1064">
        <f t="shared" si="2"/>
        <v>79659</v>
      </c>
      <c r="AF56" s="1064">
        <f t="shared" si="2"/>
        <v>10139449</v>
      </c>
      <c r="AG56" s="1064">
        <f t="shared" si="2"/>
        <v>6004053</v>
      </c>
      <c r="AH56" s="1064">
        <f t="shared" si="2"/>
        <v>3073247</v>
      </c>
      <c r="AI56" s="1064">
        <f t="shared" si="2"/>
        <v>2985794</v>
      </c>
      <c r="AJ56" s="1064">
        <f t="shared" si="2"/>
        <v>2424551</v>
      </c>
      <c r="AK56" s="1064">
        <f t="shared" si="2"/>
        <v>1113246</v>
      </c>
      <c r="AL56" s="1064">
        <f t="shared" si="2"/>
        <v>38522</v>
      </c>
      <c r="AM56" s="1064">
        <f t="shared" si="2"/>
        <v>179021</v>
      </c>
      <c r="AN56" s="1064">
        <f t="shared" si="2"/>
        <v>863932</v>
      </c>
      <c r="AO56" s="1064">
        <f t="shared" si="2"/>
        <v>218178</v>
      </c>
      <c r="AP56" s="1064">
        <f t="shared" si="2"/>
        <v>3462</v>
      </c>
      <c r="AQ56" s="1064">
        <f t="shared" si="2"/>
        <v>8190</v>
      </c>
      <c r="AR56" s="1064">
        <f t="shared" si="2"/>
        <v>561243</v>
      </c>
      <c r="AS56" s="1064">
        <f t="shared" si="2"/>
        <v>508735</v>
      </c>
      <c r="AT56" s="1064">
        <f t="shared" si="2"/>
        <v>431061</v>
      </c>
      <c r="AU56" s="1064">
        <f t="shared" si="2"/>
        <v>43922</v>
      </c>
      <c r="AV56" s="1064">
        <f t="shared" si="2"/>
        <v>22291</v>
      </c>
      <c r="AW56" s="1064">
        <f t="shared" si="2"/>
        <v>11461</v>
      </c>
      <c r="AX56" s="1064">
        <f t="shared" si="2"/>
        <v>52508</v>
      </c>
      <c r="AY56" s="1064">
        <f t="shared" si="2"/>
        <v>41297</v>
      </c>
      <c r="AZ56" s="1064">
        <f t="shared" si="2"/>
        <v>11211</v>
      </c>
      <c r="BA56" s="1064">
        <f t="shared" si="2"/>
        <v>87453</v>
      </c>
      <c r="BB56" s="1064">
        <f t="shared" si="2"/>
        <v>2439648</v>
      </c>
      <c r="BC56" s="1064">
        <f t="shared" si="2"/>
        <v>734855</v>
      </c>
      <c r="BD56" s="1064">
        <f t="shared" si="2"/>
        <v>463973</v>
      </c>
      <c r="BE56" s="1064">
        <f t="shared" si="2"/>
        <v>115997</v>
      </c>
      <c r="BF56" s="1064">
        <f t="shared" si="2"/>
        <v>32039</v>
      </c>
      <c r="BG56" s="1064">
        <f t="shared" si="2"/>
        <v>122846</v>
      </c>
      <c r="BH56" s="1064">
        <f t="shared" si="2"/>
        <v>693045</v>
      </c>
      <c r="BI56" s="1064">
        <f t="shared" si="2"/>
        <v>334577</v>
      </c>
      <c r="BJ56" s="1064">
        <f t="shared" si="2"/>
        <v>56293</v>
      </c>
      <c r="BK56" s="1064">
        <f t="shared" si="2"/>
        <v>140852</v>
      </c>
      <c r="BL56" s="1064">
        <f t="shared" si="2"/>
        <v>119734</v>
      </c>
      <c r="BM56" s="1064">
        <f t="shared" si="2"/>
        <v>360292</v>
      </c>
      <c r="BN56" s="1064">
        <f t="shared" si="2"/>
        <v>491158</v>
      </c>
      <c r="BO56" s="1064">
        <f t="shared" si="2"/>
        <v>4135396</v>
      </c>
      <c r="BP56" s="1064">
        <f t="shared" ref="BP56:BU56" si="3">SUM(BP49:BP55)</f>
        <v>902066</v>
      </c>
      <c r="BQ56" s="1064">
        <f t="shared" si="3"/>
        <v>486028</v>
      </c>
      <c r="BR56" s="1064">
        <f t="shared" si="3"/>
        <v>100719</v>
      </c>
      <c r="BS56" s="1064">
        <f t="shared" si="3"/>
        <v>484653</v>
      </c>
      <c r="BT56" s="1064">
        <f t="shared" si="3"/>
        <v>774139</v>
      </c>
      <c r="BU56" s="1065">
        <f t="shared" si="3"/>
        <v>1387791</v>
      </c>
      <c r="BW56" s="1441">
        <f>SUM(BW49:BW55)</f>
        <v>3366762</v>
      </c>
    </row>
    <row r="57" spans="2:75">
      <c r="B57" s="1073"/>
      <c r="C57" s="1074" t="s">
        <v>1017</v>
      </c>
      <c r="D57" s="1075">
        <f>SUM(D48,D56)</f>
        <v>57137189</v>
      </c>
      <c r="E57" s="1076">
        <f t="shared" ref="E57:BO57" si="4">SUM(E48,E56)</f>
        <v>29276041</v>
      </c>
      <c r="F57" s="1076">
        <f t="shared" si="4"/>
        <v>16261117</v>
      </c>
      <c r="G57" s="1076">
        <f t="shared" si="4"/>
        <v>8882183</v>
      </c>
      <c r="H57" s="1076">
        <f t="shared" si="4"/>
        <v>8628925</v>
      </c>
      <c r="I57" s="1076">
        <f t="shared" si="4"/>
        <v>253258</v>
      </c>
      <c r="J57" s="1076">
        <f t="shared" si="4"/>
        <v>7378934</v>
      </c>
      <c r="K57" s="1076">
        <f t="shared" si="4"/>
        <v>101600</v>
      </c>
      <c r="L57" s="1076">
        <f t="shared" si="4"/>
        <v>4107834</v>
      </c>
      <c r="M57" s="1076">
        <f t="shared" si="4"/>
        <v>4032449</v>
      </c>
      <c r="N57" s="1076">
        <f t="shared" si="4"/>
        <v>75385</v>
      </c>
      <c r="O57" s="1076">
        <f t="shared" si="4"/>
        <v>3098590</v>
      </c>
      <c r="P57" s="1076">
        <f t="shared" si="4"/>
        <v>1189264</v>
      </c>
      <c r="Q57" s="1076">
        <f t="shared" si="4"/>
        <v>1909326</v>
      </c>
      <c r="R57" s="1076">
        <f t="shared" si="4"/>
        <v>70910</v>
      </c>
      <c r="S57" s="1076">
        <f t="shared" si="4"/>
        <v>13014924</v>
      </c>
      <c r="T57" s="1076">
        <f t="shared" si="4"/>
        <v>769328</v>
      </c>
      <c r="U57" s="1076">
        <f t="shared" si="4"/>
        <v>57513</v>
      </c>
      <c r="V57" s="1076">
        <f t="shared" si="4"/>
        <v>711815</v>
      </c>
      <c r="W57" s="1076">
        <f t="shared" si="4"/>
        <v>12245596</v>
      </c>
      <c r="X57" s="1076">
        <f t="shared" si="4"/>
        <v>116347</v>
      </c>
      <c r="Y57" s="1076">
        <f t="shared" si="4"/>
        <v>735833</v>
      </c>
      <c r="Z57" s="1076">
        <f t="shared" si="4"/>
        <v>309550</v>
      </c>
      <c r="AA57" s="1076">
        <f t="shared" si="4"/>
        <v>831390</v>
      </c>
      <c r="AB57" s="1076">
        <f t="shared" si="4"/>
        <v>2394994</v>
      </c>
      <c r="AC57" s="1076">
        <f t="shared" si="4"/>
        <v>2374142</v>
      </c>
      <c r="AD57" s="1076">
        <f t="shared" si="4"/>
        <v>5309887</v>
      </c>
      <c r="AE57" s="1076">
        <f t="shared" si="4"/>
        <v>173453</v>
      </c>
      <c r="AF57" s="1076">
        <f t="shared" si="4"/>
        <v>20376566</v>
      </c>
      <c r="AG57" s="1076">
        <f t="shared" si="4"/>
        <v>12246214</v>
      </c>
      <c r="AH57" s="1076">
        <f t="shared" si="4"/>
        <v>6308114</v>
      </c>
      <c r="AI57" s="1076">
        <f t="shared" si="4"/>
        <v>6126941</v>
      </c>
      <c r="AJ57" s="1076">
        <f t="shared" si="4"/>
        <v>4928743</v>
      </c>
      <c r="AK57" s="1076">
        <f t="shared" si="4"/>
        <v>2228634</v>
      </c>
      <c r="AL57" s="1076">
        <f t="shared" si="4"/>
        <v>110669</v>
      </c>
      <c r="AM57" s="1076">
        <f t="shared" si="4"/>
        <v>423386</v>
      </c>
      <c r="AN57" s="1076">
        <f t="shared" si="4"/>
        <v>1699137</v>
      </c>
      <c r="AO57" s="1076">
        <f t="shared" si="4"/>
        <v>438198</v>
      </c>
      <c r="AP57" s="1076">
        <f t="shared" si="4"/>
        <v>9562</v>
      </c>
      <c r="AQ57" s="1076">
        <f t="shared" si="4"/>
        <v>19157</v>
      </c>
      <c r="AR57" s="1076">
        <f t="shared" si="4"/>
        <v>1198198</v>
      </c>
      <c r="AS57" s="1076">
        <f t="shared" si="4"/>
        <v>1092390</v>
      </c>
      <c r="AT57" s="1076">
        <f t="shared" si="4"/>
        <v>895442</v>
      </c>
      <c r="AU57" s="1076">
        <f t="shared" si="4"/>
        <v>105785</v>
      </c>
      <c r="AV57" s="1076">
        <f t="shared" si="4"/>
        <v>71085</v>
      </c>
      <c r="AW57" s="1076">
        <f t="shared" si="4"/>
        <v>20078</v>
      </c>
      <c r="AX57" s="1076">
        <f t="shared" si="4"/>
        <v>105808</v>
      </c>
      <c r="AY57" s="1076">
        <f t="shared" si="4"/>
        <v>84212</v>
      </c>
      <c r="AZ57" s="1076">
        <f t="shared" si="4"/>
        <v>21596</v>
      </c>
      <c r="BA57" s="1076">
        <f t="shared" si="4"/>
        <v>181173</v>
      </c>
      <c r="BB57" s="1076">
        <f t="shared" si="4"/>
        <v>4973058</v>
      </c>
      <c r="BC57" s="1076">
        <f t="shared" si="4"/>
        <v>1609189</v>
      </c>
      <c r="BD57" s="1076">
        <f t="shared" si="4"/>
        <v>956878</v>
      </c>
      <c r="BE57" s="1076">
        <f t="shared" si="4"/>
        <v>250114</v>
      </c>
      <c r="BF57" s="1076">
        <f t="shared" si="4"/>
        <v>69697</v>
      </c>
      <c r="BG57" s="1076">
        <f t="shared" si="4"/>
        <v>332500</v>
      </c>
      <c r="BH57" s="1076">
        <f t="shared" si="4"/>
        <v>1430230</v>
      </c>
      <c r="BI57" s="1076">
        <f t="shared" si="4"/>
        <v>618679</v>
      </c>
      <c r="BJ57" s="1076">
        <f t="shared" si="4"/>
        <v>116562</v>
      </c>
      <c r="BK57" s="1076">
        <f t="shared" si="4"/>
        <v>235371</v>
      </c>
      <c r="BL57" s="1076">
        <f t="shared" si="4"/>
        <v>320581</v>
      </c>
      <c r="BM57" s="1076">
        <f t="shared" si="4"/>
        <v>642446</v>
      </c>
      <c r="BN57" s="1076">
        <f t="shared" si="4"/>
        <v>965042</v>
      </c>
      <c r="BO57" s="1076">
        <f t="shared" si="4"/>
        <v>8130352</v>
      </c>
      <c r="BP57" s="1076">
        <f t="shared" ref="BP57:BU57" si="5">SUM(BP48,BP56)</f>
        <v>1733498</v>
      </c>
      <c r="BQ57" s="1076">
        <f t="shared" si="5"/>
        <v>820741</v>
      </c>
      <c r="BR57" s="1076">
        <f t="shared" si="5"/>
        <v>172129</v>
      </c>
      <c r="BS57" s="1076">
        <f t="shared" si="5"/>
        <v>1208931</v>
      </c>
      <c r="BT57" s="1076">
        <f t="shared" si="5"/>
        <v>1253978</v>
      </c>
      <c r="BU57" s="1077">
        <f t="shared" si="5"/>
        <v>2941075</v>
      </c>
      <c r="BW57" s="1442">
        <f>SUM(BW48,BW56)</f>
        <v>7484582</v>
      </c>
    </row>
  </sheetData>
  <sheetProtection algorithmName="SHA-512" hashValue="uDwP24TmZFR+aGn7z2mxzNYcsMEKnNUhCgVqo6DWxSRkGncGYdYg8VGzcJSEKJjxtjKz7/o77BVFpmZNCKR+IA==" saltValue="DZDRgyNgdod0R1XuMJf3NA==" spinCount="100000" sheet="1" objects="1" scenarios="1"/>
  <phoneticPr fontId="13"/>
  <pageMargins left="0.23622047244094488" right="0.23622047244094488" top="0.47244094488188976" bottom="0.47244094488188976" header="0.27559055118110237" footer="0.27559055118110237"/>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4B94D-199C-45CC-B23F-44B9CD7DF316}">
  <dimension ref="A1:BW57"/>
  <sheetViews>
    <sheetView workbookViewId="0">
      <pane xSplit="4" ySplit="8" topLeftCell="E33" activePane="bottomRight" state="frozen"/>
      <selection activeCell="CG44" sqref="CG44"/>
      <selection pane="topRight" activeCell="CG44" sqref="CG44"/>
      <selection pane="bottomLeft" activeCell="CG44" sqref="CG44"/>
      <selection pane="bottomRight" activeCell="CG44" sqref="CG44"/>
    </sheetView>
  </sheetViews>
  <sheetFormatPr defaultRowHeight="12"/>
  <cols>
    <col min="1" max="1" width="1.83203125" style="644" customWidth="1"/>
    <col min="2" max="2" width="3.33203125" style="644" customWidth="1"/>
    <col min="3" max="3" width="25.83203125" style="644" customWidth="1"/>
    <col min="4" max="73" width="10.83203125" style="644" customWidth="1"/>
    <col min="74" max="74" width="2.6640625" style="644" customWidth="1"/>
    <col min="75" max="75" width="10.83203125" style="644" customWidth="1"/>
    <col min="76" max="16384" width="9.33203125" style="644"/>
  </cols>
  <sheetData>
    <row r="1" spans="2:75" ht="16.5">
      <c r="C1" s="682" t="s">
        <v>1308</v>
      </c>
    </row>
    <row r="2" spans="2:75" ht="5.0999999999999996" customHeight="1">
      <c r="C2" s="697"/>
    </row>
    <row r="3" spans="2:75" ht="16.5">
      <c r="C3" s="682"/>
    </row>
    <row r="4" spans="2:75" ht="5.0999999999999996" customHeight="1"/>
    <row r="5" spans="2:75">
      <c r="B5" s="967"/>
      <c r="C5" s="968"/>
      <c r="D5" s="969">
        <v>1</v>
      </c>
      <c r="E5" s="970">
        <v>2</v>
      </c>
      <c r="F5" s="970">
        <v>3</v>
      </c>
      <c r="G5" s="970">
        <v>4</v>
      </c>
      <c r="H5" s="970">
        <v>5</v>
      </c>
      <c r="I5" s="970">
        <v>6</v>
      </c>
      <c r="J5" s="970">
        <v>7</v>
      </c>
      <c r="K5" s="970">
        <v>8</v>
      </c>
      <c r="L5" s="970">
        <v>9</v>
      </c>
      <c r="M5" s="970">
        <v>10</v>
      </c>
      <c r="N5" s="970">
        <v>11</v>
      </c>
      <c r="O5" s="970">
        <v>12</v>
      </c>
      <c r="P5" s="970">
        <v>13</v>
      </c>
      <c r="Q5" s="970">
        <v>14</v>
      </c>
      <c r="R5" s="970">
        <v>15</v>
      </c>
      <c r="S5" s="970">
        <v>16</v>
      </c>
      <c r="T5" s="970">
        <v>17</v>
      </c>
      <c r="U5" s="970">
        <v>18</v>
      </c>
      <c r="V5" s="970">
        <v>19</v>
      </c>
      <c r="W5" s="970">
        <v>20</v>
      </c>
      <c r="X5" s="970">
        <v>21</v>
      </c>
      <c r="Y5" s="970">
        <v>22</v>
      </c>
      <c r="Z5" s="970">
        <v>23</v>
      </c>
      <c r="AA5" s="970">
        <v>24</v>
      </c>
      <c r="AB5" s="970">
        <v>25</v>
      </c>
      <c r="AC5" s="970">
        <v>26</v>
      </c>
      <c r="AD5" s="970">
        <v>27</v>
      </c>
      <c r="AE5" s="970">
        <v>28</v>
      </c>
      <c r="AF5" s="970">
        <v>29</v>
      </c>
      <c r="AG5" s="970">
        <v>30</v>
      </c>
      <c r="AH5" s="970">
        <v>31</v>
      </c>
      <c r="AI5" s="970">
        <v>32</v>
      </c>
      <c r="AJ5" s="970">
        <v>33</v>
      </c>
      <c r="AK5" s="970">
        <v>34</v>
      </c>
      <c r="AL5" s="970">
        <v>35</v>
      </c>
      <c r="AM5" s="970">
        <v>36</v>
      </c>
      <c r="AN5" s="970">
        <v>37</v>
      </c>
      <c r="AO5" s="970">
        <v>38</v>
      </c>
      <c r="AP5" s="970">
        <v>39</v>
      </c>
      <c r="AQ5" s="970">
        <v>40</v>
      </c>
      <c r="AR5" s="970">
        <v>41</v>
      </c>
      <c r="AS5" s="970">
        <v>42</v>
      </c>
      <c r="AT5" s="970">
        <v>43</v>
      </c>
      <c r="AU5" s="970">
        <v>44</v>
      </c>
      <c r="AV5" s="970">
        <v>45</v>
      </c>
      <c r="AW5" s="970">
        <v>46</v>
      </c>
      <c r="AX5" s="970">
        <v>47</v>
      </c>
      <c r="AY5" s="970">
        <v>48</v>
      </c>
      <c r="AZ5" s="970">
        <v>49</v>
      </c>
      <c r="BA5" s="970">
        <v>50</v>
      </c>
      <c r="BB5" s="970">
        <v>51</v>
      </c>
      <c r="BC5" s="970">
        <v>52</v>
      </c>
      <c r="BD5" s="970">
        <v>53</v>
      </c>
      <c r="BE5" s="970">
        <v>54</v>
      </c>
      <c r="BF5" s="970">
        <v>55</v>
      </c>
      <c r="BG5" s="970">
        <v>56</v>
      </c>
      <c r="BH5" s="970">
        <v>57</v>
      </c>
      <c r="BI5" s="970">
        <v>58</v>
      </c>
      <c r="BJ5" s="970">
        <v>59</v>
      </c>
      <c r="BK5" s="970">
        <v>60</v>
      </c>
      <c r="BL5" s="970">
        <v>61</v>
      </c>
      <c r="BM5" s="970">
        <v>62</v>
      </c>
      <c r="BN5" s="970">
        <v>63</v>
      </c>
      <c r="BO5" s="970">
        <v>64</v>
      </c>
      <c r="BP5" s="970">
        <v>65</v>
      </c>
      <c r="BQ5" s="970">
        <v>66</v>
      </c>
      <c r="BR5" s="970">
        <v>67</v>
      </c>
      <c r="BS5" s="970">
        <v>68</v>
      </c>
      <c r="BT5" s="970">
        <v>69</v>
      </c>
      <c r="BU5" s="971">
        <v>70</v>
      </c>
      <c r="BW5" s="1412" t="s">
        <v>985</v>
      </c>
    </row>
    <row r="6" spans="2:75" s="955" customFormat="1" ht="72">
      <c r="B6" s="1046"/>
      <c r="C6" s="972"/>
      <c r="D6" s="973" t="s">
        <v>3</v>
      </c>
      <c r="E6" s="974" t="s">
        <v>331</v>
      </c>
      <c r="F6" s="974" t="s">
        <v>986</v>
      </c>
      <c r="G6" s="974" t="s">
        <v>987</v>
      </c>
      <c r="H6" s="974" t="s">
        <v>988</v>
      </c>
      <c r="I6" s="974" t="s">
        <v>989</v>
      </c>
      <c r="J6" s="974" t="s">
        <v>1079</v>
      </c>
      <c r="K6" s="974" t="s">
        <v>991</v>
      </c>
      <c r="L6" s="974" t="s">
        <v>1020</v>
      </c>
      <c r="M6" s="974" t="s">
        <v>1021</v>
      </c>
      <c r="N6" s="974" t="s">
        <v>1022</v>
      </c>
      <c r="O6" s="974" t="s">
        <v>1023</v>
      </c>
      <c r="P6" s="974" t="s">
        <v>992</v>
      </c>
      <c r="Q6" s="974" t="s">
        <v>993</v>
      </c>
      <c r="R6" s="974" t="s">
        <v>1024</v>
      </c>
      <c r="S6" s="974" t="s">
        <v>994</v>
      </c>
      <c r="T6" s="974" t="s">
        <v>1025</v>
      </c>
      <c r="U6" s="974" t="s">
        <v>1026</v>
      </c>
      <c r="V6" s="974" t="s">
        <v>995</v>
      </c>
      <c r="W6" s="974" t="s">
        <v>996</v>
      </c>
      <c r="X6" s="974" t="s">
        <v>936</v>
      </c>
      <c r="Y6" s="974" t="s">
        <v>1027</v>
      </c>
      <c r="Z6" s="974" t="s">
        <v>938</v>
      </c>
      <c r="AA6" s="974" t="s">
        <v>1028</v>
      </c>
      <c r="AB6" s="974" t="s">
        <v>939</v>
      </c>
      <c r="AC6" s="974" t="s">
        <v>1029</v>
      </c>
      <c r="AD6" s="974" t="s">
        <v>1030</v>
      </c>
      <c r="AE6" s="974" t="s">
        <v>942</v>
      </c>
      <c r="AF6" s="974" t="s">
        <v>1031</v>
      </c>
      <c r="AG6" s="974" t="s">
        <v>333</v>
      </c>
      <c r="AH6" s="974" t="s">
        <v>1032</v>
      </c>
      <c r="AI6" s="974" t="s">
        <v>1033</v>
      </c>
      <c r="AJ6" s="974" t="s">
        <v>1034</v>
      </c>
      <c r="AK6" s="974" t="s">
        <v>1035</v>
      </c>
      <c r="AL6" s="974" t="s">
        <v>1036</v>
      </c>
      <c r="AM6" s="974" t="s">
        <v>1037</v>
      </c>
      <c r="AN6" s="974" t="s">
        <v>1038</v>
      </c>
      <c r="AO6" s="974" t="s">
        <v>1039</v>
      </c>
      <c r="AP6" s="974" t="s">
        <v>1040</v>
      </c>
      <c r="AQ6" s="974" t="s">
        <v>1041</v>
      </c>
      <c r="AR6" s="974" t="s">
        <v>1042</v>
      </c>
      <c r="AS6" s="974" t="s">
        <v>1043</v>
      </c>
      <c r="AT6" s="974" t="s">
        <v>1080</v>
      </c>
      <c r="AU6" s="974" t="s">
        <v>1082</v>
      </c>
      <c r="AV6" s="974" t="s">
        <v>1083</v>
      </c>
      <c r="AW6" s="974" t="s">
        <v>1084</v>
      </c>
      <c r="AX6" s="974" t="s">
        <v>1044</v>
      </c>
      <c r="AY6" s="974" t="s">
        <v>1081</v>
      </c>
      <c r="AZ6" s="974" t="s">
        <v>1045</v>
      </c>
      <c r="BA6" s="974" t="s">
        <v>1046</v>
      </c>
      <c r="BB6" s="974" t="s">
        <v>1068</v>
      </c>
      <c r="BC6" s="974" t="s">
        <v>1047</v>
      </c>
      <c r="BD6" s="974" t="s">
        <v>1048</v>
      </c>
      <c r="BE6" s="974" t="s">
        <v>1049</v>
      </c>
      <c r="BF6" s="974" t="s">
        <v>1050</v>
      </c>
      <c r="BG6" s="974" t="s">
        <v>1051</v>
      </c>
      <c r="BH6" s="974" t="s">
        <v>1052</v>
      </c>
      <c r="BI6" s="974" t="s">
        <v>997</v>
      </c>
      <c r="BJ6" s="974" t="s">
        <v>1053</v>
      </c>
      <c r="BK6" s="974" t="s">
        <v>1066</v>
      </c>
      <c r="BL6" s="974" t="s">
        <v>1054</v>
      </c>
      <c r="BM6" s="974" t="s">
        <v>1055</v>
      </c>
      <c r="BN6" s="974" t="s">
        <v>1056</v>
      </c>
      <c r="BO6" s="974" t="s">
        <v>1057</v>
      </c>
      <c r="BP6" s="974" t="s">
        <v>1058</v>
      </c>
      <c r="BQ6" s="974" t="s">
        <v>1059</v>
      </c>
      <c r="BR6" s="974" t="s">
        <v>1060</v>
      </c>
      <c r="BS6" s="974" t="s">
        <v>1064</v>
      </c>
      <c r="BT6" s="974" t="s">
        <v>1061</v>
      </c>
      <c r="BU6" s="975" t="s">
        <v>1062</v>
      </c>
      <c r="BW6" s="1424" t="s">
        <v>1018</v>
      </c>
    </row>
    <row r="7" spans="2:75" s="955" customFormat="1">
      <c r="B7" s="1259"/>
      <c r="C7" s="1260"/>
      <c r="D7" s="1261"/>
      <c r="E7" s="1262"/>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2"/>
      <c r="AI7" s="1262"/>
      <c r="AJ7" s="1262"/>
      <c r="AK7" s="1262"/>
      <c r="AL7" s="1262"/>
      <c r="AM7" s="1262"/>
      <c r="AN7" s="1262"/>
      <c r="AO7" s="1262"/>
      <c r="AP7" s="1262"/>
      <c r="AQ7" s="1262"/>
      <c r="AR7" s="1262"/>
      <c r="AS7" s="1262"/>
      <c r="AT7" s="1262"/>
      <c r="AU7" s="1262"/>
      <c r="AV7" s="1262"/>
      <c r="AW7" s="1262"/>
      <c r="AX7" s="1262"/>
      <c r="AY7" s="1262"/>
      <c r="AZ7" s="1262"/>
      <c r="BA7" s="1262"/>
      <c r="BB7" s="1262"/>
      <c r="BC7" s="1262"/>
      <c r="BD7" s="1262"/>
      <c r="BE7" s="1262"/>
      <c r="BF7" s="1262"/>
      <c r="BG7" s="1262"/>
      <c r="BH7" s="1262"/>
      <c r="BI7" s="1262"/>
      <c r="BJ7" s="1262"/>
      <c r="BK7" s="1262"/>
      <c r="BL7" s="1262"/>
      <c r="BM7" s="1262"/>
      <c r="BN7" s="1262"/>
      <c r="BO7" s="1262"/>
      <c r="BP7" s="1262"/>
      <c r="BQ7" s="1262"/>
      <c r="BR7" s="1262"/>
      <c r="BS7" s="1262"/>
      <c r="BT7" s="1262"/>
      <c r="BU7" s="1263"/>
      <c r="BW7" s="1425"/>
    </row>
    <row r="8" spans="2:75">
      <c r="B8" s="1024">
        <v>1</v>
      </c>
      <c r="C8" s="977" t="s">
        <v>0</v>
      </c>
      <c r="D8" s="978">
        <f>'第17表(青森40部門)'!D8/'第17表(青森40部門)'!D$57</f>
        <v>1.068270964467643E-3</v>
      </c>
      <c r="E8" s="979">
        <f>'第17表(青森40部門)'!E8/'第17表(青森40部門)'!E$57</f>
        <v>7.0508167412390219E-4</v>
      </c>
      <c r="F8" s="979">
        <f>'第17表(青森40部門)'!F8/'第17表(青森40部門)'!F$57</f>
        <v>5.6017062050534418E-4</v>
      </c>
      <c r="G8" s="979">
        <f>'第17表(青森40部門)'!G8/'第17表(青森40部門)'!G$57</f>
        <v>2.1402396235249826E-4</v>
      </c>
      <c r="H8" s="979">
        <f>'第17表(青森40部門)'!H8/'第17表(青森40部門)'!H$57</f>
        <v>2.1242507033031346E-4</v>
      </c>
      <c r="I8" s="979">
        <f>'第17表(青森40部門)'!I8/'第17表(青森40部門)'!I$57</f>
        <v>2.6850089631916859E-4</v>
      </c>
      <c r="J8" s="979">
        <f>'第17表(青森40部門)'!J8/'第17表(青森40部門)'!J$57</f>
        <v>9.7683486530710266E-4</v>
      </c>
      <c r="K8" s="979">
        <f>'第17表(青森40部門)'!K8/'第17表(青森40部門)'!K$57</f>
        <v>1.1417322834645668E-3</v>
      </c>
      <c r="L8" s="979">
        <f>'第17表(青森40部門)'!L8/'第17表(青森40部門)'!L$57</f>
        <v>1.1366087334590443E-3</v>
      </c>
      <c r="M8" s="979">
        <f>'第17表(青森40部門)'!M8/'第17表(青森40部門)'!M$57</f>
        <v>1.145457760284135E-3</v>
      </c>
      <c r="N8" s="979">
        <f>'第17表(青森40部門)'!N8/'第17表(青森40部門)'!N$57</f>
        <v>6.6326192213305032E-4</v>
      </c>
      <c r="O8" s="979">
        <f>'第17表(青森40部門)'!O8/'第17表(青森40部門)'!O$57</f>
        <v>7.7325493208201153E-4</v>
      </c>
      <c r="P8" s="979">
        <f>'第17表(青森40部門)'!P8/'第17表(青森40部門)'!P$57</f>
        <v>8.0049509612667999E-4</v>
      </c>
      <c r="Q8" s="979">
        <f>'第17表(青森40部門)'!Q8/'第17表(青森40部門)'!Q$57</f>
        <v>7.562878209378597E-4</v>
      </c>
      <c r="R8" s="979">
        <f>'第17表(青森40部門)'!R8/'第17表(青森40部門)'!R$57</f>
        <v>3.8076434917501059E-4</v>
      </c>
      <c r="S8" s="979">
        <f>'第17表(青森40部門)'!S8/'第17表(青森40部門)'!S$57</f>
        <v>8.8613656138138033E-4</v>
      </c>
      <c r="T8" s="979">
        <f>'第17表(青森40部門)'!T8/'第17表(青森40部門)'!T$57</f>
        <v>5.589293513299919E-4</v>
      </c>
      <c r="U8" s="979">
        <f>'第17表(青森40部門)'!U8/'第17表(青森40部門)'!U$57</f>
        <v>2.6081059934275727E-4</v>
      </c>
      <c r="V8" s="979">
        <f>'第17表(青森40部門)'!V8/'第17表(青森40部門)'!V$57</f>
        <v>5.830166546082901E-4</v>
      </c>
      <c r="W8" s="979">
        <f>'第17表(青森40部門)'!W8/'第17表(青森40部門)'!W$57</f>
        <v>9.0669331243656899E-4</v>
      </c>
      <c r="X8" s="979">
        <f>'第17表(青森40部門)'!X8/'第17表(青森40部門)'!X$57</f>
        <v>8.766878389644769E-4</v>
      </c>
      <c r="Y8" s="979">
        <f>'第17表(青森40部門)'!Y8/'第17表(青森40部門)'!Y$57</f>
        <v>2.4190271433871543E-4</v>
      </c>
      <c r="Z8" s="979">
        <f>'第17表(青森40部門)'!Z8/'第17表(青森40部門)'!Z$57</f>
        <v>2.067517363915361E-3</v>
      </c>
      <c r="AA8" s="979">
        <f>'第17表(青森40部門)'!AA8/'第17表(青森40部門)'!AA$57</f>
        <v>1.247308723944238E-3</v>
      </c>
      <c r="AB8" s="979">
        <f>'第17表(青森40部門)'!AB8/'第17表(青森40部門)'!AB$57</f>
        <v>1.3119030778365208E-3</v>
      </c>
      <c r="AC8" s="979">
        <f>'第17表(青森40部門)'!AC8/'第17表(青森40部門)'!AC$57</f>
        <v>7.219450226650301E-4</v>
      </c>
      <c r="AD8" s="979">
        <f>'第17表(青森40部門)'!AD8/'第17表(青森40部門)'!AD$57</f>
        <v>7.8080757650774866E-4</v>
      </c>
      <c r="AE8" s="979">
        <f>'第17表(青森40部門)'!AE8/'第17表(青森40部門)'!AE$57</f>
        <v>8.3019607617049E-4</v>
      </c>
      <c r="AF8" s="979">
        <f>'第17表(青森40部門)'!AF8/'第17表(青森40部門)'!AF$57</f>
        <v>1.9795779131773234E-3</v>
      </c>
      <c r="AG8" s="979">
        <f>'第17表(青森40部門)'!AG8/'第17表(青森40部門)'!AG$57</f>
        <v>2.3103466916387385E-3</v>
      </c>
      <c r="AH8" s="979">
        <f>'第17表(青森40部門)'!AH8/'第17表(青森40部門)'!AH$57</f>
        <v>3.0256269940587628E-3</v>
      </c>
      <c r="AI8" s="979">
        <f>'第17表(青森40部門)'!AI8/'第17表(青森40部門)'!AI$57</f>
        <v>2.9590622792026234E-3</v>
      </c>
      <c r="AJ8" s="979">
        <f>'第17表(青森40部門)'!AJ8/'第17表(青森40部門)'!AJ$57</f>
        <v>3.610859807460036E-3</v>
      </c>
      <c r="AK8" s="979">
        <f>'第17表(青森40部門)'!AK8/'第17表(青森40部門)'!AK$57</f>
        <v>6.4595622251118843E-3</v>
      </c>
      <c r="AL8" s="979">
        <f>'第17表(青森40部門)'!AL8/'第17表(青森40部門)'!AL$57</f>
        <v>3.7951007057080121E-4</v>
      </c>
      <c r="AM8" s="979">
        <f>'第17表(青森40部門)'!AM8/'第17表(青森40部門)'!AM$57</f>
        <v>2.8342930564543937E-5</v>
      </c>
      <c r="AN8" s="979">
        <f>'第17表(青森40部門)'!AN8/'第17表(青森40部門)'!AN$57</f>
        <v>8.7750428599930441E-4</v>
      </c>
      <c r="AO8" s="979">
        <f>'第17表(青森40部門)'!AO8/'第17表(青森40部門)'!AO$57</f>
        <v>4.2332461581294301E-3</v>
      </c>
      <c r="AP8" s="979">
        <f>'第17表(青森40部門)'!AP8/'第17表(青森40部門)'!AP$57</f>
        <v>1.0458063166701528E-4</v>
      </c>
      <c r="AQ8" s="979">
        <f>'第17表(青森40部門)'!AQ8/'第17表(青森40部門)'!AQ$57</f>
        <v>0</v>
      </c>
      <c r="AR8" s="979">
        <f>'第17表(青森40部門)'!AR8/'第17表(青森40部門)'!AR$57</f>
        <v>2.7791733920437192E-4</v>
      </c>
      <c r="AS8" s="979">
        <f>'第17表(青森40部門)'!AS8/'第17表(青森40部門)'!AS$57</f>
        <v>1.1808969324142477E-4</v>
      </c>
      <c r="AT8" s="979">
        <f>'第17表(青森40部門)'!AT8/'第17表(青森40部門)'!AT$57</f>
        <v>3.3503007453302394E-5</v>
      </c>
      <c r="AU8" s="979">
        <f>'第17表(青森40部門)'!AU8/'第17表(青森40部門)'!AU$57</f>
        <v>7.0898520584203805E-4</v>
      </c>
      <c r="AV8" s="979">
        <f>'第17表(青森40部門)'!AV8/'第17表(青森40部門)'!AV$57</f>
        <v>2.8135330941830202E-5</v>
      </c>
      <c r="AW8" s="979">
        <f>'第17表(青森40部門)'!AW8/'第17表(青森40部門)'!AW$57</f>
        <v>1.0957266660025899E-3</v>
      </c>
      <c r="AX8" s="979">
        <f>'第17表(青森40部門)'!AX8/'第17表(青森40部門)'!AX$57</f>
        <v>1.9280205655526992E-3</v>
      </c>
      <c r="AY8" s="979">
        <f>'第17表(青森40部門)'!AY8/'第17表(青森40部門)'!AY$57</f>
        <v>1.959340711537548E-3</v>
      </c>
      <c r="AZ8" s="979">
        <f>'第17表(青森40部門)'!AZ8/'第17表(青森40部門)'!AZ$57</f>
        <v>1.8058899796258565E-3</v>
      </c>
      <c r="BA8" s="979">
        <f>'第17表(青森40部門)'!BA8/'第17表(青森40部門)'!BA$57</f>
        <v>5.276724456734723E-3</v>
      </c>
      <c r="BB8" s="979">
        <f>'第17表(青森40部門)'!BB8/'第17表(青森40部門)'!BB$57</f>
        <v>1.7184597485088652E-3</v>
      </c>
      <c r="BC8" s="979">
        <f>'第17表(青森40部門)'!BC8/'第17表(青森40部門)'!BC$57</f>
        <v>2.8728757156555257E-3</v>
      </c>
      <c r="BD8" s="979">
        <f>'第17表(青森40部門)'!BD8/'第17表(青森40部門)'!BD$57</f>
        <v>2.9199124653299584E-3</v>
      </c>
      <c r="BE8" s="979">
        <f>'第17表(青森40部門)'!BE8/'第17表(青森40部門)'!BE$57</f>
        <v>2.2389790255643426E-3</v>
      </c>
      <c r="BF8" s="979">
        <f>'第17表(青森40部門)'!BF8/'第17表(青森40部門)'!BF$57</f>
        <v>4.4478241531199336E-4</v>
      </c>
      <c r="BG8" s="979">
        <f>'第17表(青森40部門)'!BG8/'第17表(青森40部門)'!BG$57</f>
        <v>3.7233082706766918E-3</v>
      </c>
      <c r="BH8" s="979">
        <f>'第17表(青森40部門)'!BH8/'第17表(青森40部門)'!BH$57</f>
        <v>2.5170776728218539E-5</v>
      </c>
      <c r="BI8" s="979">
        <f>'第17表(青森40部門)'!BI8/'第17表(青森40部門)'!BI$57</f>
        <v>1.2284237868102844E-4</v>
      </c>
      <c r="BJ8" s="979">
        <f>'第17表(青森40部門)'!BJ8/'第17表(青森40部門)'!BJ$57</f>
        <v>6.0053876906710597E-4</v>
      </c>
      <c r="BK8" s="979">
        <f>'第17表(青森40部門)'!BK8/'第17表(青森40部門)'!BK$57</f>
        <v>7.6050150613287109E-4</v>
      </c>
      <c r="BL8" s="979">
        <f>'第17表(青森40部門)'!BL8/'第17表(青森40部門)'!BL$57</f>
        <v>6.2729856105009345E-3</v>
      </c>
      <c r="BM8" s="979">
        <f>'第17表(青森40部門)'!BM8/'第17表(青森40部門)'!BM$57</f>
        <v>2.4142106885247944E-3</v>
      </c>
      <c r="BN8" s="979">
        <f>'第17表(青森40部門)'!BN8/'第17表(青森40部門)'!BN$57</f>
        <v>6.8494428221776873E-4</v>
      </c>
      <c r="BO8" s="979">
        <f>'第17表(青森40部門)'!BO8/'第17表(青森40部門)'!BO$57</f>
        <v>1.4813626765483217E-3</v>
      </c>
      <c r="BP8" s="979">
        <f>'第17表(青森40部門)'!BP8/'第17表(青森40部門)'!BP$57</f>
        <v>2.9247221513956177E-4</v>
      </c>
      <c r="BQ8" s="979">
        <f>'第17表(青森40部門)'!BQ8/'第17表(青森40部門)'!BQ$57</f>
        <v>2.76579335015553E-4</v>
      </c>
      <c r="BR8" s="979">
        <f>'第17表(青森40部門)'!BR8/'第17表(青森40部門)'!BR$57</f>
        <v>4.0667174038076094E-5</v>
      </c>
      <c r="BS8" s="979">
        <f>'第17表(青森40部門)'!BS8/'第17表(青森40部門)'!BS$57</f>
        <v>7.4445936120423741E-5</v>
      </c>
      <c r="BT8" s="979">
        <f>'第17表(青森40部門)'!BT8/'第17表(青森40部門)'!BT$57</f>
        <v>1.743252273963339E-3</v>
      </c>
      <c r="BU8" s="980">
        <f>'第17表(青森40部門)'!BU8/'第17表(青森40部門)'!BU$57</f>
        <v>3.0692858903632173E-3</v>
      </c>
      <c r="BW8" s="1426">
        <f>'第17表(青森40部門)'!BW8/'第17表(青森40部門)'!BW$57</f>
        <v>7.8828717488832376E-6</v>
      </c>
    </row>
    <row r="9" spans="2:75">
      <c r="B9" s="1025">
        <v>2</v>
      </c>
      <c r="C9" s="982" t="s">
        <v>243</v>
      </c>
      <c r="D9" s="983">
        <f>'第17表(青森40部門)'!D9/'第17表(青森40部門)'!D$57</f>
        <v>0</v>
      </c>
      <c r="E9" s="984">
        <f>'第17表(青森40部門)'!E9/'第17表(青森40部門)'!E$57</f>
        <v>0</v>
      </c>
      <c r="F9" s="984">
        <f>'第17表(青森40部門)'!F9/'第17表(青森40部門)'!F$57</f>
        <v>0</v>
      </c>
      <c r="G9" s="984">
        <f>'第17表(青森40部門)'!G9/'第17表(青森40部門)'!G$57</f>
        <v>0</v>
      </c>
      <c r="H9" s="984">
        <f>'第17表(青森40部門)'!H9/'第17表(青森40部門)'!H$57</f>
        <v>0</v>
      </c>
      <c r="I9" s="984">
        <f>'第17表(青森40部門)'!I9/'第17表(青森40部門)'!I$57</f>
        <v>0</v>
      </c>
      <c r="J9" s="984">
        <f>'第17表(青森40部門)'!J9/'第17表(青森40部門)'!J$57</f>
        <v>0</v>
      </c>
      <c r="K9" s="984">
        <f>'第17表(青森40部門)'!K9/'第17表(青森40部門)'!K$57</f>
        <v>0</v>
      </c>
      <c r="L9" s="984">
        <f>'第17表(青森40部門)'!L9/'第17表(青森40部門)'!L$57</f>
        <v>0</v>
      </c>
      <c r="M9" s="984">
        <f>'第17表(青森40部門)'!M9/'第17表(青森40部門)'!M$57</f>
        <v>0</v>
      </c>
      <c r="N9" s="984">
        <f>'第17表(青森40部門)'!N9/'第17表(青森40部門)'!N$57</f>
        <v>0</v>
      </c>
      <c r="O9" s="984">
        <f>'第17表(青森40部門)'!O9/'第17表(青森40部門)'!O$57</f>
        <v>0</v>
      </c>
      <c r="P9" s="984">
        <f>'第17表(青森40部門)'!P9/'第17表(青森40部門)'!P$57</f>
        <v>0</v>
      </c>
      <c r="Q9" s="984">
        <f>'第17表(青森40部門)'!Q9/'第17表(青森40部門)'!Q$57</f>
        <v>0</v>
      </c>
      <c r="R9" s="984">
        <f>'第17表(青森40部門)'!R9/'第17表(青森40部門)'!R$57</f>
        <v>0</v>
      </c>
      <c r="S9" s="984">
        <f>'第17表(青森40部門)'!S9/'第17表(青森40部門)'!S$57</f>
        <v>0</v>
      </c>
      <c r="T9" s="984">
        <f>'第17表(青森40部門)'!T9/'第17表(青森40部門)'!T$57</f>
        <v>0</v>
      </c>
      <c r="U9" s="984">
        <f>'第17表(青森40部門)'!U9/'第17表(青森40部門)'!U$57</f>
        <v>0</v>
      </c>
      <c r="V9" s="984">
        <f>'第17表(青森40部門)'!V9/'第17表(青森40部門)'!V$57</f>
        <v>0</v>
      </c>
      <c r="W9" s="984">
        <f>'第17表(青森40部門)'!W9/'第17表(青森40部門)'!W$57</f>
        <v>0</v>
      </c>
      <c r="X9" s="984">
        <f>'第17表(青森40部門)'!X9/'第17表(青森40部門)'!X$57</f>
        <v>0</v>
      </c>
      <c r="Y9" s="984">
        <f>'第17表(青森40部門)'!Y9/'第17表(青森40部門)'!Y$57</f>
        <v>0</v>
      </c>
      <c r="Z9" s="984">
        <f>'第17表(青森40部門)'!Z9/'第17表(青森40部門)'!Z$57</f>
        <v>0</v>
      </c>
      <c r="AA9" s="984">
        <f>'第17表(青森40部門)'!AA9/'第17表(青森40部門)'!AA$57</f>
        <v>0</v>
      </c>
      <c r="AB9" s="984">
        <f>'第17表(青森40部門)'!AB9/'第17表(青森40部門)'!AB$57</f>
        <v>0</v>
      </c>
      <c r="AC9" s="984">
        <f>'第17表(青森40部門)'!AC9/'第17表(青森40部門)'!AC$57</f>
        <v>0</v>
      </c>
      <c r="AD9" s="984">
        <f>'第17表(青森40部門)'!AD9/'第17表(青森40部門)'!AD$57</f>
        <v>0</v>
      </c>
      <c r="AE9" s="984">
        <f>'第17表(青森40部門)'!AE9/'第17表(青森40部門)'!AE$57</f>
        <v>0</v>
      </c>
      <c r="AF9" s="984">
        <f>'第17表(青森40部門)'!AF9/'第17表(青森40部門)'!AF$57</f>
        <v>0</v>
      </c>
      <c r="AG9" s="984">
        <f>'第17表(青森40部門)'!AG9/'第17表(青森40部門)'!AG$57</f>
        <v>0</v>
      </c>
      <c r="AH9" s="984">
        <f>'第17表(青森40部門)'!AH9/'第17表(青森40部門)'!AH$57</f>
        <v>0</v>
      </c>
      <c r="AI9" s="984">
        <f>'第17表(青森40部門)'!AI9/'第17表(青森40部門)'!AI$57</f>
        <v>0</v>
      </c>
      <c r="AJ9" s="984">
        <f>'第17表(青森40部門)'!AJ9/'第17表(青森40部門)'!AJ$57</f>
        <v>0</v>
      </c>
      <c r="AK9" s="984">
        <f>'第17表(青森40部門)'!AK9/'第17表(青森40部門)'!AK$57</f>
        <v>0</v>
      </c>
      <c r="AL9" s="984">
        <f>'第17表(青森40部門)'!AL9/'第17表(青森40部門)'!AL$57</f>
        <v>0</v>
      </c>
      <c r="AM9" s="984">
        <f>'第17表(青森40部門)'!AM9/'第17表(青森40部門)'!AM$57</f>
        <v>0</v>
      </c>
      <c r="AN9" s="984">
        <f>'第17表(青森40部門)'!AN9/'第17表(青森40部門)'!AN$57</f>
        <v>0</v>
      </c>
      <c r="AO9" s="984">
        <f>'第17表(青森40部門)'!AO9/'第17表(青森40部門)'!AO$57</f>
        <v>0</v>
      </c>
      <c r="AP9" s="984">
        <f>'第17表(青森40部門)'!AP9/'第17表(青森40部門)'!AP$57</f>
        <v>0</v>
      </c>
      <c r="AQ9" s="984">
        <f>'第17表(青森40部門)'!AQ9/'第17表(青森40部門)'!AQ$57</f>
        <v>0</v>
      </c>
      <c r="AR9" s="984">
        <f>'第17表(青森40部門)'!AR9/'第17表(青森40部門)'!AR$57</f>
        <v>0</v>
      </c>
      <c r="AS9" s="984">
        <f>'第17表(青森40部門)'!AS9/'第17表(青森40部門)'!AS$57</f>
        <v>0</v>
      </c>
      <c r="AT9" s="984">
        <f>'第17表(青森40部門)'!AT9/'第17表(青森40部門)'!AT$57</f>
        <v>0</v>
      </c>
      <c r="AU9" s="984">
        <f>'第17表(青森40部門)'!AU9/'第17表(青森40部門)'!AU$57</f>
        <v>0</v>
      </c>
      <c r="AV9" s="984">
        <f>'第17表(青森40部門)'!AV9/'第17表(青森40部門)'!AV$57</f>
        <v>0</v>
      </c>
      <c r="AW9" s="984">
        <f>'第17表(青森40部門)'!AW9/'第17表(青森40部門)'!AW$57</f>
        <v>0</v>
      </c>
      <c r="AX9" s="984">
        <f>'第17表(青森40部門)'!AX9/'第17表(青森40部門)'!AX$57</f>
        <v>0</v>
      </c>
      <c r="AY9" s="984">
        <f>'第17表(青森40部門)'!AY9/'第17表(青森40部門)'!AY$57</f>
        <v>0</v>
      </c>
      <c r="AZ9" s="984">
        <f>'第17表(青森40部門)'!AZ9/'第17表(青森40部門)'!AZ$57</f>
        <v>0</v>
      </c>
      <c r="BA9" s="984">
        <f>'第17表(青森40部門)'!BA9/'第17表(青森40部門)'!BA$57</f>
        <v>0</v>
      </c>
      <c r="BB9" s="984">
        <f>'第17表(青森40部門)'!BB9/'第17表(青森40部門)'!BB$57</f>
        <v>0</v>
      </c>
      <c r="BC9" s="984">
        <f>'第17表(青森40部門)'!BC9/'第17表(青森40部門)'!BC$57</f>
        <v>0</v>
      </c>
      <c r="BD9" s="984">
        <f>'第17表(青森40部門)'!BD9/'第17表(青森40部門)'!BD$57</f>
        <v>0</v>
      </c>
      <c r="BE9" s="984">
        <f>'第17表(青森40部門)'!BE9/'第17表(青森40部門)'!BE$57</f>
        <v>0</v>
      </c>
      <c r="BF9" s="984">
        <f>'第17表(青森40部門)'!BF9/'第17表(青森40部門)'!BF$57</f>
        <v>0</v>
      </c>
      <c r="BG9" s="984">
        <f>'第17表(青森40部門)'!BG9/'第17表(青森40部門)'!BG$57</f>
        <v>0</v>
      </c>
      <c r="BH9" s="984">
        <f>'第17表(青森40部門)'!BH9/'第17表(青森40部門)'!BH$57</f>
        <v>0</v>
      </c>
      <c r="BI9" s="984">
        <f>'第17表(青森40部門)'!BI9/'第17表(青森40部門)'!BI$57</f>
        <v>0</v>
      </c>
      <c r="BJ9" s="984">
        <f>'第17表(青森40部門)'!BJ9/'第17表(青森40部門)'!BJ$57</f>
        <v>0</v>
      </c>
      <c r="BK9" s="984">
        <f>'第17表(青森40部門)'!BK9/'第17表(青森40部門)'!BK$57</f>
        <v>0</v>
      </c>
      <c r="BL9" s="984">
        <f>'第17表(青森40部門)'!BL9/'第17表(青森40部門)'!BL$57</f>
        <v>0</v>
      </c>
      <c r="BM9" s="984">
        <f>'第17表(青森40部門)'!BM9/'第17表(青森40部門)'!BM$57</f>
        <v>0</v>
      </c>
      <c r="BN9" s="984">
        <f>'第17表(青森40部門)'!BN9/'第17表(青森40部門)'!BN$57</f>
        <v>0</v>
      </c>
      <c r="BO9" s="984">
        <f>'第17表(青森40部門)'!BO9/'第17表(青森40部門)'!BO$57</f>
        <v>0</v>
      </c>
      <c r="BP9" s="984">
        <f>'第17表(青森40部門)'!BP9/'第17表(青森40部門)'!BP$57</f>
        <v>0</v>
      </c>
      <c r="BQ9" s="984">
        <f>'第17表(青森40部門)'!BQ9/'第17表(青森40部門)'!BQ$57</f>
        <v>0</v>
      </c>
      <c r="BR9" s="984">
        <f>'第17表(青森40部門)'!BR9/'第17表(青森40部門)'!BR$57</f>
        <v>0</v>
      </c>
      <c r="BS9" s="984">
        <f>'第17表(青森40部門)'!BS9/'第17表(青森40部門)'!BS$57</f>
        <v>0</v>
      </c>
      <c r="BT9" s="984">
        <f>'第17表(青森40部門)'!BT9/'第17表(青森40部門)'!BT$57</f>
        <v>0</v>
      </c>
      <c r="BU9" s="985">
        <f>'第17表(青森40部門)'!BU9/'第17表(青森40部門)'!BU$57</f>
        <v>0</v>
      </c>
      <c r="BW9" s="1427">
        <f>'第17表(青森40部門)'!BW9/'第17表(青森40部門)'!BW$57</f>
        <v>0</v>
      </c>
    </row>
    <row r="10" spans="2:75">
      <c r="B10" s="1025">
        <v>3</v>
      </c>
      <c r="C10" s="982" t="s">
        <v>1</v>
      </c>
      <c r="D10" s="983">
        <f>'第17表(青森40部門)'!D10/'第17表(青森40部門)'!D$57</f>
        <v>3.9098878315487307E-5</v>
      </c>
      <c r="E10" s="984">
        <f>'第17表(青森40部門)'!E10/'第17表(青森40部門)'!E$57</f>
        <v>1.1784380271909034E-5</v>
      </c>
      <c r="F10" s="984">
        <f>'第17表(青森40部門)'!F10/'第17表(青森40部門)'!F$57</f>
        <v>1.1991796135529927E-5</v>
      </c>
      <c r="G10" s="984">
        <f>'第17表(青森40部門)'!G10/'第17表(青森40部門)'!G$57</f>
        <v>1.8351344483670286E-5</v>
      </c>
      <c r="H10" s="984">
        <f>'第17表(青森40部門)'!H10/'第17表(青森40部門)'!H$57</f>
        <v>1.8310507971734601E-5</v>
      </c>
      <c r="I10" s="984">
        <f>'第17表(青森40部門)'!I10/'第17表(青森40部門)'!I$57</f>
        <v>1.9742712964644749E-5</v>
      </c>
      <c r="J10" s="984">
        <f>'第17表(青森40部門)'!J10/'第17表(青森40部門)'!J$57</f>
        <v>4.3366697682890237E-6</v>
      </c>
      <c r="K10" s="984">
        <f>'第17表(青森40部門)'!K10/'第17表(青森40部門)'!K$57</f>
        <v>9.8425196850393696E-6</v>
      </c>
      <c r="L10" s="984">
        <f>'第17表(青森40部門)'!L10/'第17表(青森40部門)'!L$57</f>
        <v>3.8949967306371193E-6</v>
      </c>
      <c r="M10" s="984">
        <f>'第17表(青森40部門)'!M10/'第17表(青森40部門)'!M$57</f>
        <v>3.7198238589006335E-6</v>
      </c>
      <c r="N10" s="984">
        <f>'第17表(青森40部門)'!N10/'第17表(青森40部門)'!N$57</f>
        <v>1.3265238442661008E-5</v>
      </c>
      <c r="O10" s="984">
        <f>'第17表(青森40部門)'!O10/'第17表(青森40部門)'!O$57</f>
        <v>4.5181840772738567E-6</v>
      </c>
      <c r="P10" s="984">
        <f>'第17表(青森40部門)'!P10/'第17表(青森40部門)'!P$57</f>
        <v>4.2042809670518907E-6</v>
      </c>
      <c r="Q10" s="984">
        <f>'第17表(青森40部門)'!Q10/'第17表(青森40部門)'!Q$57</f>
        <v>4.7137052551528653E-6</v>
      </c>
      <c r="R10" s="984">
        <f>'第17表(青森40部門)'!R10/'第17表(青森40部門)'!R$57</f>
        <v>1.4102383302778169E-5</v>
      </c>
      <c r="S10" s="984">
        <f>'第17表(青森40部門)'!S10/'第17表(青森40部門)'!S$57</f>
        <v>1.1525230573762859E-5</v>
      </c>
      <c r="T10" s="984">
        <f>'第17表(青森40部門)'!T10/'第17表(青森40部門)'!T$57</f>
        <v>1.9497535511511345E-5</v>
      </c>
      <c r="U10" s="984">
        <f>'第17表(青森40部門)'!U10/'第17表(青森40部門)'!U$57</f>
        <v>3.4774746579034308E-5</v>
      </c>
      <c r="V10" s="984">
        <f>'第17表(青森40部門)'!V10/'第17表(青森40部門)'!V$57</f>
        <v>1.8263172313030775E-5</v>
      </c>
      <c r="W10" s="984">
        <f>'第17表(青森40部門)'!W10/'第17表(青森40部門)'!W$57</f>
        <v>1.1024371537326563E-5</v>
      </c>
      <c r="X10" s="984">
        <f>'第17表(青森40部門)'!X10/'第17表(青森40部門)'!X$57</f>
        <v>8.5949788133772244E-6</v>
      </c>
      <c r="Y10" s="984">
        <f>'第17表(青森40部門)'!Y10/'第17表(青森40部門)'!Y$57</f>
        <v>8.1540240788331048E-6</v>
      </c>
      <c r="Z10" s="984">
        <f>'第17表(青森40部門)'!Z10/'第17表(青森40部門)'!Z$57</f>
        <v>9.6914876433532547E-6</v>
      </c>
      <c r="AA10" s="984">
        <f>'第17表(青森40部門)'!AA10/'第17表(青森40部門)'!AA$57</f>
        <v>1.0825244470104283E-5</v>
      </c>
      <c r="AB10" s="984">
        <f>'第17表(青森40部門)'!AB10/'第17表(青森40部門)'!AB$57</f>
        <v>1.2526127414097905E-5</v>
      </c>
      <c r="AC10" s="984">
        <f>'第17表(青森40部門)'!AC10/'第17表(青森40部門)'!AC$57</f>
        <v>1.0108915136499839E-5</v>
      </c>
      <c r="AD10" s="984">
        <f>'第17表(青森40部門)'!AD10/'第17表(青森40部門)'!AD$57</f>
        <v>1.1299675492152657E-5</v>
      </c>
      <c r="AE10" s="984">
        <f>'第17表(青森40部門)'!AE10/'第17表(青森40部門)'!AE$57</f>
        <v>1.1530501057923472E-5</v>
      </c>
      <c r="AF10" s="984">
        <f>'第17表(青森40部門)'!AF10/'第17表(青森40部門)'!AF$57</f>
        <v>7.7049292800366852E-5</v>
      </c>
      <c r="AG10" s="984">
        <f>'第17表(青森40部門)'!AG10/'第17表(青森40部門)'!AG$57</f>
        <v>1.0803338893146894E-4</v>
      </c>
      <c r="AH10" s="984">
        <f>'第17表(青森40部門)'!AH10/'第17表(青森40部門)'!AH$57</f>
        <v>3.4241613261903634E-5</v>
      </c>
      <c r="AI10" s="984">
        <f>'第17表(青森40部門)'!AI10/'第17表(青森40部門)'!AI$57</f>
        <v>3.5254134159281115E-5</v>
      </c>
      <c r="AJ10" s="984">
        <f>'第17表(青森40部門)'!AJ10/'第17表(青森40部門)'!AJ$57</f>
        <v>4.2607212427184784E-5</v>
      </c>
      <c r="AK10" s="984">
        <f>'第17表(青森40部門)'!AK10/'第17表(青森40部門)'!AK$57</f>
        <v>9.018977544092031E-5</v>
      </c>
      <c r="AL10" s="984">
        <f>'第17表(青森40部門)'!AL10/'第17表(青森40部門)'!AL$57</f>
        <v>0</v>
      </c>
      <c r="AM10" s="984">
        <f>'第17表(青森40部門)'!AM10/'第17表(青森40部門)'!AM$57</f>
        <v>2.3619108803786617E-6</v>
      </c>
      <c r="AN10" s="984">
        <f>'第17表(青森40部門)'!AN10/'第17表(青森40部門)'!AN$57</f>
        <v>2.9426703085154404E-6</v>
      </c>
      <c r="AO10" s="984">
        <f>'第17表(青森40部門)'!AO10/'第17表(青森40部門)'!AO$57</f>
        <v>6.8462202018265717E-6</v>
      </c>
      <c r="AP10" s="984">
        <f>'第17表(青森40部門)'!AP10/'第17表(青森40部門)'!AP$57</f>
        <v>0</v>
      </c>
      <c r="AQ10" s="984">
        <f>'第17表(青森40部門)'!AQ10/'第17表(青森40部門)'!AQ$57</f>
        <v>0</v>
      </c>
      <c r="AR10" s="984">
        <f>'第17表(青森40部門)'!AR10/'第17表(青森40部門)'!AR$57</f>
        <v>5.0075196253039979E-6</v>
      </c>
      <c r="AS10" s="984">
        <f>'第17表(青森40部門)'!AS10/'第17表(青森40部門)'!AS$57</f>
        <v>2.7462719358470874E-6</v>
      </c>
      <c r="AT10" s="984">
        <f>'第17表(青森40部門)'!AT10/'第17表(青森40部門)'!AT$57</f>
        <v>3.3503007453302391E-6</v>
      </c>
      <c r="AU10" s="984">
        <f>'第17表(青森40部門)'!AU10/'第17表(青森40部門)'!AU$57</f>
        <v>0</v>
      </c>
      <c r="AV10" s="984">
        <f>'第17表(青森40部門)'!AV10/'第17表(青森40部門)'!AV$57</f>
        <v>0</v>
      </c>
      <c r="AW10" s="984">
        <f>'第17表(青森40部門)'!AW10/'第17表(青森40部門)'!AW$57</f>
        <v>0</v>
      </c>
      <c r="AX10" s="984">
        <f>'第17表(青森40部門)'!AX10/'第17表(青森40部門)'!AX$57</f>
        <v>2.8353243611069107E-5</v>
      </c>
      <c r="AY10" s="984">
        <f>'第17表(青森40部門)'!AY10/'第17表(青森40部門)'!AY$57</f>
        <v>2.3749584382273311E-5</v>
      </c>
      <c r="AZ10" s="984">
        <f>'第17表(青森40部門)'!AZ10/'第17表(青森40部門)'!AZ$57</f>
        <v>4.6304871272457863E-5</v>
      </c>
      <c r="BA10" s="984">
        <f>'第17表(青森40部門)'!BA10/'第17表(青森40部門)'!BA$57</f>
        <v>0</v>
      </c>
      <c r="BB10" s="984">
        <f>'第17表(青森40部門)'!BB10/'第17表(青森40部門)'!BB$57</f>
        <v>2.1314852953655476E-5</v>
      </c>
      <c r="BC10" s="984">
        <f>'第17表(青森40部門)'!BC10/'第17表(青森40部門)'!BC$57</f>
        <v>8.7000346137091409E-6</v>
      </c>
      <c r="BD10" s="984">
        <f>'第17表(青森40部門)'!BD10/'第17表(青森40部門)'!BD$57</f>
        <v>2.0901306122619604E-6</v>
      </c>
      <c r="BE10" s="984">
        <f>'第17表(青森40部門)'!BE10/'第17表(青森40部門)'!BE$57</f>
        <v>0</v>
      </c>
      <c r="BF10" s="984">
        <f>'第17表(青森40部門)'!BF10/'第17表(青森40部門)'!BF$57</f>
        <v>0</v>
      </c>
      <c r="BG10" s="984">
        <f>'第17表(青森40部門)'!BG10/'第17表(青森40部門)'!BG$57</f>
        <v>3.6090225563909776E-5</v>
      </c>
      <c r="BH10" s="984">
        <f>'第17表(青森40部門)'!BH10/'第17表(青森40部門)'!BH$57</f>
        <v>2.097564727351545E-6</v>
      </c>
      <c r="BI10" s="984">
        <f>'第17表(青森40部門)'!BI10/'第17表(青森40部門)'!BI$57</f>
        <v>7.758466021959691E-5</v>
      </c>
      <c r="BJ10" s="984">
        <f>'第17表(青森40部門)'!BJ10/'第17表(青森40部門)'!BJ$57</f>
        <v>0</v>
      </c>
      <c r="BK10" s="984">
        <f>'第17表(青森40部門)'!BK10/'第17表(青森40部門)'!BK$57</f>
        <v>0</v>
      </c>
      <c r="BL10" s="984">
        <f>'第17表(青森40部門)'!BL10/'第17表(青森40部門)'!BL$57</f>
        <v>1.2165412173522448E-4</v>
      </c>
      <c r="BM10" s="984">
        <f>'第17表(青森40部門)'!BM10/'第17表(青森40部門)'!BM$57</f>
        <v>3.113102112862404E-6</v>
      </c>
      <c r="BN10" s="984">
        <f>'第17表(青森40部門)'!BN10/'第17表(青森40部門)'!BN$57</f>
        <v>1.0372605544629145E-3</v>
      </c>
      <c r="BO10" s="984">
        <f>'第17表(青森40部門)'!BO10/'第17表(青森40部門)'!BO$57</f>
        <v>3.0379988467903972E-5</v>
      </c>
      <c r="BP10" s="984">
        <f>'第17表(青森40部門)'!BP10/'第17表(青森40部門)'!BP$57</f>
        <v>1.3844838586488129E-5</v>
      </c>
      <c r="BQ10" s="984">
        <f>'第17表(青森40部門)'!BQ10/'第17表(青森40部門)'!BQ$57</f>
        <v>8.5288781722857752E-6</v>
      </c>
      <c r="BR10" s="984">
        <f>'第17表(青森40部門)'!BR10/'第17表(青森40部門)'!BR$57</f>
        <v>2.9047981455768637E-5</v>
      </c>
      <c r="BS10" s="984">
        <f>'第17表(青森40部門)'!BS10/'第17表(青森40部門)'!BS$57</f>
        <v>7.4445936120423745E-6</v>
      </c>
      <c r="BT10" s="984">
        <f>'第17表(青森40部門)'!BT10/'第17表(青森40部門)'!BT$57</f>
        <v>5.9012199576069114E-5</v>
      </c>
      <c r="BU10" s="985">
        <f>'第17表(青森40部門)'!BU10/'第17表(青森40部門)'!BU$57</f>
        <v>4.3521501491801467E-5</v>
      </c>
      <c r="BW10" s="1427">
        <f>'第17表(青森40部門)'!BW10/'第17表(青森40部門)'!BW$57</f>
        <v>4.2620950642266995E-5</v>
      </c>
    </row>
    <row r="11" spans="2:75">
      <c r="B11" s="1025">
        <v>4</v>
      </c>
      <c r="C11" s="982" t="s">
        <v>2</v>
      </c>
      <c r="D11" s="983">
        <f>'第17表(青森40部門)'!D11/'第17表(青森40部門)'!D$57</f>
        <v>0</v>
      </c>
      <c r="E11" s="984">
        <f>'第17表(青森40部門)'!E11/'第17表(青森40部門)'!E$57</f>
        <v>0</v>
      </c>
      <c r="F11" s="984">
        <f>'第17表(青森40部門)'!F11/'第17表(青森40部門)'!F$57</f>
        <v>0</v>
      </c>
      <c r="G11" s="984">
        <f>'第17表(青森40部門)'!G11/'第17表(青森40部門)'!G$57</f>
        <v>0</v>
      </c>
      <c r="H11" s="984">
        <f>'第17表(青森40部門)'!H11/'第17表(青森40部門)'!H$57</f>
        <v>0</v>
      </c>
      <c r="I11" s="984">
        <f>'第17表(青森40部門)'!I11/'第17表(青森40部門)'!I$57</f>
        <v>0</v>
      </c>
      <c r="J11" s="984">
        <f>'第17表(青森40部門)'!J11/'第17表(青森40部門)'!J$57</f>
        <v>0</v>
      </c>
      <c r="K11" s="984">
        <f>'第17表(青森40部門)'!K11/'第17表(青森40部門)'!K$57</f>
        <v>0</v>
      </c>
      <c r="L11" s="984">
        <f>'第17表(青森40部門)'!L11/'第17表(青森40部門)'!L$57</f>
        <v>0</v>
      </c>
      <c r="M11" s="984">
        <f>'第17表(青森40部門)'!M11/'第17表(青森40部門)'!M$57</f>
        <v>0</v>
      </c>
      <c r="N11" s="984">
        <f>'第17表(青森40部門)'!N11/'第17表(青森40部門)'!N$57</f>
        <v>0</v>
      </c>
      <c r="O11" s="984">
        <f>'第17表(青森40部門)'!O11/'第17表(青森40部門)'!O$57</f>
        <v>0</v>
      </c>
      <c r="P11" s="984">
        <f>'第17表(青森40部門)'!P11/'第17表(青森40部門)'!P$57</f>
        <v>0</v>
      </c>
      <c r="Q11" s="984">
        <f>'第17表(青森40部門)'!Q11/'第17表(青森40部門)'!Q$57</f>
        <v>0</v>
      </c>
      <c r="R11" s="984">
        <f>'第17表(青森40部門)'!R11/'第17表(青森40部門)'!R$57</f>
        <v>0</v>
      </c>
      <c r="S11" s="984">
        <f>'第17表(青森40部門)'!S11/'第17表(青森40部門)'!S$57</f>
        <v>0</v>
      </c>
      <c r="T11" s="984">
        <f>'第17表(青森40部門)'!T11/'第17表(青森40部門)'!T$57</f>
        <v>0</v>
      </c>
      <c r="U11" s="984">
        <f>'第17表(青森40部門)'!U11/'第17表(青森40部門)'!U$57</f>
        <v>0</v>
      </c>
      <c r="V11" s="984">
        <f>'第17表(青森40部門)'!V11/'第17表(青森40部門)'!V$57</f>
        <v>0</v>
      </c>
      <c r="W11" s="984">
        <f>'第17表(青森40部門)'!W11/'第17表(青森40部門)'!W$57</f>
        <v>0</v>
      </c>
      <c r="X11" s="984">
        <f>'第17表(青森40部門)'!X11/'第17表(青森40部門)'!X$57</f>
        <v>0</v>
      </c>
      <c r="Y11" s="984">
        <f>'第17表(青森40部門)'!Y11/'第17表(青森40部門)'!Y$57</f>
        <v>0</v>
      </c>
      <c r="Z11" s="984">
        <f>'第17表(青森40部門)'!Z11/'第17表(青森40部門)'!Z$57</f>
        <v>0</v>
      </c>
      <c r="AA11" s="984">
        <f>'第17表(青森40部門)'!AA11/'第17表(青森40部門)'!AA$57</f>
        <v>0</v>
      </c>
      <c r="AB11" s="984">
        <f>'第17表(青森40部門)'!AB11/'第17表(青森40部門)'!AB$57</f>
        <v>0</v>
      </c>
      <c r="AC11" s="984">
        <f>'第17表(青森40部門)'!AC11/'第17表(青森40部門)'!AC$57</f>
        <v>0</v>
      </c>
      <c r="AD11" s="984">
        <f>'第17表(青森40部門)'!AD11/'第17表(青森40部門)'!AD$57</f>
        <v>0</v>
      </c>
      <c r="AE11" s="984">
        <f>'第17表(青森40部門)'!AE11/'第17表(青森40部門)'!AE$57</f>
        <v>0</v>
      </c>
      <c r="AF11" s="984">
        <f>'第17表(青森40部門)'!AF11/'第17表(青森40部門)'!AF$57</f>
        <v>0</v>
      </c>
      <c r="AG11" s="984">
        <f>'第17表(青森40部門)'!AG11/'第17表(青森40部門)'!AG$57</f>
        <v>0</v>
      </c>
      <c r="AH11" s="984">
        <f>'第17表(青森40部門)'!AH11/'第17表(青森40部門)'!AH$57</f>
        <v>0</v>
      </c>
      <c r="AI11" s="984">
        <f>'第17表(青森40部門)'!AI11/'第17表(青森40部門)'!AI$57</f>
        <v>0</v>
      </c>
      <c r="AJ11" s="984">
        <f>'第17表(青森40部門)'!AJ11/'第17表(青森40部門)'!AJ$57</f>
        <v>0</v>
      </c>
      <c r="AK11" s="984">
        <f>'第17表(青森40部門)'!AK11/'第17表(青森40部門)'!AK$57</f>
        <v>0</v>
      </c>
      <c r="AL11" s="984">
        <f>'第17表(青森40部門)'!AL11/'第17表(青森40部門)'!AL$57</f>
        <v>0</v>
      </c>
      <c r="AM11" s="984">
        <f>'第17表(青森40部門)'!AM11/'第17表(青森40部門)'!AM$57</f>
        <v>0</v>
      </c>
      <c r="AN11" s="984">
        <f>'第17表(青森40部門)'!AN11/'第17表(青森40部門)'!AN$57</f>
        <v>0</v>
      </c>
      <c r="AO11" s="984">
        <f>'第17表(青森40部門)'!AO11/'第17表(青森40部門)'!AO$57</f>
        <v>0</v>
      </c>
      <c r="AP11" s="984">
        <f>'第17表(青森40部門)'!AP11/'第17表(青森40部門)'!AP$57</f>
        <v>0</v>
      </c>
      <c r="AQ11" s="984">
        <f>'第17表(青森40部門)'!AQ11/'第17表(青森40部門)'!AQ$57</f>
        <v>0</v>
      </c>
      <c r="AR11" s="984">
        <f>'第17表(青森40部門)'!AR11/'第17表(青森40部門)'!AR$57</f>
        <v>0</v>
      </c>
      <c r="AS11" s="984">
        <f>'第17表(青森40部門)'!AS11/'第17表(青森40部門)'!AS$57</f>
        <v>0</v>
      </c>
      <c r="AT11" s="984">
        <f>'第17表(青森40部門)'!AT11/'第17表(青森40部門)'!AT$57</f>
        <v>0</v>
      </c>
      <c r="AU11" s="984">
        <f>'第17表(青森40部門)'!AU11/'第17表(青森40部門)'!AU$57</f>
        <v>0</v>
      </c>
      <c r="AV11" s="984">
        <f>'第17表(青森40部門)'!AV11/'第17表(青森40部門)'!AV$57</f>
        <v>0</v>
      </c>
      <c r="AW11" s="984">
        <f>'第17表(青森40部門)'!AW11/'第17表(青森40部門)'!AW$57</f>
        <v>0</v>
      </c>
      <c r="AX11" s="984">
        <f>'第17表(青森40部門)'!AX11/'第17表(青森40部門)'!AX$57</f>
        <v>0</v>
      </c>
      <c r="AY11" s="984">
        <f>'第17表(青森40部門)'!AY11/'第17表(青森40部門)'!AY$57</f>
        <v>0</v>
      </c>
      <c r="AZ11" s="984">
        <f>'第17表(青森40部門)'!AZ11/'第17表(青森40部門)'!AZ$57</f>
        <v>0</v>
      </c>
      <c r="BA11" s="984">
        <f>'第17表(青森40部門)'!BA11/'第17表(青森40部門)'!BA$57</f>
        <v>0</v>
      </c>
      <c r="BB11" s="984">
        <f>'第17表(青森40部門)'!BB11/'第17表(青森40部門)'!BB$57</f>
        <v>0</v>
      </c>
      <c r="BC11" s="984">
        <f>'第17表(青森40部門)'!BC11/'第17表(青森40部門)'!BC$57</f>
        <v>0</v>
      </c>
      <c r="BD11" s="984">
        <f>'第17表(青森40部門)'!BD11/'第17表(青森40部門)'!BD$57</f>
        <v>0</v>
      </c>
      <c r="BE11" s="984">
        <f>'第17表(青森40部門)'!BE11/'第17表(青森40部門)'!BE$57</f>
        <v>0</v>
      </c>
      <c r="BF11" s="984">
        <f>'第17表(青森40部門)'!BF11/'第17表(青森40部門)'!BF$57</f>
        <v>0</v>
      </c>
      <c r="BG11" s="984">
        <f>'第17表(青森40部門)'!BG11/'第17表(青森40部門)'!BG$57</f>
        <v>0</v>
      </c>
      <c r="BH11" s="984">
        <f>'第17表(青森40部門)'!BH11/'第17表(青森40部門)'!BH$57</f>
        <v>0</v>
      </c>
      <c r="BI11" s="984">
        <f>'第17表(青森40部門)'!BI11/'第17表(青森40部門)'!BI$57</f>
        <v>0</v>
      </c>
      <c r="BJ11" s="984">
        <f>'第17表(青森40部門)'!BJ11/'第17表(青森40部門)'!BJ$57</f>
        <v>0</v>
      </c>
      <c r="BK11" s="984">
        <f>'第17表(青森40部門)'!BK11/'第17表(青森40部門)'!BK$57</f>
        <v>0</v>
      </c>
      <c r="BL11" s="984">
        <f>'第17表(青森40部門)'!BL11/'第17表(青森40部門)'!BL$57</f>
        <v>0</v>
      </c>
      <c r="BM11" s="984">
        <f>'第17表(青森40部門)'!BM11/'第17表(青森40部門)'!BM$57</f>
        <v>0</v>
      </c>
      <c r="BN11" s="984">
        <f>'第17表(青森40部門)'!BN11/'第17表(青森40部門)'!BN$57</f>
        <v>0</v>
      </c>
      <c r="BO11" s="984">
        <f>'第17表(青森40部門)'!BO11/'第17表(青森40部門)'!BO$57</f>
        <v>0</v>
      </c>
      <c r="BP11" s="984">
        <f>'第17表(青森40部門)'!BP11/'第17表(青森40部門)'!BP$57</f>
        <v>0</v>
      </c>
      <c r="BQ11" s="984">
        <f>'第17表(青森40部門)'!BQ11/'第17表(青森40部門)'!BQ$57</f>
        <v>0</v>
      </c>
      <c r="BR11" s="984">
        <f>'第17表(青森40部門)'!BR11/'第17表(青森40部門)'!BR$57</f>
        <v>0</v>
      </c>
      <c r="BS11" s="984">
        <f>'第17表(青森40部門)'!BS11/'第17表(青森40部門)'!BS$57</f>
        <v>0</v>
      </c>
      <c r="BT11" s="984">
        <f>'第17表(青森40部門)'!BT11/'第17表(青森40部門)'!BT$57</f>
        <v>0</v>
      </c>
      <c r="BU11" s="985">
        <f>'第17表(青森40部門)'!BU11/'第17表(青森40部門)'!BU$57</f>
        <v>0</v>
      </c>
      <c r="BW11" s="1427">
        <f>'第17表(青森40部門)'!BW11/'第17表(青森40部門)'!BW$57</f>
        <v>0</v>
      </c>
    </row>
    <row r="12" spans="2:75">
      <c r="B12" s="1026">
        <v>5</v>
      </c>
      <c r="C12" s="987" t="s">
        <v>405</v>
      </c>
      <c r="D12" s="988">
        <f>'第17表(青森40部門)'!D12/'第17表(青森40部門)'!D$57</f>
        <v>6.6228144335206971E-3</v>
      </c>
      <c r="E12" s="989">
        <f>'第17表(青森40部門)'!E12/'第17表(青森40部門)'!E$57</f>
        <v>2.177787631872766E-3</v>
      </c>
      <c r="F12" s="989">
        <f>'第17表(青森40部門)'!F12/'第17表(青森40部門)'!F$57</f>
        <v>1.8905220348639027E-3</v>
      </c>
      <c r="G12" s="989">
        <f>'第17表(青森40部門)'!G12/'第17表(青森40部門)'!G$57</f>
        <v>1.9505340072367345E-3</v>
      </c>
      <c r="H12" s="989">
        <f>'第17表(青森40部門)'!H12/'第17表(青森40部門)'!H$57</f>
        <v>1.9662935997241835E-3</v>
      </c>
      <c r="I12" s="989">
        <f>'第17表(青森40部門)'!I12/'第17表(青森40部門)'!I$57</f>
        <v>1.4135782482685641E-3</v>
      </c>
      <c r="J12" s="989">
        <f>'第17表(青森40部門)'!J12/'第17表(青森40部門)'!J$57</f>
        <v>1.8182843212854324E-3</v>
      </c>
      <c r="K12" s="989">
        <f>'第17表(青森40部門)'!K12/'第17表(青森40部門)'!K$57</f>
        <v>1.3681102362204725E-3</v>
      </c>
      <c r="L12" s="989">
        <f>'第17表(青森40部門)'!L12/'第17表(青森40部門)'!L$57</f>
        <v>1.8406293925217036E-3</v>
      </c>
      <c r="M12" s="989">
        <f>'第17表(青森40部門)'!M12/'第17表(青森40部門)'!M$57</f>
        <v>1.8393289040977332E-3</v>
      </c>
      <c r="N12" s="989">
        <f>'第17表(青森40部門)'!N12/'第17表(青森40部門)'!N$57</f>
        <v>1.910194335743185E-3</v>
      </c>
      <c r="O12" s="989">
        <f>'第17表(青森40部門)'!O12/'第17表(青森40部門)'!O$57</f>
        <v>1.8088872680799978E-3</v>
      </c>
      <c r="P12" s="989">
        <f>'第17表(青森40部門)'!P12/'第17表(青森40部門)'!P$57</f>
        <v>1.3790041571930202E-3</v>
      </c>
      <c r="Q12" s="989">
        <f>'第17表(青森40部門)'!Q12/'第17表(青森40部門)'!Q$57</f>
        <v>2.0766490374090124E-3</v>
      </c>
      <c r="R12" s="989">
        <f>'第17表(青森40部門)'!R12/'第17表(青森40部門)'!R$57</f>
        <v>1.5794669299111549E-3</v>
      </c>
      <c r="S12" s="989">
        <f>'第17表(青森40部門)'!S12/'第17表(青森40部門)'!S$57</f>
        <v>2.5367032492852053E-3</v>
      </c>
      <c r="T12" s="989">
        <f>'第17表(青森40部門)'!T12/'第17表(青森40部門)'!T$57</f>
        <v>3.2365908949108834E-3</v>
      </c>
      <c r="U12" s="989">
        <f>'第17表(青森40部門)'!U12/'第17表(青森40部門)'!U$57</f>
        <v>8.8849477509432648E-3</v>
      </c>
      <c r="V12" s="989">
        <f>'第17表(青森40部門)'!V12/'第17表(青森40部門)'!V$57</f>
        <v>2.7802167698067616E-3</v>
      </c>
      <c r="W12" s="989">
        <f>'第17表(青森40部門)'!W12/'第17表(青森40部門)'!W$57</f>
        <v>2.4927328976066172E-3</v>
      </c>
      <c r="X12" s="989">
        <f>'第17表(青森40部門)'!X12/'第17表(青森40部門)'!X$57</f>
        <v>2.7503932202807119E-3</v>
      </c>
      <c r="Y12" s="989">
        <f>'第17表(青森40部門)'!Y12/'第17表(青森40部門)'!Y$57</f>
        <v>1.1374863589972181E-3</v>
      </c>
      <c r="Z12" s="989">
        <f>'第17表(青森40部門)'!Z12/'第17表(青森40部門)'!Z$57</f>
        <v>4.8845097722500404E-3</v>
      </c>
      <c r="AA12" s="989">
        <f>'第17表(青森40部門)'!AA12/'第17表(青森40部門)'!AA$57</f>
        <v>2.4128267118921323E-3</v>
      </c>
      <c r="AB12" s="989">
        <f>'第17表(青森40部門)'!AB12/'第17表(青森40部門)'!AB$57</f>
        <v>2.6739106653294329E-3</v>
      </c>
      <c r="AC12" s="989">
        <f>'第17表(青森40部門)'!AC12/'第17表(青森40部門)'!AC$57</f>
        <v>3.3401540430184882E-3</v>
      </c>
      <c r="AD12" s="989">
        <f>'第17表(青森40部門)'!AD12/'第17表(青森40部門)'!AD$57</f>
        <v>2.0552226440976994E-3</v>
      </c>
      <c r="AE12" s="989">
        <f>'第17表(青森40部門)'!AE12/'第17表(青森40部門)'!AE$57</f>
        <v>3.4764460689639268E-3</v>
      </c>
      <c r="AF12" s="989">
        <f>'第17表(青森40部門)'!AF12/'第17表(青森40部門)'!AF$57</f>
        <v>1.5395037613305402E-2</v>
      </c>
      <c r="AG12" s="989">
        <f>'第17表(青森40部門)'!AG12/'第17表(青森40部門)'!AG$57</f>
        <v>1.5670884078948809E-2</v>
      </c>
      <c r="AH12" s="989">
        <f>'第17表(青森40部門)'!AH12/'第17表(青森40部門)'!AH$57</f>
        <v>1.3535107323678679E-2</v>
      </c>
      <c r="AI12" s="989">
        <f>'第17表(青森40部門)'!AI12/'第17表(青森40部門)'!AI$57</f>
        <v>1.3386941379066651E-2</v>
      </c>
      <c r="AJ12" s="989">
        <f>'第17表(青森40部門)'!AJ12/'第17表(青森40部門)'!AJ$57</f>
        <v>1.4818179807711621E-2</v>
      </c>
      <c r="AK12" s="989">
        <f>'第17表(青森40部門)'!AK12/'第17表(青森40部門)'!AK$57</f>
        <v>2.3268962063757441E-2</v>
      </c>
      <c r="AL12" s="989">
        <f>'第17表(青森40部門)'!AL12/'第17表(青森40部門)'!AL$57</f>
        <v>4.3643658115642144E-2</v>
      </c>
      <c r="AM12" s="989">
        <f>'第17表(青森40部門)'!AM12/'第17表(青森40部門)'!AM$57</f>
        <v>3.6420665775438962E-3</v>
      </c>
      <c r="AN12" s="989">
        <f>'第17表(青森40部門)'!AN12/'第17表(青森40部門)'!AN$57</f>
        <v>3.7789772101955287E-3</v>
      </c>
      <c r="AO12" s="989">
        <f>'第17表(青森40部門)'!AO12/'第17表(青森40部門)'!AO$57</f>
        <v>1.848935869173296E-2</v>
      </c>
      <c r="AP12" s="989">
        <f>'第17表(青森40部門)'!AP12/'第17表(青森40部門)'!AP$57</f>
        <v>1.9033674963396779E-2</v>
      </c>
      <c r="AQ12" s="989">
        <f>'第17表(青森40部門)'!AQ12/'第17表(青森40部門)'!AQ$57</f>
        <v>5.2200240121104561E-3</v>
      </c>
      <c r="AR12" s="989">
        <f>'第17表(青森40部門)'!AR12/'第17表(青森40部門)'!AR$57</f>
        <v>7.4995952254969548E-3</v>
      </c>
      <c r="AS12" s="989">
        <f>'第17表(青森40部門)'!AS12/'第17表(青森40部門)'!AS$57</f>
        <v>6.6642865643222662E-3</v>
      </c>
      <c r="AT12" s="989">
        <f>'第17表(青森40部門)'!AT12/'第17表(青森40部門)'!AT$57</f>
        <v>7.1193890838267583E-3</v>
      </c>
      <c r="AU12" s="989">
        <f>'第17表(青森40部門)'!AU12/'第17表(青森40部門)'!AU$57</f>
        <v>5.1614122985300373E-3</v>
      </c>
      <c r="AV12" s="989">
        <f>'第17表(青森40部門)'!AV12/'第17表(青森40部門)'!AV$57</f>
        <v>4.4031792923964266E-3</v>
      </c>
      <c r="AW12" s="989">
        <f>'第17表(青森40部門)'!AW12/'第17表(青森40部門)'!AW$57</f>
        <v>2.2910648470963243E-3</v>
      </c>
      <c r="AX12" s="989">
        <f>'第17表(青森40部門)'!AX12/'第17表(青森40部門)'!AX$57</f>
        <v>1.612354453349463E-2</v>
      </c>
      <c r="AY12" s="989">
        <f>'第17表(青森40部門)'!AY12/'第17表(青森40部門)'!AY$57</f>
        <v>1.6470336769106541E-2</v>
      </c>
      <c r="AZ12" s="989">
        <f>'第17表(青森40部門)'!AZ12/'第17表(青森40部門)'!AZ$57</f>
        <v>1.4771253935914058E-2</v>
      </c>
      <c r="BA12" s="989">
        <f>'第17表(青森40部門)'!BA12/'第17表(青森40部門)'!BA$57</f>
        <v>1.8545809806096936E-2</v>
      </c>
      <c r="BB12" s="989">
        <f>'第17表(青森40部門)'!BB12/'第17表(青森40部門)'!BB$57</f>
        <v>1.5411644103085063E-2</v>
      </c>
      <c r="BC12" s="989">
        <f>'第17表(青森40部門)'!BC12/'第17表(青森40部門)'!BC$57</f>
        <v>1.1541838777172849E-2</v>
      </c>
      <c r="BD12" s="989">
        <f>'第17表(青森40部門)'!BD12/'第17表(青森40部門)'!BD$57</f>
        <v>1.4025821473583885E-2</v>
      </c>
      <c r="BE12" s="989">
        <f>'第17表(青森40部門)'!BE12/'第17表(青森40部門)'!BE$57</f>
        <v>6.1172105519882933E-3</v>
      </c>
      <c r="BF12" s="989">
        <f>'第17表(青森40部門)'!BF12/'第17表(青森40部門)'!BF$57</f>
        <v>4.0719112730820552E-2</v>
      </c>
      <c r="BG12" s="989">
        <f>'第17表(青森40部門)'!BG12/'第17表(青森40部門)'!BG$57</f>
        <v>2.3578947368421053E-3</v>
      </c>
      <c r="BH12" s="989">
        <f>'第17表(青森40部門)'!BH12/'第17表(青森40部門)'!BH$57</f>
        <v>4.7265125189654813E-3</v>
      </c>
      <c r="BI12" s="989">
        <f>'第17表(青森40部門)'!BI12/'第17表(青森40部門)'!BI$57</f>
        <v>2.864005405064662E-2</v>
      </c>
      <c r="BJ12" s="989">
        <f>'第17表(青森40部門)'!BJ12/'第17表(青森40部門)'!BJ$57</f>
        <v>0.11710505996808565</v>
      </c>
      <c r="BK12" s="989">
        <f>'第17表(青森40部門)'!BK12/'第17表(青森40部門)'!BK$57</f>
        <v>1.7822926358812257E-2</v>
      </c>
      <c r="BL12" s="989">
        <f>'第17表(青森40部門)'!BL12/'第17表(青森40部門)'!BL$57</f>
        <v>1.0212707552849358E-2</v>
      </c>
      <c r="BM12" s="989">
        <f>'第17表(青森40部門)'!BM12/'第17表(青森40部門)'!BM$57</f>
        <v>1.941330477580995E-2</v>
      </c>
      <c r="BN12" s="989">
        <f>'第17表(青森40部門)'!BN12/'第17表(青森40部門)'!BN$57</f>
        <v>3.0967564106018183E-2</v>
      </c>
      <c r="BO12" s="989">
        <f>'第17表(青森40部門)'!BO12/'第17表(青森40部門)'!BO$57</f>
        <v>1.4979548240961768E-2</v>
      </c>
      <c r="BP12" s="989">
        <f>'第17表(青森40部門)'!BP12/'第17表(青森40部門)'!BP$57</f>
        <v>9.4987130068797318E-3</v>
      </c>
      <c r="BQ12" s="989">
        <f>'第17表(青森40部門)'!BQ12/'第17表(青森40部門)'!BQ$57</f>
        <v>3.5955313552021892E-3</v>
      </c>
      <c r="BR12" s="989">
        <f>'第17表(青森40部門)'!BR12/'第17表(青森40部門)'!BR$57</f>
        <v>1.2316344137245903E-3</v>
      </c>
      <c r="BS12" s="989">
        <f>'第17表(青森40部門)'!BS12/'第17表(青森40部門)'!BS$57</f>
        <v>1.5394592412635626E-2</v>
      </c>
      <c r="BT12" s="989">
        <f>'第17表(青森40部門)'!BT12/'第17表(青森40部門)'!BT$57</f>
        <v>2.509055182786301E-2</v>
      </c>
      <c r="BU12" s="990">
        <f>'第17表(青森40部門)'!BU12/'第17表(青森40部門)'!BU$57</f>
        <v>1.7709850989859149E-2</v>
      </c>
      <c r="BW12" s="1428">
        <f>'第17表(青森40部門)'!BW12/'第17表(青森40部門)'!BW$57</f>
        <v>1.2746202793956964E-4</v>
      </c>
    </row>
    <row r="13" spans="2:75">
      <c r="B13" s="1027">
        <v>6</v>
      </c>
      <c r="C13" s="992" t="s">
        <v>406</v>
      </c>
      <c r="D13" s="993">
        <f>'第17表(青森40部門)'!D13/'第17表(青森40部門)'!D$57</f>
        <v>2.6480126629960743E-5</v>
      </c>
      <c r="E13" s="994">
        <f>'第17表(青森40部門)'!E13/'第17表(青森40部門)'!E$57</f>
        <v>0</v>
      </c>
      <c r="F13" s="994">
        <f>'第17表(青森40部門)'!F13/'第17表(青森40部門)'!F$57</f>
        <v>0</v>
      </c>
      <c r="G13" s="994">
        <f>'第17表(青森40部門)'!G13/'第17表(青森40部門)'!G$57</f>
        <v>0</v>
      </c>
      <c r="H13" s="994">
        <f>'第17表(青森40部門)'!H13/'第17表(青森40部門)'!H$57</f>
        <v>0</v>
      </c>
      <c r="I13" s="994">
        <f>'第17表(青森40部門)'!I13/'第17表(青森40部門)'!I$57</f>
        <v>0</v>
      </c>
      <c r="J13" s="994">
        <f>'第17表(青森40部門)'!J13/'第17表(青森40部門)'!J$57</f>
        <v>0</v>
      </c>
      <c r="K13" s="994">
        <f>'第17表(青森40部門)'!K13/'第17表(青森40部門)'!K$57</f>
        <v>0</v>
      </c>
      <c r="L13" s="994">
        <f>'第17表(青森40部門)'!L13/'第17表(青森40部門)'!L$57</f>
        <v>0</v>
      </c>
      <c r="M13" s="994">
        <f>'第17表(青森40部門)'!M13/'第17表(青森40部門)'!M$57</f>
        <v>0</v>
      </c>
      <c r="N13" s="994">
        <f>'第17表(青森40部門)'!N13/'第17表(青森40部門)'!N$57</f>
        <v>0</v>
      </c>
      <c r="O13" s="994">
        <f>'第17表(青森40部門)'!O13/'第17表(青森40部門)'!O$57</f>
        <v>0</v>
      </c>
      <c r="P13" s="994">
        <f>'第17表(青森40部門)'!P13/'第17表(青森40部門)'!P$57</f>
        <v>0</v>
      </c>
      <c r="Q13" s="994">
        <f>'第17表(青森40部門)'!Q13/'第17表(青森40部門)'!Q$57</f>
        <v>0</v>
      </c>
      <c r="R13" s="994">
        <f>'第17表(青森40部門)'!R13/'第17表(青森40部門)'!R$57</f>
        <v>0</v>
      </c>
      <c r="S13" s="994">
        <f>'第17表(青森40部門)'!S13/'第17表(青森40部門)'!S$57</f>
        <v>0</v>
      </c>
      <c r="T13" s="994">
        <f>'第17表(青森40部門)'!T13/'第17表(青森40部門)'!T$57</f>
        <v>0</v>
      </c>
      <c r="U13" s="994">
        <f>'第17表(青森40部門)'!U13/'第17表(青森40部門)'!U$57</f>
        <v>0</v>
      </c>
      <c r="V13" s="994">
        <f>'第17表(青森40部門)'!V13/'第17表(青森40部門)'!V$57</f>
        <v>0</v>
      </c>
      <c r="W13" s="994">
        <f>'第17表(青森40部門)'!W13/'第17表(青森40部門)'!W$57</f>
        <v>0</v>
      </c>
      <c r="X13" s="994">
        <f>'第17表(青森40部門)'!X13/'第17表(青森40部門)'!X$57</f>
        <v>0</v>
      </c>
      <c r="Y13" s="994">
        <f>'第17表(青森40部門)'!Y13/'第17表(青森40部門)'!Y$57</f>
        <v>0</v>
      </c>
      <c r="Z13" s="994">
        <f>'第17表(青森40部門)'!Z13/'第17表(青森40部門)'!Z$57</f>
        <v>0</v>
      </c>
      <c r="AA13" s="994">
        <f>'第17表(青森40部門)'!AA13/'第17表(青森40部門)'!AA$57</f>
        <v>0</v>
      </c>
      <c r="AB13" s="994">
        <f>'第17表(青森40部門)'!AB13/'第17表(青森40部門)'!AB$57</f>
        <v>0</v>
      </c>
      <c r="AC13" s="994">
        <f>'第17表(青森40部門)'!AC13/'第17表(青森40部門)'!AC$57</f>
        <v>0</v>
      </c>
      <c r="AD13" s="994">
        <f>'第17表(青森40部門)'!AD13/'第17表(青森40部門)'!AD$57</f>
        <v>0</v>
      </c>
      <c r="AE13" s="994">
        <f>'第17表(青森40部門)'!AE13/'第17表(青森40部門)'!AE$57</f>
        <v>0</v>
      </c>
      <c r="AF13" s="994">
        <f>'第17表(青森40部門)'!AF13/'第17表(青森40部門)'!AF$57</f>
        <v>7.4251961787869458E-5</v>
      </c>
      <c r="AG13" s="994">
        <f>'第17表(青森40部門)'!AG13/'第17表(青森40部門)'!AG$57</f>
        <v>1.2354838809774189E-4</v>
      </c>
      <c r="AH13" s="994">
        <f>'第17表(青森40部門)'!AH13/'第17表(青森40部門)'!AH$57</f>
        <v>0</v>
      </c>
      <c r="AI13" s="994">
        <f>'第17表(青森40部門)'!AI13/'第17表(青森40部門)'!AI$57</f>
        <v>0</v>
      </c>
      <c r="AJ13" s="994">
        <f>'第17表(青森40部門)'!AJ13/'第17表(青森40部門)'!AJ$57</f>
        <v>0</v>
      </c>
      <c r="AK13" s="994">
        <f>'第17表(青森40部門)'!AK13/'第17表(青森40部門)'!AK$57</f>
        <v>0</v>
      </c>
      <c r="AL13" s="994">
        <f>'第17表(青森40部門)'!AL13/'第17表(青森40部門)'!AL$57</f>
        <v>0</v>
      </c>
      <c r="AM13" s="994">
        <f>'第17表(青森40部門)'!AM13/'第17表(青森40部門)'!AM$57</f>
        <v>0</v>
      </c>
      <c r="AN13" s="994">
        <f>'第17表(青森40部門)'!AN13/'第17表(青森40部門)'!AN$57</f>
        <v>0</v>
      </c>
      <c r="AO13" s="994">
        <f>'第17表(青森40部門)'!AO13/'第17表(青森40部門)'!AO$57</f>
        <v>0</v>
      </c>
      <c r="AP13" s="994">
        <f>'第17表(青森40部門)'!AP13/'第17表(青森40部門)'!AP$57</f>
        <v>0</v>
      </c>
      <c r="AQ13" s="994">
        <f>'第17表(青森40部門)'!AQ13/'第17表(青森40部門)'!AQ$57</f>
        <v>0</v>
      </c>
      <c r="AR13" s="994">
        <f>'第17表(青森40部門)'!AR13/'第17表(青森40部門)'!AR$57</f>
        <v>0</v>
      </c>
      <c r="AS13" s="994">
        <f>'第17表(青森40部門)'!AS13/'第17表(青森40部門)'!AS$57</f>
        <v>0</v>
      </c>
      <c r="AT13" s="994">
        <f>'第17表(青森40部門)'!AT13/'第17表(青森40部門)'!AT$57</f>
        <v>0</v>
      </c>
      <c r="AU13" s="994">
        <f>'第17表(青森40部門)'!AU13/'第17表(青森40部門)'!AU$57</f>
        <v>0</v>
      </c>
      <c r="AV13" s="994">
        <f>'第17表(青森40部門)'!AV13/'第17表(青森40部門)'!AV$57</f>
        <v>0</v>
      </c>
      <c r="AW13" s="994">
        <f>'第17表(青森40部門)'!AW13/'第17表(青森40部門)'!AW$57</f>
        <v>0</v>
      </c>
      <c r="AX13" s="994">
        <f>'第17表(青森40部門)'!AX13/'第17表(青森40部門)'!AX$57</f>
        <v>0</v>
      </c>
      <c r="AY13" s="994">
        <f>'第17表(青森40部門)'!AY13/'第17表(青森40部門)'!AY$57</f>
        <v>0</v>
      </c>
      <c r="AZ13" s="994">
        <f>'第17表(青森40部門)'!AZ13/'第17表(青森40部門)'!AZ$57</f>
        <v>0</v>
      </c>
      <c r="BA13" s="994">
        <f>'第17表(青森40部門)'!BA13/'第17表(青森40部門)'!BA$57</f>
        <v>0</v>
      </c>
      <c r="BB13" s="994">
        <f>'第17表(青森40部門)'!BB13/'第17表(青森40部門)'!BB$57</f>
        <v>0</v>
      </c>
      <c r="BC13" s="994">
        <f>'第17表(青森40部門)'!BC13/'第17表(青森40部門)'!BC$57</f>
        <v>0</v>
      </c>
      <c r="BD13" s="994">
        <f>'第17表(青森40部門)'!BD13/'第17表(青森40部門)'!BD$57</f>
        <v>0</v>
      </c>
      <c r="BE13" s="994">
        <f>'第17表(青森40部門)'!BE13/'第17表(青森40部門)'!BE$57</f>
        <v>0</v>
      </c>
      <c r="BF13" s="994">
        <f>'第17表(青森40部門)'!BF13/'第17表(青森40部門)'!BF$57</f>
        <v>0</v>
      </c>
      <c r="BG13" s="994">
        <f>'第17表(青森40部門)'!BG13/'第17表(青森40部門)'!BG$57</f>
        <v>0</v>
      </c>
      <c r="BH13" s="994">
        <f>'第17表(青森40部門)'!BH13/'第17表(青森40部門)'!BH$57</f>
        <v>0</v>
      </c>
      <c r="BI13" s="994">
        <f>'第17表(青森40部門)'!BI13/'第17表(青森40部門)'!BI$57</f>
        <v>0</v>
      </c>
      <c r="BJ13" s="994">
        <f>'第17表(青森40部門)'!BJ13/'第17表(青森40部門)'!BJ$57</f>
        <v>0</v>
      </c>
      <c r="BK13" s="994">
        <f>'第17表(青森40部門)'!BK13/'第17表(青森40部門)'!BK$57</f>
        <v>0</v>
      </c>
      <c r="BL13" s="994">
        <f>'第17表(青森40部門)'!BL13/'第17表(青森40部門)'!BL$57</f>
        <v>0</v>
      </c>
      <c r="BM13" s="994">
        <f>'第17表(青森40部門)'!BM13/'第17表(青森40部門)'!BM$57</f>
        <v>0</v>
      </c>
      <c r="BN13" s="994">
        <f>'第17表(青森40部門)'!BN13/'第17表(青森40部門)'!BN$57</f>
        <v>1.5678074114908989E-3</v>
      </c>
      <c r="BO13" s="994">
        <f>'第17表(青森40部門)'!BO13/'第17表(青森40部門)'!BO$57</f>
        <v>0</v>
      </c>
      <c r="BP13" s="994">
        <f>'第17表(青森40部門)'!BP13/'第17表(青森40部門)'!BP$57</f>
        <v>0</v>
      </c>
      <c r="BQ13" s="994">
        <f>'第17表(青森40部門)'!BQ13/'第17表(青森40部門)'!BQ$57</f>
        <v>0</v>
      </c>
      <c r="BR13" s="994">
        <f>'第17表(青森40部門)'!BR13/'第17表(青森40部門)'!BR$57</f>
        <v>0</v>
      </c>
      <c r="BS13" s="994">
        <f>'第17表(青森40部門)'!BS13/'第17表(青森40部門)'!BS$57</f>
        <v>0</v>
      </c>
      <c r="BT13" s="994">
        <f>'第17表(青森40部門)'!BT13/'第17表(青森40部門)'!BT$57</f>
        <v>0</v>
      </c>
      <c r="BU13" s="995">
        <f>'第17表(青森40部門)'!BU13/'第17表(青森40部門)'!BU$57</f>
        <v>0</v>
      </c>
      <c r="BW13" s="1429">
        <f>'第17表(青森40部門)'!BW13/'第17表(青森40部門)'!BW$57</f>
        <v>0</v>
      </c>
    </row>
    <row r="14" spans="2:75">
      <c r="B14" s="1025">
        <v>7</v>
      </c>
      <c r="C14" s="982" t="s">
        <v>11</v>
      </c>
      <c r="D14" s="983">
        <f>'第17表(青森40部門)'!D14/'第17表(青森40部門)'!D$57</f>
        <v>3.1201569961728428E-3</v>
      </c>
      <c r="E14" s="984">
        <f>'第17表(青森40部門)'!E14/'第17表(青森40部門)'!E$57</f>
        <v>3.8057058329710632E-3</v>
      </c>
      <c r="F14" s="984">
        <f>'第17表(青森40部門)'!F14/'第17表(青森40部門)'!F$57</f>
        <v>3.1716148404811306E-3</v>
      </c>
      <c r="G14" s="984">
        <f>'第17表(青森40部門)'!G14/'第17表(青森40部門)'!G$57</f>
        <v>2.8572930776139152E-3</v>
      </c>
      <c r="H14" s="984">
        <f>'第17表(青森40部門)'!H14/'第17表(青森40部門)'!H$57</f>
        <v>2.8515718933702634E-3</v>
      </c>
      <c r="I14" s="984">
        <f>'第17表(青森40部門)'!I14/'第17表(青森40部門)'!I$57</f>
        <v>3.0522234243340785E-3</v>
      </c>
      <c r="J14" s="984">
        <f>'第17表(青森40部門)'!J14/'第17表(青森40部門)'!J$57</f>
        <v>3.549970768135343E-3</v>
      </c>
      <c r="K14" s="984">
        <f>'第17表(青森40部門)'!K14/'第17表(青森40部門)'!K$57</f>
        <v>4.8720472440944886E-3</v>
      </c>
      <c r="L14" s="984">
        <f>'第17表(青森40部門)'!L14/'第17表(青森40部門)'!L$57</f>
        <v>3.5695210663332548E-3</v>
      </c>
      <c r="M14" s="984">
        <f>'第17表(青森40部門)'!M14/'第17表(青森40部門)'!M$57</f>
        <v>3.5968216832996526E-3</v>
      </c>
      <c r="N14" s="984">
        <f>'第17表(青森40部門)'!N14/'第17表(青森40部門)'!N$57</f>
        <v>2.1091729123830999E-3</v>
      </c>
      <c r="O14" s="984">
        <f>'第17表(青森40部門)'!O14/'第17表(青森40部門)'!O$57</f>
        <v>3.439628992541769E-3</v>
      </c>
      <c r="P14" s="984">
        <f>'第17表(青森40部門)'!P14/'第17表(青森40部門)'!P$57</f>
        <v>3.8317816733710935E-3</v>
      </c>
      <c r="Q14" s="984">
        <f>'第17表(青森40部門)'!Q14/'第17表(青森40部門)'!Q$57</f>
        <v>3.1953684179652927E-3</v>
      </c>
      <c r="R14" s="984">
        <f>'第17表(青森40部門)'!R14/'第17表(青森40部門)'!R$57</f>
        <v>5.3448032717529261E-3</v>
      </c>
      <c r="S14" s="984">
        <f>'第17表(青森40部門)'!S14/'第17表(青森40部門)'!S$57</f>
        <v>4.5979523199674464E-3</v>
      </c>
      <c r="T14" s="984">
        <f>'第17表(青森40部門)'!T14/'第17表(青森40部門)'!T$57</f>
        <v>3.6278414408418775E-3</v>
      </c>
      <c r="U14" s="984">
        <f>'第17表(青森40部門)'!U14/'第17表(青森40部門)'!U$57</f>
        <v>2.1560342879001267E-3</v>
      </c>
      <c r="V14" s="984">
        <f>'第17表(青森40部門)'!V14/'第17表(青森40部門)'!V$57</f>
        <v>3.7467600429886977E-3</v>
      </c>
      <c r="W14" s="984">
        <f>'第17表(青森40部門)'!W14/'第17表(青森40部門)'!W$57</f>
        <v>4.6588994116742053E-3</v>
      </c>
      <c r="X14" s="984">
        <f>'第17表(青森40部門)'!X14/'第17表(青森40部門)'!X$57</f>
        <v>2.8191530507877299E-3</v>
      </c>
      <c r="Y14" s="984">
        <f>'第17表(青森40部門)'!Y14/'第17表(青森40部門)'!Y$57</f>
        <v>4.8584393469713917E-3</v>
      </c>
      <c r="Z14" s="984">
        <f>'第17表(青森40部門)'!Z14/'第17表(青森40部門)'!Z$57</f>
        <v>1.9059925698594734E-3</v>
      </c>
      <c r="AA14" s="984">
        <f>'第17表(青森40部門)'!AA14/'第17表(青森40部門)'!AA$57</f>
        <v>4.9182694042507131E-3</v>
      </c>
      <c r="AB14" s="984">
        <f>'第17表(青森40部門)'!AB14/'第17表(青森40部門)'!AB$57</f>
        <v>7.1845691471460887E-3</v>
      </c>
      <c r="AC14" s="984">
        <f>'第17表(青森40部門)'!AC14/'第17表(青森40部門)'!AC$57</f>
        <v>1.8322408684905958E-3</v>
      </c>
      <c r="AD14" s="984">
        <f>'第17表(青森40部門)'!AD14/'第17表(青森40部門)'!AD$57</f>
        <v>4.9385231738453194E-3</v>
      </c>
      <c r="AE14" s="984">
        <f>'第17表(青森40部門)'!AE14/'第17表(青森40部門)'!AE$57</f>
        <v>3.9722576144546363E-3</v>
      </c>
      <c r="AF14" s="984">
        <f>'第17表(青森40部門)'!AF14/'第17表(青森40部門)'!AF$57</f>
        <v>1.4172653036826715E-3</v>
      </c>
      <c r="AG14" s="984">
        <f>'第17表(青森40部門)'!AG14/'第17表(青森40部門)'!AG$57</f>
        <v>1.3461303224000494E-3</v>
      </c>
      <c r="AH14" s="984">
        <f>'第17表(青森40部門)'!AH14/'第17表(青森40部門)'!AH$57</f>
        <v>1.2816826075115319E-3</v>
      </c>
      <c r="AI14" s="984">
        <f>'第17表(青森40部門)'!AI14/'第17表(青森40部門)'!AI$57</f>
        <v>1.2652317037164223E-3</v>
      </c>
      <c r="AJ14" s="984">
        <f>'第17表(青森40部門)'!AJ14/'第17表(青森40部門)'!AJ$57</f>
        <v>1.2806510706685253E-3</v>
      </c>
      <c r="AK14" s="984">
        <f>'第17表(青森40部門)'!AK14/'第17表(青森40部門)'!AK$57</f>
        <v>1.1284939563876348E-3</v>
      </c>
      <c r="AL14" s="984">
        <f>'第17表(青森40部門)'!AL14/'第17表(青森40部門)'!AL$57</f>
        <v>1.5903279147728812E-3</v>
      </c>
      <c r="AM14" s="984">
        <f>'第17表(青森40部門)'!AM14/'第17表(青森40部門)'!AM$57</f>
        <v>1.1738697075481949E-3</v>
      </c>
      <c r="AN14" s="984">
        <f>'第17表(青森40部門)'!AN14/'第17表(青森40部門)'!AN$57</f>
        <v>1.1564694312465682E-3</v>
      </c>
      <c r="AO14" s="984">
        <f>'第17表(青森40部門)'!AO14/'第17表(青森40部門)'!AO$57</f>
        <v>2.4760496396606102E-3</v>
      </c>
      <c r="AP14" s="984">
        <f>'第17表(青森40部門)'!AP14/'第17表(青森40部門)'!AP$57</f>
        <v>2.719096423342397E-3</v>
      </c>
      <c r="AQ14" s="984">
        <f>'第17表(青森40部門)'!AQ14/'第17表(青森40部門)'!AQ$57</f>
        <v>2.5056115258130186E-3</v>
      </c>
      <c r="AR14" s="984">
        <f>'第17表(青森40部門)'!AR14/'第17表(青森40部門)'!AR$57</f>
        <v>1.2018047100729595E-3</v>
      </c>
      <c r="AS14" s="984">
        <f>'第17表(青森40部門)'!AS14/'第17表(青森40部門)'!AS$57</f>
        <v>1.189135748221789E-3</v>
      </c>
      <c r="AT14" s="984">
        <f>'第17表(青森40部門)'!AT14/'第17表(青森40部門)'!AT$57</f>
        <v>1.0787968399963369E-3</v>
      </c>
      <c r="AU14" s="984">
        <f>'第17表(青森40部門)'!AU14/'第17表(青森40部門)'!AU$57</f>
        <v>1.8055489908777238E-3</v>
      </c>
      <c r="AV14" s="984">
        <f>'第17表(青森40部門)'!AV14/'第17表(青森40部門)'!AV$57</f>
        <v>1.7162551874516424E-3</v>
      </c>
      <c r="AW14" s="984">
        <f>'第17表(青森40部門)'!AW14/'第17表(青森40部門)'!AW$57</f>
        <v>9.9611515091144534E-4</v>
      </c>
      <c r="AX14" s="984">
        <f>'第17表(青森40部門)'!AX14/'第17表(青森40部門)'!AX$57</f>
        <v>1.332602449720248E-3</v>
      </c>
      <c r="AY14" s="984">
        <f>'第17表(青森40部門)'!AY14/'第17表(青森40部門)'!AY$57</f>
        <v>1.341851517598442E-3</v>
      </c>
      <c r="AZ14" s="984">
        <f>'第17表(青森40部門)'!AZ14/'第17表(青森40部門)'!AZ$57</f>
        <v>1.2965363956288201E-3</v>
      </c>
      <c r="BA14" s="984">
        <f>'第17表(青森40部門)'!BA14/'第17表(青森40部門)'!BA$57</f>
        <v>1.8380222218542497E-3</v>
      </c>
      <c r="BB14" s="984">
        <f>'第17表(青森40部門)'!BB14/'第17表(青森40部門)'!BB$57</f>
        <v>1.5925814659712395E-3</v>
      </c>
      <c r="BC14" s="984">
        <f>'第17表(青森40部門)'!BC14/'第17表(青森40部門)'!BC$57</f>
        <v>1.5877563170019183E-3</v>
      </c>
      <c r="BD14" s="984">
        <f>'第17表(青森40部門)'!BD14/'第17表(青森40部門)'!BD$57</f>
        <v>1.6261216163398051E-3</v>
      </c>
      <c r="BE14" s="984">
        <f>'第17表(青森40部門)'!BE14/'第17表(青森40部門)'!BE$57</f>
        <v>1.1474767506017257E-3</v>
      </c>
      <c r="BF14" s="984">
        <f>'第17表(青森40部門)'!BF14/'第17表(青森40部門)'!BF$57</f>
        <v>1.6930427421553295E-3</v>
      </c>
      <c r="BG14" s="984">
        <f>'第17表(青森40部門)'!BG14/'第17表(青森40部門)'!BG$57</f>
        <v>1.7864661654135338E-3</v>
      </c>
      <c r="BH14" s="984">
        <f>'第17表(青森40部門)'!BH14/'第17表(青森40部門)'!BH$57</f>
        <v>1.9975808086811213E-3</v>
      </c>
      <c r="BI14" s="984">
        <f>'第17表(青森40部門)'!BI14/'第17表(青森40部門)'!BI$57</f>
        <v>1.1767006799972199E-3</v>
      </c>
      <c r="BJ14" s="984">
        <f>'第17表(青森40部門)'!BJ14/'第17表(青森40部門)'!BJ$57</f>
        <v>1.355501793037182E-3</v>
      </c>
      <c r="BK14" s="984">
        <f>'第17表(青森40部門)'!BK14/'第17表(青森40部門)'!BK$57</f>
        <v>1.278832141597733E-3</v>
      </c>
      <c r="BL14" s="984">
        <f>'第17表(青森40部門)'!BL14/'第17表(青森40部門)'!BL$57</f>
        <v>1.3787467129992108E-3</v>
      </c>
      <c r="BM14" s="984">
        <f>'第17表(青森40部門)'!BM14/'第17表(青森40部門)'!BM$57</f>
        <v>1.3682083786030266E-3</v>
      </c>
      <c r="BN14" s="984">
        <f>'第17表(青森40部門)'!BN14/'第17表(青森40部門)'!BN$57</f>
        <v>4.9738767846373524E-4</v>
      </c>
      <c r="BO14" s="984">
        <f>'第17表(青森40部門)'!BO14/'第17表(青森40部門)'!BO$57</f>
        <v>1.5244112432032462E-3</v>
      </c>
      <c r="BP14" s="984">
        <f>'第17表(青森40部門)'!BP14/'第17表(青森40部門)'!BP$57</f>
        <v>1.1918098549868531E-3</v>
      </c>
      <c r="BQ14" s="984">
        <f>'第17表(青森40部門)'!BQ14/'第17表(青森40部門)'!BQ$57</f>
        <v>1.5498190050210723E-3</v>
      </c>
      <c r="BR14" s="984">
        <f>'第17表(青森40部門)'!BR14/'第17表(青森40部門)'!BR$57</f>
        <v>1.8358324280045779E-3</v>
      </c>
      <c r="BS14" s="984">
        <f>'第17表(青森40部門)'!BS14/'第17表(青森40部門)'!BS$57</f>
        <v>1.7924927063662029E-3</v>
      </c>
      <c r="BT14" s="984">
        <f>'第17表(青森40部門)'!BT14/'第17表(青森40部門)'!BT$57</f>
        <v>1.355685665936723E-3</v>
      </c>
      <c r="BU14" s="985">
        <f>'第17表(青森40部門)'!BU14/'第17表(青森40部門)'!BU$57</f>
        <v>1.656877162262098E-3</v>
      </c>
      <c r="BW14" s="1427">
        <f>'第17表(青森40部門)'!BW14/'第17表(青森40部門)'!BW$57</f>
        <v>5.0746988943403924E-3</v>
      </c>
    </row>
    <row r="15" spans="2:75">
      <c r="B15" s="1025">
        <v>8</v>
      </c>
      <c r="C15" s="982" t="s">
        <v>407</v>
      </c>
      <c r="D15" s="983">
        <f>'第17表(青森40部門)'!D15/'第17表(青森40部門)'!D$57</f>
        <v>4.8237759823991339E-2</v>
      </c>
      <c r="E15" s="984">
        <f>'第17表(青森40部門)'!E15/'第17表(青森40部門)'!E$57</f>
        <v>7.8670336607330207E-2</v>
      </c>
      <c r="F15" s="984">
        <f>'第17表(青森40部門)'!F15/'第17表(青森40部門)'!F$57</f>
        <v>0.12296480001958045</v>
      </c>
      <c r="G15" s="984">
        <f>'第17表(青森40部門)'!G15/'第17表(青森40部門)'!G$57</f>
        <v>0.16662198921143598</v>
      </c>
      <c r="H15" s="984">
        <f>'第17表(青森40部門)'!H15/'第17表(青森40部門)'!H$57</f>
        <v>0.16552061815347799</v>
      </c>
      <c r="I15" s="984">
        <f>'第17表(青森40部門)'!I15/'第17表(青森40部門)'!I$57</f>
        <v>0.20414754913961256</v>
      </c>
      <c r="J15" s="984">
        <f>'第17表(青森40部門)'!J15/'第17表(青森40部門)'!J$57</f>
        <v>7.0413693902127331E-2</v>
      </c>
      <c r="K15" s="984">
        <f>'第17表(青森40部門)'!K15/'第17表(青森40部門)'!K$57</f>
        <v>5.121062992125984E-2</v>
      </c>
      <c r="L15" s="984">
        <f>'第17表(青森40部門)'!L15/'第17表(青森40部門)'!L$57</f>
        <v>5.4125361443524742E-2</v>
      </c>
      <c r="M15" s="984">
        <f>'第17表(青森40部門)'!M15/'第17表(青森40部門)'!M$57</f>
        <v>5.3849906099246392E-2</v>
      </c>
      <c r="N15" s="984">
        <f>'第17表(青森40部門)'!N15/'第17表(青森40部門)'!N$57</f>
        <v>6.8859852755853282E-2</v>
      </c>
      <c r="O15" s="984">
        <f>'第17表(青森40部門)'!O15/'第17表(青森40部門)'!O$57</f>
        <v>9.2374273459864001E-2</v>
      </c>
      <c r="P15" s="984">
        <f>'第17表(青森40部門)'!P15/'第17表(青森40部門)'!P$57</f>
        <v>4.4931991551076966E-2</v>
      </c>
      <c r="Q15" s="984">
        <f>'第17表(青森40部門)'!Q15/'第17表(青森40部門)'!Q$57</f>
        <v>0.12192470012978401</v>
      </c>
      <c r="R15" s="984">
        <f>'第17表(青森40部門)'!R15/'第17表(青森40部門)'!R$57</f>
        <v>8.1892539839232836E-2</v>
      </c>
      <c r="S15" s="984">
        <f>'第17表(青森40部門)'!S15/'第17表(青森40部門)'!S$57</f>
        <v>2.3327911864871435E-2</v>
      </c>
      <c r="T15" s="984">
        <f>'第17表(青森40部門)'!T15/'第17表(青森40部門)'!T$57</f>
        <v>8.8824272611941854E-2</v>
      </c>
      <c r="U15" s="984">
        <f>'第17表(青森40部門)'!U15/'第17表(青森40部門)'!U$57</f>
        <v>7.940813381322484E-2</v>
      </c>
      <c r="V15" s="984">
        <f>'第17表(青森40部門)'!V15/'第17表(青森40部門)'!V$57</f>
        <v>8.9585074773642026E-2</v>
      </c>
      <c r="W15" s="984">
        <f>'第17表(青森40部門)'!W15/'第17表(青森40部門)'!W$57</f>
        <v>1.9213111391229956E-2</v>
      </c>
      <c r="X15" s="984">
        <f>'第17表(青森40部門)'!X15/'第17表(青森40部門)'!X$57</f>
        <v>7.7612658684796344E-3</v>
      </c>
      <c r="Y15" s="984">
        <f>'第17表(青森40部門)'!Y15/'第17表(青森40部門)'!Y$57</f>
        <v>1.5254820047483601E-2</v>
      </c>
      <c r="Z15" s="984">
        <f>'第17表(青森40部門)'!Z15/'第17表(青森40部門)'!Z$57</f>
        <v>1.3115813277338071E-2</v>
      </c>
      <c r="AA15" s="984">
        <f>'第17表(青森40部門)'!AA15/'第17表(青森40部門)'!AA$57</f>
        <v>4.4716679296118549E-2</v>
      </c>
      <c r="AB15" s="984">
        <f>'第17表(青森40部門)'!AB15/'第17表(青森40部門)'!AB$57</f>
        <v>3.3530355399637744E-2</v>
      </c>
      <c r="AC15" s="984">
        <f>'第17表(青森40部門)'!AC15/'第17表(青森40部門)'!AC$57</f>
        <v>6.8239389219347454E-3</v>
      </c>
      <c r="AD15" s="984">
        <f>'第17表(青森40部門)'!AD15/'第17表(青森40部門)'!AD$57</f>
        <v>1.566681174194479E-2</v>
      </c>
      <c r="AE15" s="984">
        <f>'第17表(青森40部門)'!AE15/'第17表(青森40部門)'!AE$57</f>
        <v>1.2775795172179208E-2</v>
      </c>
      <c r="AF15" s="984">
        <f>'第17表(青森40部門)'!AF15/'第17表(青森40部門)'!AF$57</f>
        <v>2.993046031406862E-3</v>
      </c>
      <c r="AG15" s="984">
        <f>'第17表(青森40部門)'!AG15/'第17表(青森40部門)'!AG$57</f>
        <v>1.890543477355532E-3</v>
      </c>
      <c r="AH15" s="984">
        <f>'第17表(青森40部門)'!AH15/'第17表(青森40部門)'!AH$57</f>
        <v>2.1336012633887086E-3</v>
      </c>
      <c r="AI15" s="984">
        <f>'第17表(青森40部門)'!AI15/'第17表(青森40部門)'!AI$57</f>
        <v>1.9794543476100062E-3</v>
      </c>
      <c r="AJ15" s="984">
        <f>'第17表(青森40部門)'!AJ15/'第17表(青森40部門)'!AJ$57</f>
        <v>1.2281021753416642E-3</v>
      </c>
      <c r="AK15" s="984">
        <f>'第17表(青森40部門)'!AK15/'第17表(青森40部門)'!AK$57</f>
        <v>1.0181124401763592E-3</v>
      </c>
      <c r="AL15" s="984">
        <f>'第17表(青森40部門)'!AL15/'第17表(青森40部門)'!AL$57</f>
        <v>6.6866060052950694E-4</v>
      </c>
      <c r="AM15" s="984">
        <f>'第17表(青森40部門)'!AM15/'第17表(青森40部門)'!AM$57</f>
        <v>8.5264982781669684E-4</v>
      </c>
      <c r="AN15" s="984">
        <f>'第17表(青森40部門)'!AN15/'第17表(青森40部門)'!AN$57</f>
        <v>1.2771189138957011E-3</v>
      </c>
      <c r="AO15" s="984">
        <f>'第17表(青森40部門)'!AO15/'第17表(青森40部門)'!AO$57</f>
        <v>2.5627684288837466E-3</v>
      </c>
      <c r="AP15" s="984">
        <f>'第17表(青森40部門)'!AP15/'第17表(青森40部門)'!AP$57</f>
        <v>1.7778707383392595E-3</v>
      </c>
      <c r="AQ15" s="984">
        <f>'第17表(青森40部門)'!AQ15/'第17表(青森40部門)'!AQ$57</f>
        <v>2.0358093647230777E-3</v>
      </c>
      <c r="AR15" s="984">
        <f>'第17表(青森40部門)'!AR15/'第17表(青森40部門)'!AR$57</f>
        <v>5.0701136206202984E-3</v>
      </c>
      <c r="AS15" s="984">
        <f>'第17表(青森40部門)'!AS15/'第17表(青森40部門)'!AS$57</f>
        <v>5.4760662400790928E-3</v>
      </c>
      <c r="AT15" s="984">
        <f>'第17表(青森40部門)'!AT15/'第17表(青森40部門)'!AT$57</f>
        <v>6.5476044232903978E-3</v>
      </c>
      <c r="AU15" s="984">
        <f>'第17表(青森40部門)'!AU15/'第17表(青森40部門)'!AU$57</f>
        <v>6.1445384506309973E-4</v>
      </c>
      <c r="AV15" s="984">
        <f>'第17表(青森40部門)'!AV15/'第17表(青森40部門)'!AV$57</f>
        <v>6.1897728072026446E-4</v>
      </c>
      <c r="AW15" s="984">
        <f>'第17表(青森40部門)'!AW15/'第17表(青森40部門)'!AW$57</f>
        <v>4.9805757545572267E-4</v>
      </c>
      <c r="AX15" s="984">
        <f>'第17表(青森40部門)'!AX15/'第17表(青森40部門)'!AX$57</f>
        <v>8.7895055194314232E-4</v>
      </c>
      <c r="AY15" s="984">
        <f>'第17表(青森40部門)'!AY15/'第17表(青森40部門)'!AY$57</f>
        <v>8.668598299529758E-4</v>
      </c>
      <c r="AZ15" s="984">
        <f>'第17表(青森40部門)'!AZ15/'第17表(青森40部門)'!AZ$57</f>
        <v>9.2609742544915721E-4</v>
      </c>
      <c r="BA15" s="984">
        <f>'第17表(青森40部門)'!BA15/'第17表(青森40部門)'!BA$57</f>
        <v>7.3465693011651846E-3</v>
      </c>
      <c r="BB15" s="984">
        <f>'第17表(青森40部門)'!BB15/'第17表(青森40部門)'!BB$57</f>
        <v>1.3295642238638681E-3</v>
      </c>
      <c r="BC15" s="984">
        <f>'第17表(青森40部門)'!BC15/'第17表(青森40部門)'!BC$57</f>
        <v>5.9098092268838529E-4</v>
      </c>
      <c r="BD15" s="984">
        <f>'第17表(青森40部門)'!BD15/'第17表(青森40部門)'!BD$57</f>
        <v>4.3579223265661869E-4</v>
      </c>
      <c r="BE15" s="984">
        <f>'第17表(青森40部門)'!BE15/'第17表(青森40部門)'!BE$57</f>
        <v>2.6787784770144812E-4</v>
      </c>
      <c r="BF15" s="984">
        <f>'第17表(青森40部門)'!BF15/'第17表(青森40部門)'!BF$57</f>
        <v>3.8739113591689742E-4</v>
      </c>
      <c r="BG15" s="984">
        <f>'第17表(青森40部門)'!BG15/'第17表(青森40部門)'!BG$57</f>
        <v>1.3233082706766918E-3</v>
      </c>
      <c r="BH15" s="984">
        <f>'第17表(青森40部門)'!BH15/'第17表(青森40部門)'!BH$57</f>
        <v>1.4829782622375423E-3</v>
      </c>
      <c r="BI15" s="984">
        <f>'第17表(青森40部門)'!BI15/'第17表(青森40部門)'!BI$57</f>
        <v>9.8597172362404413E-4</v>
      </c>
      <c r="BJ15" s="984">
        <f>'第17表(青森40部門)'!BJ15/'第17表(青森40部門)'!BJ$57</f>
        <v>5.6279061786860211E-3</v>
      </c>
      <c r="BK15" s="984">
        <f>'第17表(青森40部門)'!BK15/'第17表(青森40部門)'!BK$57</f>
        <v>3.8662367071559369E-4</v>
      </c>
      <c r="BL15" s="984">
        <f>'第17表(青森40部門)'!BL15/'第17表(青森40部門)'!BL$57</f>
        <v>6.4445491155121484E-3</v>
      </c>
      <c r="BM15" s="984">
        <f>'第17表(青森40部門)'!BM15/'第17表(青森40部門)'!BM$57</f>
        <v>1.8211647360245062E-4</v>
      </c>
      <c r="BN15" s="984">
        <f>'第17表(青森40部門)'!BN15/'第17表(青森40部門)'!BN$57</f>
        <v>3.1926071611391008E-3</v>
      </c>
      <c r="BO15" s="984">
        <f>'第17表(青森40部門)'!BO15/'第17表(青森40部門)'!BO$57</f>
        <v>4.6536730513020838E-3</v>
      </c>
      <c r="BP15" s="984">
        <f>'第17表(青森40部門)'!BP15/'第17表(青森40部門)'!BP$57</f>
        <v>7.155474076116615E-3</v>
      </c>
      <c r="BQ15" s="984">
        <f>'第17表(青森40部門)'!BQ15/'第17表(青森40部門)'!BQ$57</f>
        <v>2.4685010252929974E-3</v>
      </c>
      <c r="BR15" s="984">
        <f>'第17表(青森40部門)'!BR15/'第17表(青森40部門)'!BR$57</f>
        <v>2.1553602240180331E-3</v>
      </c>
      <c r="BS15" s="984">
        <f>'第17表(青森40部門)'!BS15/'第17表(青森40部門)'!BS$57</f>
        <v>3.4096238743154075E-3</v>
      </c>
      <c r="BT15" s="984">
        <f>'第17表(青森40部門)'!BT15/'第17表(青森40部門)'!BT$57</f>
        <v>5.3916416396459907E-3</v>
      </c>
      <c r="BU15" s="985">
        <f>'第17表(青森40部門)'!BU15/'第17表(青森40部門)'!BU$57</f>
        <v>4.1318225478779022E-3</v>
      </c>
      <c r="BW15" s="1427">
        <f>'第17表(青森40部門)'!BW15/'第17表(青森40部門)'!BW$57</f>
        <v>5.2377808139452545E-2</v>
      </c>
    </row>
    <row r="16" spans="2:75">
      <c r="B16" s="1025">
        <v>9</v>
      </c>
      <c r="C16" s="982" t="s">
        <v>12</v>
      </c>
      <c r="D16" s="983">
        <f>'第17表(青森40部門)'!D16/'第17表(青森40部門)'!D$57</f>
        <v>5.3745906190799829E-3</v>
      </c>
      <c r="E16" s="984">
        <f>'第17表(青森40部門)'!E16/'第17表(青森40部門)'!E$57</f>
        <v>6.1330697002371327E-3</v>
      </c>
      <c r="F16" s="984">
        <f>'第17表(青森40部門)'!F16/'第17表(青森40部門)'!F$57</f>
        <v>7.0279919884962396E-3</v>
      </c>
      <c r="G16" s="984">
        <f>'第17表(青森40部門)'!G16/'第17表(青森40部門)'!G$57</f>
        <v>7.1600641418894427E-3</v>
      </c>
      <c r="H16" s="984">
        <f>'第17表(青森40部門)'!H16/'第17表(青森40部門)'!H$57</f>
        <v>7.0406220937138751E-3</v>
      </c>
      <c r="I16" s="984">
        <f>'第17表(青森40部門)'!I16/'第17表(青森40部門)'!I$57</f>
        <v>1.1229655134289933E-2</v>
      </c>
      <c r="J16" s="984">
        <f>'第17表(青森40部門)'!J16/'第17表(青森40部門)'!J$57</f>
        <v>6.869013871109296E-3</v>
      </c>
      <c r="K16" s="984">
        <f>'第17表(青森40部門)'!K16/'第17表(青森40部門)'!K$57</f>
        <v>7.9527559055118102E-3</v>
      </c>
      <c r="L16" s="984">
        <f>'第17表(青森40部門)'!L16/'第17表(青森40部門)'!L$57</f>
        <v>7.5969476858120362E-3</v>
      </c>
      <c r="M16" s="984">
        <f>'第17表(青森40部門)'!M16/'第17表(青森40部門)'!M$57</f>
        <v>7.34169235618355E-3</v>
      </c>
      <c r="N16" s="984">
        <f>'第17表(青森40部門)'!N16/'第17表(青森40部門)'!N$57</f>
        <v>2.1250911985142933E-2</v>
      </c>
      <c r="O16" s="984">
        <f>'第17表(青森40部門)'!O16/'第17表(青森40部門)'!O$57</f>
        <v>5.6180391726559503E-3</v>
      </c>
      <c r="P16" s="984">
        <f>'第17表(青森40部門)'!P16/'第17表(青森40部門)'!P$57</f>
        <v>7.6147936875243846E-3</v>
      </c>
      <c r="Q16" s="984">
        <f>'第17表(青森40部門)'!Q16/'第17表(青森40部門)'!Q$57</f>
        <v>4.3743184767818591E-3</v>
      </c>
      <c r="R16" s="984">
        <f>'第17表(青森40部門)'!R16/'第17表(青森40部門)'!R$57</f>
        <v>1.7811310111408827E-2</v>
      </c>
      <c r="S16" s="984">
        <f>'第17表(青森40部門)'!S16/'第17表(青森40部門)'!S$57</f>
        <v>5.0149351621261865E-3</v>
      </c>
      <c r="T16" s="984">
        <f>'第17表(青森40部門)'!T16/'第17表(青森40部門)'!T$57</f>
        <v>4.8444876567601859E-3</v>
      </c>
      <c r="U16" s="984">
        <f>'第17表(青森40部門)'!U16/'第17表(青森40部門)'!U$57</f>
        <v>3.8078347504042565E-3</v>
      </c>
      <c r="V16" s="984">
        <f>'第17表(青森40部門)'!V16/'第17表(青森40部門)'!V$57</f>
        <v>4.9282468057009199E-3</v>
      </c>
      <c r="W16" s="984">
        <f>'第17表(青森40部門)'!W16/'第17表(青森40部門)'!W$57</f>
        <v>5.0256435048159354E-3</v>
      </c>
      <c r="X16" s="984">
        <f>'第17表(青森40部門)'!X16/'第17表(青森40部門)'!X$57</f>
        <v>7.5463913981452038E-3</v>
      </c>
      <c r="Y16" s="984">
        <f>'第17表(青森40部門)'!Y16/'第17表(青森40部門)'!Y$57</f>
        <v>3.2765586756777691E-3</v>
      </c>
      <c r="Z16" s="984">
        <f>'第17表(青森40部門)'!Z16/'第17表(青森40部門)'!Z$57</f>
        <v>4.790825391697626E-3</v>
      </c>
      <c r="AA16" s="984">
        <f>'第17表(青森40部門)'!AA16/'第17表(青森40部門)'!AA$57</f>
        <v>8.1069053031669856E-3</v>
      </c>
      <c r="AB16" s="984">
        <f>'第17表(青森40部門)'!AB16/'第17表(青森40部門)'!AB$57</f>
        <v>5.7340435925935518E-3</v>
      </c>
      <c r="AC16" s="984">
        <f>'第17表(青森40部門)'!AC16/'第17表(青森40部門)'!AC$57</f>
        <v>5.9149789692444681E-3</v>
      </c>
      <c r="AD16" s="984">
        <f>'第17表(青森40部門)'!AD16/'第17表(青森40部門)'!AD$57</f>
        <v>4.0882225930608312E-3</v>
      </c>
      <c r="AE16" s="984">
        <f>'第17表(青森40部門)'!AE16/'第17表(青森40部門)'!AE$57</f>
        <v>3.147826788813108E-3</v>
      </c>
      <c r="AF16" s="984">
        <f>'第17表(青森40部門)'!AF16/'第17表(青森40部門)'!AF$57</f>
        <v>3.0508084630157997E-3</v>
      </c>
      <c r="AG16" s="984">
        <f>'第17表(青森40部門)'!AG16/'第17表(青森40部門)'!AG$57</f>
        <v>2.8215250852222573E-3</v>
      </c>
      <c r="AH16" s="984">
        <f>'第17表(青森40部門)'!AH16/'第17表(青森40部門)'!AH$57</f>
        <v>3.5503480120999717E-3</v>
      </c>
      <c r="AI16" s="984">
        <f>'第17表(青森40部門)'!AI16/'第17表(青森40部門)'!AI$57</f>
        <v>3.622851925618347E-3</v>
      </c>
      <c r="AJ16" s="984">
        <f>'第17表(青森40部門)'!AJ16/'第17表(青森40部門)'!AJ$57</f>
        <v>3.6678723155173644E-3</v>
      </c>
      <c r="AK16" s="984">
        <f>'第17表(青森40部門)'!AK16/'第17表(青森40部門)'!AK$57</f>
        <v>1.6431589933564685E-3</v>
      </c>
      <c r="AL16" s="984">
        <f>'第17表(青森40部門)'!AL16/'第17表(青森40部門)'!AL$57</f>
        <v>2.2860963774860169E-3</v>
      </c>
      <c r="AM16" s="984">
        <f>'第17表(青森40部門)'!AM16/'第17表(青森40部門)'!AM$57</f>
        <v>6.2519781003623175E-3</v>
      </c>
      <c r="AN16" s="984">
        <f>'第17表(青森40部門)'!AN16/'第17表(青森40部門)'!AN$57</f>
        <v>6.3820633651082877E-3</v>
      </c>
      <c r="AO16" s="984">
        <f>'第17表(青森40部門)'!AO16/'第17表(青森40部門)'!AO$57</f>
        <v>1.2574224437354802E-3</v>
      </c>
      <c r="AP16" s="984">
        <f>'第17表(青森40部門)'!AP16/'第17表(青森40部門)'!AP$57</f>
        <v>2.8236770550094121E-3</v>
      </c>
      <c r="AQ16" s="984">
        <f>'第17表(青森40部門)'!AQ16/'第17表(青森40部門)'!AQ$57</f>
        <v>4.9068225713838282E-3</v>
      </c>
      <c r="AR16" s="984">
        <f>'第17表(青森40部門)'!AR16/'第17表(青森40部門)'!AR$57</f>
        <v>3.4376622227711949E-3</v>
      </c>
      <c r="AS16" s="984">
        <f>'第17表(青森40部門)'!AS16/'第17表(青森40部門)'!AS$57</f>
        <v>3.3678448173271452E-3</v>
      </c>
      <c r="AT16" s="984">
        <f>'第17表(青森40部門)'!AT16/'第17表(青森40部門)'!AT$57</f>
        <v>2.9315131521639591E-3</v>
      </c>
      <c r="AU16" s="984">
        <f>'第17表(青森40部門)'!AU16/'第17表(青森40部門)'!AU$57</f>
        <v>2.6941437821997446E-3</v>
      </c>
      <c r="AV16" s="984">
        <f>'第17表(青森40部門)'!AV16/'第17表(青森40部門)'!AV$57</f>
        <v>8.2155166350144186E-3</v>
      </c>
      <c r="AW16" s="984">
        <f>'第17表(青森40部門)'!AW16/'第17表(青森40部門)'!AW$57</f>
        <v>9.2140651459308703E-3</v>
      </c>
      <c r="AX16" s="984">
        <f>'第17表(青森40部門)'!AX16/'第17表(青森40部門)'!AX$57</f>
        <v>4.1584757296234693E-3</v>
      </c>
      <c r="AY16" s="984">
        <f>'第17表(青森40部門)'!AY16/'第17表(青森40部門)'!AY$57</f>
        <v>4.2274260200446494E-3</v>
      </c>
      <c r="AZ16" s="984">
        <f>'第17表(青森40部門)'!AZ16/'第17表(青森40部門)'!AZ$57</f>
        <v>3.8896091868864603E-3</v>
      </c>
      <c r="BA16" s="984">
        <f>'第17表(青森40部門)'!BA16/'第17表(青森40部門)'!BA$57</f>
        <v>1.0983976641110982E-3</v>
      </c>
      <c r="BB16" s="984">
        <f>'第17表(青森40部門)'!BB16/'第17表(青森40部門)'!BB$57</f>
        <v>1.5479409248796213E-3</v>
      </c>
      <c r="BC16" s="984">
        <f>'第17表(青森40部門)'!BC16/'第17表(青森40部門)'!BC$57</f>
        <v>1.8593216831584109E-3</v>
      </c>
      <c r="BD16" s="984">
        <f>'第17表(青森40部門)'!BD16/'第17表(青森40部門)'!BD$57</f>
        <v>2.3890192898154204E-3</v>
      </c>
      <c r="BE16" s="984">
        <f>'第17表(青森40部門)'!BE16/'第17表(青森40部門)'!BE$57</f>
        <v>1.3833691836522546E-3</v>
      </c>
      <c r="BF16" s="984">
        <f>'第17表(青森40部門)'!BF16/'第17表(青森40部門)'!BF$57</f>
        <v>1.1478255879019182E-3</v>
      </c>
      <c r="BG16" s="984">
        <f>'第17表(青森40部門)'!BG16/'第17表(青森40部門)'!BG$57</f>
        <v>8.4210526315789478E-4</v>
      </c>
      <c r="BH16" s="984">
        <f>'第17表(青森40部門)'!BH16/'第17表(青森40部門)'!BH$57</f>
        <v>1.2795144836844424E-3</v>
      </c>
      <c r="BI16" s="984">
        <f>'第17表(青森40部門)'!BI16/'第17表(青森40部門)'!BI$57</f>
        <v>1.6987807893915907E-3</v>
      </c>
      <c r="BJ16" s="984">
        <f>'第17表(青森40部門)'!BJ16/'第17表(青森40部門)'!BJ$57</f>
        <v>3.3458588562310185E-3</v>
      </c>
      <c r="BK16" s="984">
        <f>'第17表(青森40部門)'!BK16/'第17表(青森40部門)'!BK$57</f>
        <v>2.7191115303074721E-4</v>
      </c>
      <c r="BL16" s="984">
        <f>'第17表(青森40部門)'!BL16/'第17表(青森40部門)'!BL$57</f>
        <v>3.4593441283170246E-3</v>
      </c>
      <c r="BM16" s="984">
        <f>'第17表(青森40部門)'!BM16/'第17表(青森40部門)'!BM$57</f>
        <v>4.0781637678497494E-4</v>
      </c>
      <c r="BN16" s="984">
        <f>'第17表(青森40部門)'!BN16/'第17表(青森40部門)'!BN$57</f>
        <v>4.6205242880620742E-3</v>
      </c>
      <c r="BO16" s="984">
        <f>'第17表(青森40部門)'!BO16/'第17表(青森40部門)'!BO$57</f>
        <v>3.3961629213593706E-3</v>
      </c>
      <c r="BP16" s="984">
        <f>'第17表(青森40部門)'!BP16/'第17表(青森40部門)'!BP$57</f>
        <v>4.3524711306272062E-3</v>
      </c>
      <c r="BQ16" s="984">
        <f>'第17表(青森40部門)'!BQ16/'第17表(青森40部門)'!BQ$57</f>
        <v>1.3938623755849896E-3</v>
      </c>
      <c r="BR16" s="984">
        <f>'第17表(青森40部門)'!BR16/'第17表(青森40部門)'!BR$57</f>
        <v>1.9055475834984226E-3</v>
      </c>
      <c r="BS16" s="984">
        <f>'第17表(青森40部門)'!BS16/'第17表(青森40部門)'!BS$57</f>
        <v>5.9167975674376781E-3</v>
      </c>
      <c r="BT16" s="984">
        <f>'第17表(青森40部門)'!BT16/'第17表(青森40部門)'!BT$57</f>
        <v>3.142000896347464E-3</v>
      </c>
      <c r="BU16" s="985">
        <f>'第17表(青森40部門)'!BU16/'第17表(青森40部門)'!BU$57</f>
        <v>2.5507680014960517E-3</v>
      </c>
      <c r="BW16" s="1427">
        <f>'第17表(青森40部門)'!BW16/'第17表(青森40部門)'!BW$57</f>
        <v>8.7342218977626267E-3</v>
      </c>
    </row>
    <row r="17" spans="1:75">
      <c r="B17" s="1026">
        <v>10</v>
      </c>
      <c r="C17" s="987" t="s">
        <v>13</v>
      </c>
      <c r="D17" s="988">
        <f>'第17表(青森40部門)'!D17/'第17表(青森40部門)'!D$57</f>
        <v>1.2683543112350171E-2</v>
      </c>
      <c r="E17" s="989">
        <f>'第17表(青森40部門)'!E17/'第17表(青森40部門)'!E$57</f>
        <v>3.0890788819430879E-3</v>
      </c>
      <c r="F17" s="989">
        <f>'第17表(青森40部門)'!F17/'第17表(青森40部門)'!F$57</f>
        <v>1.8681988451346855E-3</v>
      </c>
      <c r="G17" s="989">
        <f>'第17表(青森40部門)'!G17/'第17表(青森40部門)'!G$57</f>
        <v>4.6947918096260793E-4</v>
      </c>
      <c r="H17" s="989">
        <f>'第17表(青森40部門)'!H17/'第17表(青森40部門)'!H$57</f>
        <v>4.6842451406171686E-4</v>
      </c>
      <c r="I17" s="989">
        <f>'第17表(青森40部門)'!I17/'第17表(青森40部門)'!I$57</f>
        <v>5.0541345189490563E-4</v>
      </c>
      <c r="J17" s="989">
        <f>'第17表(青森40部門)'!J17/'第17表(青森40部門)'!J$57</f>
        <v>3.5518680611589695E-3</v>
      </c>
      <c r="K17" s="989">
        <f>'第17表(青森40部門)'!K17/'第17表(青森40部門)'!K$57</f>
        <v>4.3799212598425201E-3</v>
      </c>
      <c r="L17" s="989">
        <f>'第17表(青森40部門)'!L17/'第17表(青森40部門)'!L$57</f>
        <v>4.4804634267110108E-3</v>
      </c>
      <c r="M17" s="989">
        <f>'第17表(青森40部門)'!M17/'第17表(青森40部門)'!M$57</f>
        <v>4.5364491900579526E-3</v>
      </c>
      <c r="N17" s="989">
        <f>'第17表(青森40部門)'!N17/'第17表(青森40部門)'!N$57</f>
        <v>1.4857067055780327E-3</v>
      </c>
      <c r="O17" s="989">
        <f>'第17表(青森40部門)'!O17/'第17表(青森40部門)'!O$57</f>
        <v>2.1990647358960044E-3</v>
      </c>
      <c r="P17" s="989">
        <f>'第17表(青森40部門)'!P17/'第17表(青森40部門)'!P$57</f>
        <v>3.4676909416243998E-3</v>
      </c>
      <c r="Q17" s="989">
        <f>'第17表(青森40部門)'!Q17/'第17表(青森40部門)'!Q$57</f>
        <v>1.4088741262623565E-3</v>
      </c>
      <c r="R17" s="989">
        <f>'第17表(青森40部門)'!R17/'第17表(青森40部門)'!R$57</f>
        <v>7.6857989000141021E-3</v>
      </c>
      <c r="S17" s="989">
        <f>'第17表(青森40部門)'!S17/'第17表(青森40部門)'!S$57</f>
        <v>4.6144718171231731E-3</v>
      </c>
      <c r="T17" s="989">
        <f>'第17表(青森40部門)'!T17/'第17表(青森40部門)'!T$57</f>
        <v>1.1503545951791693E-3</v>
      </c>
      <c r="U17" s="989">
        <f>'第17表(青森40部門)'!U17/'第17表(青森40部門)'!U$57</f>
        <v>3.1471145654026048E-3</v>
      </c>
      <c r="V17" s="989">
        <f>'第17表(青森40部門)'!V17/'第17表(青森40部門)'!V$57</f>
        <v>9.8902102372105103E-4</v>
      </c>
      <c r="W17" s="989">
        <f>'第17表(青森40部門)'!W17/'第17表(青森40部門)'!W$57</f>
        <v>4.8321045378273133E-3</v>
      </c>
      <c r="X17" s="989">
        <f>'第17表(青森40部門)'!X17/'第17表(青森40部門)'!X$57</f>
        <v>8.5004340464300762E-3</v>
      </c>
      <c r="Y17" s="989">
        <f>'第17表(青森40部門)'!Y17/'第17表(青森40部門)'!Y$57</f>
        <v>2.8756524918018083E-3</v>
      </c>
      <c r="Z17" s="989">
        <f>'第17表(青森40部門)'!Z17/'第17表(青森40部門)'!Z$57</f>
        <v>1.4918429979001778E-2</v>
      </c>
      <c r="AA17" s="989">
        <f>'第17表(青森40部門)'!AA17/'第17表(青森40部門)'!AA$57</f>
        <v>4.0161656984086889E-3</v>
      </c>
      <c r="AB17" s="989">
        <f>'第17表(青森40部門)'!AB17/'第17表(青森40部門)'!AB$57</f>
        <v>6.2112890470706816E-3</v>
      </c>
      <c r="AC17" s="989">
        <f>'第17表(青森40部門)'!AC17/'第17表(青森40部門)'!AC$57</f>
        <v>6.0758792018337573E-3</v>
      </c>
      <c r="AD17" s="989">
        <f>'第17表(青森40部門)'!AD17/'第17表(青森40部門)'!AD$57</f>
        <v>3.4251199695963398E-3</v>
      </c>
      <c r="AE17" s="989">
        <f>'第17表(青森40部門)'!AE17/'第17表(青森40部門)'!AE$57</f>
        <v>3.5859858290141996E-3</v>
      </c>
      <c r="AF17" s="989">
        <f>'第17表(青森40部門)'!AF17/'第17表(青森40部門)'!AF$57</f>
        <v>3.016023406495481E-2</v>
      </c>
      <c r="AG17" s="989">
        <f>'第17表(青森40部門)'!AG17/'第17表(青森40部門)'!AG$57</f>
        <v>3.8414076383117265E-2</v>
      </c>
      <c r="AH17" s="989">
        <f>'第17表(青森40部門)'!AH17/'第17表(青森40部門)'!AH$57</f>
        <v>5.4959850123190546E-2</v>
      </c>
      <c r="AI17" s="989">
        <f>'第17表(青森40部門)'!AI17/'第17表(青森40部門)'!AI$57</f>
        <v>5.5509919223965108E-2</v>
      </c>
      <c r="AJ17" s="989">
        <f>'第17表(青森40部門)'!AJ17/'第17表(青森40部門)'!AJ$57</f>
        <v>5.5796985154226951E-2</v>
      </c>
      <c r="AK17" s="989">
        <f>'第17表(青森40部門)'!AK17/'第17表(青森40部門)'!AK$57</f>
        <v>3.6876849226925551E-2</v>
      </c>
      <c r="AL17" s="989">
        <f>'第17表(青森40部門)'!AL17/'第17表(青森40部門)'!AL$57</f>
        <v>0.21360091805293263</v>
      </c>
      <c r="AM17" s="989">
        <f>'第17表(青森40部門)'!AM17/'第17表(青森40部門)'!AM$57</f>
        <v>5.7394434393201474E-3</v>
      </c>
      <c r="AN17" s="989">
        <f>'第17表(青森40部門)'!AN17/'第17表(青森40部門)'!AN$57</f>
        <v>8.6778758864058642E-2</v>
      </c>
      <c r="AO17" s="989">
        <f>'第17表(青森40部門)'!AO17/'第17表(青森40部門)'!AO$57</f>
        <v>4.1310092697821529E-2</v>
      </c>
      <c r="AP17" s="989">
        <f>'第17表(青森40部門)'!AP17/'第17表(青森40部門)'!AP$57</f>
        <v>0.10719514745869065</v>
      </c>
      <c r="AQ17" s="989">
        <f>'第17表(青森40部門)'!AQ17/'第17表(青森40部門)'!AQ$57</f>
        <v>9.3438429816777163E-3</v>
      </c>
      <c r="AR17" s="989">
        <f>'第17表(青森40部門)'!AR17/'第17表(青森40部門)'!AR$57</f>
        <v>5.4329084174735726E-2</v>
      </c>
      <c r="AS17" s="989">
        <f>'第17表(青森40部門)'!AS17/'第17表(青森40部門)'!AS$57</f>
        <v>5.2498649749631539E-2</v>
      </c>
      <c r="AT17" s="989">
        <f>'第17表(青森40部門)'!AT17/'第17表(青森40部門)'!AT$57</f>
        <v>3.2189689561132939E-2</v>
      </c>
      <c r="AU17" s="989">
        <f>'第17表(青森40部門)'!AU17/'第17表(青森40部門)'!AU$57</f>
        <v>3.0996833199413907E-2</v>
      </c>
      <c r="AV17" s="989">
        <f>'第17表(青森40部門)'!AV17/'第17表(青森40部門)'!AV$57</f>
        <v>0.32281071956108881</v>
      </c>
      <c r="AW17" s="989">
        <f>'第17表(青森40部門)'!AW17/'第17表(青森40部門)'!AW$57</f>
        <v>0.11450343659727065</v>
      </c>
      <c r="AX17" s="989">
        <f>'第17表(青森40部門)'!AX17/'第17表(青森40部門)'!AX$57</f>
        <v>7.3226977166187812E-2</v>
      </c>
      <c r="AY17" s="989">
        <f>'第17表(青森40部門)'!AY17/'第17表(青森40部門)'!AY$57</f>
        <v>7.4775566427587523E-2</v>
      </c>
      <c r="AZ17" s="989">
        <f>'第17表(青森40部門)'!AZ17/'第17表(青森40部門)'!AZ$57</f>
        <v>6.7188368216336364E-2</v>
      </c>
      <c r="BA17" s="989">
        <f>'第17表(青森40部門)'!BA17/'第17表(青森40部門)'!BA$57</f>
        <v>3.6357514640702533E-2</v>
      </c>
      <c r="BB17" s="989">
        <f>'第17表(青森40部門)'!BB17/'第17表(青森40部門)'!BB$57</f>
        <v>1.9364946075432862E-2</v>
      </c>
      <c r="BC17" s="989">
        <f>'第17表(青森40部門)'!BC17/'第17表(青森40部門)'!BC$57</f>
        <v>1.6676723492392753E-2</v>
      </c>
      <c r="BD17" s="989">
        <f>'第17表(青森40部門)'!BD17/'第17表(青森40部門)'!BD$57</f>
        <v>2.0787394004251326E-2</v>
      </c>
      <c r="BE17" s="989">
        <f>'第17表(青森40部門)'!BE17/'第17表(青森40部門)'!BE$57</f>
        <v>1.5760813069240428E-2</v>
      </c>
      <c r="BF17" s="989">
        <f>'第17表(青森40部門)'!BF17/'第17表(青森40部門)'!BF$57</f>
        <v>1.4448254587715396E-2</v>
      </c>
      <c r="BG17" s="989">
        <f>'第17表(青森40部門)'!BG17/'第17表(青森40部門)'!BG$57</f>
        <v>6.0030075187969927E-3</v>
      </c>
      <c r="BH17" s="989">
        <f>'第17表(青森40部門)'!BH17/'第17表(青森40部門)'!BH$57</f>
        <v>1.9682149024981995E-2</v>
      </c>
      <c r="BI17" s="989">
        <f>'第17表(青森40部門)'!BI17/'第17表(青森40部門)'!BI$57</f>
        <v>2.5046914474226536E-2</v>
      </c>
      <c r="BJ17" s="989">
        <f>'第17表(青森40部門)'!BJ17/'第17表(青森40部門)'!BJ$57</f>
        <v>7.4243750107239062E-2</v>
      </c>
      <c r="BK17" s="989">
        <f>'第17表(青森40部門)'!BK17/'第17表(青森40部門)'!BK$57</f>
        <v>1.390145769869695E-2</v>
      </c>
      <c r="BL17" s="989">
        <f>'第17表(青森40部門)'!BL17/'第17表(青森40部門)'!BL$57</f>
        <v>1.0830336170889729E-2</v>
      </c>
      <c r="BM17" s="989">
        <f>'第17表(青森40部門)'!BM17/'第17表(青森40部門)'!BM$57</f>
        <v>1.6223931661182418E-2</v>
      </c>
      <c r="BN17" s="989">
        <f>'第17表(青森40部門)'!BN17/'第17表(青森40部門)'!BN$57</f>
        <v>2.8424669599872335E-2</v>
      </c>
      <c r="BO17" s="989">
        <f>'第17表(青森40部門)'!BO17/'第17表(青森40部門)'!BO$57</f>
        <v>1.7728014728021615E-2</v>
      </c>
      <c r="BP17" s="989">
        <f>'第17表(青森40部門)'!BP17/'第17表(青森40部門)'!BP$57</f>
        <v>5.1410500617825924E-3</v>
      </c>
      <c r="BQ17" s="989">
        <f>'第17表(青森40部門)'!BQ17/'第17表(青森40部門)'!BQ$57</f>
        <v>7.8002682941390768E-3</v>
      </c>
      <c r="BR17" s="989">
        <f>'第17表(青森40部門)'!BR17/'第17表(青森40部門)'!BR$57</f>
        <v>3.2649931156283948E-3</v>
      </c>
      <c r="BS17" s="989">
        <f>'第17表(青森40部門)'!BS17/'第17表(青森40部門)'!BS$57</f>
        <v>2.2950027751790631E-2</v>
      </c>
      <c r="BT17" s="989">
        <f>'第17表(青森40部門)'!BT17/'第17表(青森40部門)'!BT$57</f>
        <v>2.174838793025077E-2</v>
      </c>
      <c r="BU17" s="990">
        <f>'第17表(青森40部門)'!BU17/'第17表(青森40部門)'!BU$57</f>
        <v>2.490313915830096E-2</v>
      </c>
      <c r="BW17" s="1428">
        <f>'第17表(青森40部門)'!BW17/'第17表(青森40部門)'!BW$57</f>
        <v>2.6326119481355137E-3</v>
      </c>
    </row>
    <row r="18" spans="1:75">
      <c r="B18" s="1027">
        <v>11</v>
      </c>
      <c r="C18" s="992" t="s">
        <v>879</v>
      </c>
      <c r="D18" s="993">
        <f>'第17表(青森40部門)'!D18/'第17表(青森40部門)'!D$57</f>
        <v>1.3079624900692963E-2</v>
      </c>
      <c r="E18" s="994">
        <f>'第17表(青森40部門)'!E18/'第17表(青森40部門)'!E$57</f>
        <v>1.1855052395916511E-2</v>
      </c>
      <c r="F18" s="994">
        <f>'第17表(青森40部門)'!F18/'第17表(青森40部門)'!F$57</f>
        <v>1.1546131794021284E-2</v>
      </c>
      <c r="G18" s="994">
        <f>'第17表(青森40部門)'!G18/'第17表(青森40部門)'!G$57</f>
        <v>1.1072278064975693E-2</v>
      </c>
      <c r="H18" s="994">
        <f>'第17表(青森40部門)'!H18/'第17表(青森40部門)'!H$57</f>
        <v>1.1122474699919168E-2</v>
      </c>
      <c r="I18" s="994">
        <f>'第17表(青森40部門)'!I18/'第17表(青森40部門)'!I$57</f>
        <v>9.3619944878345403E-3</v>
      </c>
      <c r="J18" s="994">
        <f>'第17表(青森40部門)'!J18/'第17表(青森40部門)'!J$57</f>
        <v>1.2116519811669274E-2</v>
      </c>
      <c r="K18" s="994">
        <f>'第17表(青森40部門)'!K18/'第17表(青森40部門)'!K$57</f>
        <v>1.1624015748031496E-2</v>
      </c>
      <c r="L18" s="994">
        <f>'第17表(青森40部門)'!L18/'第17表(青森40部門)'!L$57</f>
        <v>1.2129263256499654E-2</v>
      </c>
      <c r="M18" s="994">
        <f>'第17表(青森40部門)'!M18/'第17表(青森40部門)'!M$57</f>
        <v>1.2100587013003761E-2</v>
      </c>
      <c r="N18" s="994">
        <f>'第17表(青森40部門)'!N18/'第17表(青森40部門)'!N$57</f>
        <v>1.3663195595940838E-2</v>
      </c>
      <c r="O18" s="994">
        <f>'第17表(青森40部門)'!O18/'第17表(青森40部門)'!O$57</f>
        <v>1.2071619672173472E-2</v>
      </c>
      <c r="P18" s="994">
        <f>'第17表(青森40部門)'!P18/'第17表(青森40部門)'!P$57</f>
        <v>1.2775128146483876E-2</v>
      </c>
      <c r="Q18" s="994">
        <f>'第17表(青森40部門)'!Q18/'第17表(青森40部門)'!Q$57</f>
        <v>1.1633424569717271E-2</v>
      </c>
      <c r="R18" s="994">
        <f>'第17表(青森40部門)'!R18/'第17表(青森40部門)'!R$57</f>
        <v>1.4045973769567057E-2</v>
      </c>
      <c r="S18" s="994">
        <f>'第17表(青森40部門)'!S18/'第17表(青森40部門)'!S$57</f>
        <v>1.2241024227264023E-2</v>
      </c>
      <c r="T18" s="994">
        <f>'第17表(青森40部門)'!T18/'第17表(青森40部門)'!T$57</f>
        <v>9.3198219745024222E-3</v>
      </c>
      <c r="U18" s="994">
        <f>'第17表(青森40部門)'!U18/'第17表(青森40部門)'!U$57</f>
        <v>8.3459391789682327E-3</v>
      </c>
      <c r="V18" s="994">
        <f>'第17表(青森40部門)'!V18/'第17表(青森40部門)'!V$57</f>
        <v>9.3985094441673741E-3</v>
      </c>
      <c r="W18" s="994">
        <f>'第17表(青森40部門)'!W18/'第17表(青森40部門)'!W$57</f>
        <v>1.2424548384578423E-2</v>
      </c>
      <c r="X18" s="994">
        <f>'第17表(青森40部門)'!X18/'第17表(青森40部門)'!X$57</f>
        <v>1.1826690847207062E-2</v>
      </c>
      <c r="Y18" s="994">
        <f>'第17表(青森40部門)'!Y18/'第17表(青森40部門)'!Y$57</f>
        <v>8.9694264867164145E-3</v>
      </c>
      <c r="Z18" s="994">
        <f>'第17表(青森40部門)'!Z18/'第17表(青森40部門)'!Z$57</f>
        <v>5.8019706024874818E-3</v>
      </c>
      <c r="AA18" s="994">
        <f>'第17表(青森40部門)'!AA18/'第17表(青森40部門)'!AA$57</f>
        <v>1.4157014157014158E-2</v>
      </c>
      <c r="AB18" s="994">
        <f>'第17表(青森40部門)'!AB18/'第17表(青森40部門)'!AB$57</f>
        <v>1.7544094056185528E-2</v>
      </c>
      <c r="AC18" s="994">
        <f>'第17表(青森40部門)'!AC18/'第17表(青森40部門)'!AC$57</f>
        <v>9.3718067411300583E-3</v>
      </c>
      <c r="AD18" s="994">
        <f>'第17表(青森40部門)'!AD18/'第17表(青森40部門)'!AD$57</f>
        <v>1.2219845733063622E-2</v>
      </c>
      <c r="AE18" s="994">
        <f>'第17表(青森40部門)'!AE18/'第17表(青森40部門)'!AE$57</f>
        <v>8.3596132669945169E-3</v>
      </c>
      <c r="AF18" s="994">
        <f>'第17表(青森40部門)'!AF18/'第17表(青森40部門)'!AF$57</f>
        <v>1.3836089947638871E-2</v>
      </c>
      <c r="AG18" s="994">
        <f>'第17表(青森40部門)'!AG18/'第17表(青森40部門)'!AG$57</f>
        <v>1.2442457726118456E-2</v>
      </c>
      <c r="AH18" s="994">
        <f>'第17表(青森40部門)'!AH18/'第17表(青森40部門)'!AH$57</f>
        <v>1.1660854575551424E-2</v>
      </c>
      <c r="AI18" s="994">
        <f>'第17表(青森40部門)'!AI18/'第17表(青森40部門)'!AI$57</f>
        <v>1.1595182653138001E-2</v>
      </c>
      <c r="AJ18" s="994">
        <f>'第17表(青森40部門)'!AJ18/'第17表(青森40部門)'!AJ$57</f>
        <v>1.0031766720236783E-2</v>
      </c>
      <c r="AK18" s="994">
        <f>'第17表(青森40部門)'!AK18/'第17表(青森40部門)'!AK$57</f>
        <v>9.7894046308186992E-3</v>
      </c>
      <c r="AL18" s="994">
        <f>'第17表(青森40部門)'!AL18/'第17表(青森40部門)'!AL$57</f>
        <v>3.0631884267500382E-3</v>
      </c>
      <c r="AM18" s="994">
        <f>'第17表(青森40部門)'!AM18/'第17表(青森40部門)'!AM$57</f>
        <v>1.9244849853325335E-2</v>
      </c>
      <c r="AN18" s="994">
        <f>'第17表(青森40部門)'!AN18/'第17表(青森40部門)'!AN$57</f>
        <v>8.5425719056203241E-3</v>
      </c>
      <c r="AO18" s="994">
        <f>'第17表(青森40部門)'!AO18/'第17表(青森40部門)'!AO$57</f>
        <v>8.3729273068338973E-3</v>
      </c>
      <c r="AP18" s="994">
        <f>'第17表(青森40部門)'!AP18/'第17表(青森40部門)'!AP$57</f>
        <v>1.6314578540054383E-2</v>
      </c>
      <c r="AQ18" s="994">
        <f>'第17表(青森40部門)'!AQ18/'第17表(青森40部門)'!AQ$57</f>
        <v>4.1760192096883648E-2</v>
      </c>
      <c r="AR18" s="994">
        <f>'第17表(青森40部門)'!AR18/'第17表(青森40部門)'!AR$57</f>
        <v>1.8026236064490175E-2</v>
      </c>
      <c r="AS18" s="994">
        <f>'第17表(青森40部門)'!AS18/'第17表(青森40部門)'!AS$57</f>
        <v>1.855655947051877E-2</v>
      </c>
      <c r="AT18" s="994">
        <f>'第17表(青森40部門)'!AT18/'第17表(青森40部門)'!AT$57</f>
        <v>1.9992361314300648E-2</v>
      </c>
      <c r="AU18" s="994">
        <f>'第17表(青森40部門)'!AU18/'第17表(青森40部門)'!AU$57</f>
        <v>1.2487592758897765E-2</v>
      </c>
      <c r="AV18" s="994">
        <f>'第17表(青森40部門)'!AV18/'第17表(青森40部門)'!AV$57</f>
        <v>1.1521418020679469E-2</v>
      </c>
      <c r="AW18" s="994">
        <f>'第17表(青森40部門)'!AW18/'第17表(青森40部門)'!AW$57</f>
        <v>1.140551847793605E-2</v>
      </c>
      <c r="AX18" s="994">
        <f>'第17表(青森40部門)'!AX18/'第17表(青森40部門)'!AX$57</f>
        <v>1.2551035838499924E-2</v>
      </c>
      <c r="AY18" s="994">
        <f>'第17表(青森40部門)'!AY18/'第17表(青森40部門)'!AY$57</f>
        <v>1.2824775566427587E-2</v>
      </c>
      <c r="AZ18" s="994">
        <f>'第17表(青森40部門)'!AZ18/'第17表(青森40部門)'!AZ$57</f>
        <v>1.148360807556955E-2</v>
      </c>
      <c r="BA18" s="994">
        <f>'第17表(青森40部門)'!BA18/'第17表(青森40部門)'!BA$57</f>
        <v>1.3881759423313628E-2</v>
      </c>
      <c r="BB18" s="994">
        <f>'第17表(青森40部門)'!BB18/'第17表(青森40部門)'!BB$57</f>
        <v>1.2966468518967605E-2</v>
      </c>
      <c r="BC18" s="994">
        <f>'第17表(青森40部門)'!BC18/'第17表(青森40部門)'!BC$57</f>
        <v>6.9475990700905857E-3</v>
      </c>
      <c r="BD18" s="994">
        <f>'第17表(青森40部門)'!BD18/'第17表(青森40部門)'!BD$57</f>
        <v>5.6517131755563403E-3</v>
      </c>
      <c r="BE18" s="994">
        <f>'第17表(青森40部門)'!BE18/'第17表(青森40部門)'!BE$57</f>
        <v>4.6858632463596603E-3</v>
      </c>
      <c r="BF18" s="994">
        <f>'第17表(青森40部門)'!BF18/'第17表(青森40部門)'!BF$57</f>
        <v>4.3760850538760634E-3</v>
      </c>
      <c r="BG18" s="994">
        <f>'第17表(青森40部門)'!BG18/'第17表(青森40部門)'!BG$57</f>
        <v>1.2917293233082707E-2</v>
      </c>
      <c r="BH18" s="994">
        <f>'第17表(青森40部門)'!BH18/'第17表(青森40部門)'!BH$57</f>
        <v>2.4608629381288324E-2</v>
      </c>
      <c r="BI18" s="994">
        <f>'第17表(青森40部門)'!BI18/'第17表(青森40部門)'!BI$57</f>
        <v>1.2374753305025708E-2</v>
      </c>
      <c r="BJ18" s="994">
        <f>'第17表(青森40部門)'!BJ18/'第17表(青森40部門)'!BJ$57</f>
        <v>9.0852936634580744E-3</v>
      </c>
      <c r="BK18" s="994">
        <f>'第17表(青森40部門)'!BK18/'第17表(青森40部門)'!BK$57</f>
        <v>1.4874389793135092E-2</v>
      </c>
      <c r="BL18" s="994">
        <f>'第17表(青森40部門)'!BL18/'第17表(青森40部門)'!BL$57</f>
        <v>9.5732435796257419E-3</v>
      </c>
      <c r="BM18" s="994">
        <f>'第17表(青森40部門)'!BM18/'第17表(青森40部門)'!BM$57</f>
        <v>4.3925870812488521E-3</v>
      </c>
      <c r="BN18" s="994">
        <f>'第17表(青森40部門)'!BN18/'第17表(青森40部門)'!BN$57</f>
        <v>1.4851167099463028E-2</v>
      </c>
      <c r="BO18" s="994">
        <f>'第17表(青森40部門)'!BO18/'第17表(青森40部門)'!BO$57</f>
        <v>1.5935226420701096E-2</v>
      </c>
      <c r="BP18" s="994">
        <f>'第17表(青森40部門)'!BP18/'第17表(青森40部門)'!BP$57</f>
        <v>1.4399208998222092E-2</v>
      </c>
      <c r="BQ18" s="994">
        <f>'第17表(青森40部門)'!BQ18/'第17表(青森40部門)'!BQ$57</f>
        <v>7.5919199845018099E-3</v>
      </c>
      <c r="BR18" s="994">
        <f>'第17表(青森40部門)'!BR18/'第17表(青森40部門)'!BR$57</f>
        <v>2.1890558825067245E-2</v>
      </c>
      <c r="BS18" s="994">
        <f>'第17表(青森40部門)'!BS18/'第17表(青森40部門)'!BS$57</f>
        <v>2.3782167882203369E-2</v>
      </c>
      <c r="BT18" s="994">
        <f>'第17表(青森40部門)'!BT18/'第17表(青森40部門)'!BT$57</f>
        <v>1.6230747269888306E-2</v>
      </c>
      <c r="BU18" s="995">
        <f>'第17表(青森40部門)'!BU18/'第17表(青森40部門)'!BU$57</f>
        <v>1.5468833674761779E-2</v>
      </c>
      <c r="BW18" s="1429">
        <f>'第17表(青森40部門)'!BW18/'第17表(青森40部門)'!BW$57</f>
        <v>1.581010135235341E-2</v>
      </c>
    </row>
    <row r="19" spans="1:75">
      <c r="B19" s="1025">
        <v>12</v>
      </c>
      <c r="C19" s="982" t="s">
        <v>14</v>
      </c>
      <c r="D19" s="983">
        <f>'第17表(青森40部門)'!D19/'第17表(青森40部門)'!D$57</f>
        <v>5.21753529036929E-2</v>
      </c>
      <c r="E19" s="984">
        <f>'第17表(青森40部門)'!E19/'第17表(青森40部門)'!E$57</f>
        <v>4.8949890458207787E-2</v>
      </c>
      <c r="F19" s="984">
        <f>'第17表(青森40部門)'!F19/'第17表(青森40部門)'!F$57</f>
        <v>4.3958480834988149E-2</v>
      </c>
      <c r="G19" s="984">
        <f>'第17表(青森40部門)'!G19/'第17表(青森40部門)'!G$57</f>
        <v>3.8841127231897837E-2</v>
      </c>
      <c r="H19" s="984">
        <f>'第17表(青森40部門)'!H19/'第17表(青森40部門)'!H$57</f>
        <v>3.8806224413817481E-2</v>
      </c>
      <c r="I19" s="984">
        <f>'第17表(青森40部門)'!I19/'第17表(青森40部門)'!I$57</f>
        <v>4.0030324807113694E-2</v>
      </c>
      <c r="J19" s="984">
        <f>'第17表(青森40部門)'!J19/'第17表(青森40部門)'!J$57</f>
        <v>5.0118350428395214E-2</v>
      </c>
      <c r="K19" s="984">
        <f>'第17表(青森40部門)'!K19/'第17表(青森40部門)'!K$57</f>
        <v>4.8474409448818895E-2</v>
      </c>
      <c r="L19" s="984">
        <f>'第17表(青森40部門)'!L19/'第17表(青森40部門)'!L$57</f>
        <v>5.8977310183420263E-2</v>
      </c>
      <c r="M19" s="984">
        <f>'第17表(青森40部門)'!M19/'第17表(青森40部門)'!M$57</f>
        <v>5.7960559451588851E-2</v>
      </c>
      <c r="N19" s="984">
        <f>'第17表(青森40部門)'!N19/'第17表(青森40部門)'!N$57</f>
        <v>0.11336472773098097</v>
      </c>
      <c r="O19" s="984">
        <f>'第17表(青森40部門)'!O19/'第17表(青森40部門)'!O$57</f>
        <v>3.816800544763909E-2</v>
      </c>
      <c r="P19" s="984">
        <f>'第17表(青森40部門)'!P19/'第17表(青森40部門)'!P$57</f>
        <v>3.7774623632767831E-2</v>
      </c>
      <c r="Q19" s="984">
        <f>'第17表(青森40部門)'!Q19/'第17表(青森40部門)'!Q$57</f>
        <v>3.8413031614297398E-2</v>
      </c>
      <c r="R19" s="984">
        <f>'第17表(青森40部門)'!R19/'第17表(青森40部門)'!R$57</f>
        <v>6.1472288816810043E-2</v>
      </c>
      <c r="S19" s="984">
        <f>'第17表(青森40部門)'!S19/'第17表(青森40部門)'!S$57</f>
        <v>5.5186261556348697E-2</v>
      </c>
      <c r="T19" s="984">
        <f>'第17表(青森40部門)'!T19/'第17表(青森40部門)'!T$57</f>
        <v>5.2874716635817234E-2</v>
      </c>
      <c r="U19" s="984">
        <f>'第17表(青森40部門)'!U19/'第17表(青森40部門)'!U$57</f>
        <v>7.2070662285048603E-2</v>
      </c>
      <c r="V19" s="984">
        <f>'第17表(青森40部門)'!V19/'第17表(青森40部門)'!V$57</f>
        <v>5.132372877784256E-2</v>
      </c>
      <c r="W19" s="984">
        <f>'第17表(青森40部門)'!W19/'第17表(青森40部門)'!W$57</f>
        <v>5.5331484069864788E-2</v>
      </c>
      <c r="X19" s="984">
        <f>'第17表(青森40部門)'!X19/'第17表(青森40部門)'!X$57</f>
        <v>5.5300093685269065E-2</v>
      </c>
      <c r="Y19" s="984">
        <f>'第17表(青森40部門)'!Y19/'第17表(青森40部門)'!Y$57</f>
        <v>5.4067974662729182E-2</v>
      </c>
      <c r="Z19" s="984">
        <f>'第17表(青森40部門)'!Z19/'第17表(青森40部門)'!Z$57</f>
        <v>8.2174123727992252E-2</v>
      </c>
      <c r="AA19" s="984">
        <f>'第17表(青森40部門)'!AA19/'第17表(青森40部門)'!AA$57</f>
        <v>5.130564476358869E-2</v>
      </c>
      <c r="AB19" s="984">
        <f>'第17表(青森40部門)'!AB19/'第17表(青森40部門)'!AB$57</f>
        <v>6.8595996482663416E-2</v>
      </c>
      <c r="AC19" s="984">
        <f>'第17表(青森40部門)'!AC19/'第17表(青森40部門)'!AC$57</f>
        <v>5.0469601228570152E-2</v>
      </c>
      <c r="AD19" s="984">
        <f>'第17表(青森40部門)'!AD19/'第17表(青森40部門)'!AD$57</f>
        <v>5.1074721552454884E-2</v>
      </c>
      <c r="AE19" s="984">
        <f>'第17表(青森40部門)'!AE19/'第17表(青森40部門)'!AE$57</f>
        <v>4.5810680703129956E-2</v>
      </c>
      <c r="AF19" s="984">
        <f>'第17表(青森40部門)'!AF19/'第17表(青森40部門)'!AF$57</f>
        <v>5.9476410303875543E-2</v>
      </c>
      <c r="AG19" s="984">
        <f>'第17表(青森40部門)'!AG19/'第17表(青森40部門)'!AG$57</f>
        <v>6.540168251183591E-2</v>
      </c>
      <c r="AH19" s="984">
        <f>'第17表(青森40部門)'!AH19/'第17表(青森40部門)'!AH$57</f>
        <v>6.0733842159479044E-2</v>
      </c>
      <c r="AI19" s="984">
        <f>'第17表(青森40部門)'!AI19/'第17表(青森40部門)'!AI$57</f>
        <v>6.0546690428388325E-2</v>
      </c>
      <c r="AJ19" s="984">
        <f>'第17表(青森40部門)'!AJ19/'第17表(青森40部門)'!AJ$57</f>
        <v>5.7498230278998114E-2</v>
      </c>
      <c r="AK19" s="984">
        <f>'第17表(青森40部門)'!AK19/'第17表(青森40部門)'!AK$57</f>
        <v>8.0875998481581099E-2</v>
      </c>
      <c r="AL19" s="984">
        <f>'第17表(青森40部門)'!AL19/'第17表(青森40部門)'!AL$57</f>
        <v>4.1917790889951116E-2</v>
      </c>
      <c r="AM19" s="984">
        <f>'第17表(青森40部門)'!AM19/'第17表(青森40部門)'!AM$57</f>
        <v>4.8423896869523322E-2</v>
      </c>
      <c r="AN19" s="984">
        <f>'第17表(青森40部門)'!AN19/'第17表(青森40部門)'!AN$57</f>
        <v>2.4361778950137629E-2</v>
      </c>
      <c r="AO19" s="984">
        <f>'第17表(青森40部門)'!AO19/'第17表(青森40部門)'!AO$57</f>
        <v>7.9658054121652763E-2</v>
      </c>
      <c r="AP19" s="984">
        <f>'第17表(青森40部門)'!AP19/'第17表(青森40部門)'!AP$57</f>
        <v>6.4735411001882445E-2</v>
      </c>
      <c r="AQ19" s="984">
        <f>'第17表(青森40部門)'!AQ19/'第17表(青森40部門)'!AQ$57</f>
        <v>5.6950461972125069E-2</v>
      </c>
      <c r="AR19" s="984">
        <f>'第17表(青森40部門)'!AR19/'第17表(青森40部門)'!AR$57</f>
        <v>7.3086418104520282E-2</v>
      </c>
      <c r="AS19" s="984">
        <f>'第17表(青森40部門)'!AS19/'第17表(青森40部門)'!AS$57</f>
        <v>7.4729721070313712E-2</v>
      </c>
      <c r="AT19" s="984">
        <f>'第17表(青森40部門)'!AT19/'第17表(青森40部門)'!AT$57</f>
        <v>8.2200745553592525E-2</v>
      </c>
      <c r="AU19" s="984">
        <f>'第17表(青森40部門)'!AU19/'第17表(青森40部門)'!AU$57</f>
        <v>6.2579760835657236E-2</v>
      </c>
      <c r="AV19" s="984">
        <f>'第17表(青森40部門)'!AV19/'第17表(青森40部門)'!AV$57</f>
        <v>1.8681859745375257E-2</v>
      </c>
      <c r="AW19" s="984">
        <f>'第17表(青森40部門)'!AW19/'第17表(青森40部門)'!AW$57</f>
        <v>3.9844606036457814E-3</v>
      </c>
      <c r="AX19" s="984">
        <f>'第17表(青森40部門)'!AX19/'第17表(青森40部門)'!AX$57</f>
        <v>5.6120520187509453E-2</v>
      </c>
      <c r="AY19" s="984">
        <f>'第17表(青森40部門)'!AY19/'第17表(青森40部門)'!AY$57</f>
        <v>5.7343371490998905E-2</v>
      </c>
      <c r="AZ19" s="984">
        <f>'第17表(青森40部門)'!AZ19/'第17表(青森40部門)'!AZ$57</f>
        <v>5.1352102241155773E-2</v>
      </c>
      <c r="BA19" s="984">
        <f>'第17表(青森40部門)'!BA19/'第17表(青森40部門)'!BA$57</f>
        <v>6.7062972959546954E-2</v>
      </c>
      <c r="BB19" s="984">
        <f>'第17表(青森40部門)'!BB19/'第17表(青森40部門)'!BB$57</f>
        <v>6.8738993190909897E-2</v>
      </c>
      <c r="BC19" s="984">
        <f>'第17表(青森40部門)'!BC19/'第17表(青森40部門)'!BC$57</f>
        <v>6.8728409155170714E-2</v>
      </c>
      <c r="BD19" s="984">
        <f>'第17表(青森40部門)'!BD19/'第17表(青森40部門)'!BD$57</f>
        <v>5.4521057020853234E-2</v>
      </c>
      <c r="BE19" s="984">
        <f>'第17表(青森40部門)'!BE19/'第17表(青森40部門)'!BE$57</f>
        <v>7.042788488449267E-2</v>
      </c>
      <c r="BF19" s="984">
        <f>'第17表(青森40部門)'!BF19/'第17表(青森40部門)'!BF$57</f>
        <v>7.0304317258992499E-2</v>
      </c>
      <c r="BG19" s="984">
        <f>'第17表(青森40部門)'!BG19/'第17表(青森40部門)'!BG$57</f>
        <v>0.10800601503759398</v>
      </c>
      <c r="BH19" s="984">
        <f>'第17表(青森40部門)'!BH19/'第17表(青森40部門)'!BH$57</f>
        <v>5.1791669871279443E-2</v>
      </c>
      <c r="BI19" s="984">
        <f>'第17表(青森40部門)'!BI19/'第17表(青森40部門)'!BI$57</f>
        <v>6.5938879451217833E-2</v>
      </c>
      <c r="BJ19" s="984">
        <f>'第17表(青森40部門)'!BJ19/'第17表(青森40部門)'!BJ$57</f>
        <v>6.1718227209553715E-2</v>
      </c>
      <c r="BK19" s="984">
        <f>'第17表(青森40部門)'!BK19/'第17表(青森40部門)'!BK$57</f>
        <v>5.5873493336052446E-2</v>
      </c>
      <c r="BL19" s="984">
        <f>'第17表(青森40部門)'!BL19/'第17表(青森40部門)'!BL$57</f>
        <v>3.3598372954105206E-2</v>
      </c>
      <c r="BM19" s="984">
        <f>'第17表(青森40部門)'!BM19/'第17表(青森40部門)'!BM$57</f>
        <v>0.1327130996223807</v>
      </c>
      <c r="BN19" s="984">
        <f>'第17表(青森40部門)'!BN19/'第17表(青森40部門)'!BN$57</f>
        <v>7.8715745014206639E-2</v>
      </c>
      <c r="BO19" s="984">
        <f>'第17表(青森40部門)'!BO19/'第17表(青森40部門)'!BO$57</f>
        <v>5.0551562835163842E-2</v>
      </c>
      <c r="BP19" s="984">
        <f>'第17表(青森40部門)'!BP19/'第17表(青森40部門)'!BP$57</f>
        <v>4.0136187062229087E-2</v>
      </c>
      <c r="BQ19" s="984">
        <f>'第17表(青森40部門)'!BQ19/'第17表(青森40部門)'!BQ$57</f>
        <v>2.1190607024627744E-2</v>
      </c>
      <c r="BR19" s="984">
        <f>'第17表(青森40部門)'!BR19/'第17表(青森40部門)'!BR$57</f>
        <v>1.5418668556721993E-2</v>
      </c>
      <c r="BS19" s="984">
        <f>'第17表(青森40部門)'!BS19/'第17表(青森40部門)'!BS$57</f>
        <v>5.4638354049983004E-2</v>
      </c>
      <c r="BT19" s="984">
        <f>'第17表(青森40部門)'!BT19/'第17表(青森40部門)'!BT$57</f>
        <v>6.2386261959938689E-2</v>
      </c>
      <c r="BU19" s="985">
        <f>'第17表(青森40部門)'!BU19/'第17表(青森40部門)'!BU$57</f>
        <v>6.0214377396020161E-2</v>
      </c>
      <c r="BW19" s="1427">
        <f>'第17表(青森40部門)'!BW19/'第17表(青森40部門)'!BW$57</f>
        <v>4.4914866321192015E-2</v>
      </c>
    </row>
    <row r="20" spans="1:75">
      <c r="B20" s="1025">
        <v>13</v>
      </c>
      <c r="C20" s="982" t="s">
        <v>15</v>
      </c>
      <c r="D20" s="983">
        <f>'第17表(青森40部門)'!D20/'第17表(青森40部門)'!D$57</f>
        <v>2.3784999293542424E-2</v>
      </c>
      <c r="E20" s="984">
        <f>'第17表(青森40部門)'!E20/'第17表(青森40部門)'!E$57</f>
        <v>2.1454642723037584E-2</v>
      </c>
      <c r="F20" s="984">
        <f>'第17表(青森40部門)'!F20/'第17表(青森40部門)'!F$57</f>
        <v>2.1633938185181251E-2</v>
      </c>
      <c r="G20" s="984">
        <f>'第17表(青森40部門)'!G20/'第17表(青森40部門)'!G$57</f>
        <v>8.2784828909739875E-3</v>
      </c>
      <c r="H20" s="984">
        <f>'第17表(青森40部門)'!H20/'第17表(青森40部門)'!H$57</f>
        <v>7.8481386731255633E-3</v>
      </c>
      <c r="I20" s="984">
        <f>'第17表(青森40部門)'!I20/'第17表(青森40部門)'!I$57</f>
        <v>2.2941032464917199E-2</v>
      </c>
      <c r="J20" s="984">
        <f>'第17表(青森40部門)'!J20/'第17表(青森40部門)'!J$57</f>
        <v>3.7710189574808504E-2</v>
      </c>
      <c r="K20" s="984">
        <f>'第17表(青森40部門)'!K20/'第17表(青森40部門)'!K$57</f>
        <v>3.2135826771653546E-2</v>
      </c>
      <c r="L20" s="984">
        <f>'第17表(青森40部門)'!L20/'第17表(青森40部門)'!L$57</f>
        <v>4.1128731102571328E-2</v>
      </c>
      <c r="M20" s="984">
        <f>'第17表(青森40部門)'!M20/'第17表(青森40部門)'!M$57</f>
        <v>4.1568287658442796E-2</v>
      </c>
      <c r="N20" s="984">
        <f>'第17表(青森40部門)'!N20/'第17表(青森40部門)'!N$57</f>
        <v>1.7616236651853818E-2</v>
      </c>
      <c r="O20" s="984">
        <f>'第17表(青森40部門)'!O20/'第17表(青森40部門)'!O$57</f>
        <v>3.3504916752458376E-2</v>
      </c>
      <c r="P20" s="984">
        <f>'第17表(青森40部門)'!P20/'第17表(青森40部門)'!P$57</f>
        <v>1.6496757658518209E-2</v>
      </c>
      <c r="Q20" s="984">
        <f>'第17表(青森40部門)'!Q20/'第17表(青森40部門)'!Q$57</f>
        <v>4.4098807642068458E-2</v>
      </c>
      <c r="R20" s="984">
        <f>'第17表(青森40部門)'!R20/'第17表(青森40部門)'!R$57</f>
        <v>3.1420109998589761E-2</v>
      </c>
      <c r="S20" s="984">
        <f>'第17表(青森40部門)'!S20/'第17表(青森40部門)'!S$57</f>
        <v>2.1230627239928562E-2</v>
      </c>
      <c r="T20" s="984">
        <f>'第17表(青森40部門)'!T20/'第17表(青森40部門)'!T$57</f>
        <v>9.3627165526277475E-3</v>
      </c>
      <c r="U20" s="984">
        <f>'第17表(青森40部門)'!U20/'第17表(青森40部門)'!U$57</f>
        <v>1.6726653104515501E-2</v>
      </c>
      <c r="V20" s="984">
        <f>'第17表(青森40部門)'!V20/'第17表(青森40部門)'!V$57</f>
        <v>8.7677275696634652E-3</v>
      </c>
      <c r="W20" s="984">
        <f>'第17表(青森40部門)'!W20/'第17表(青森40部門)'!W$57</f>
        <v>2.1976227208540932E-2</v>
      </c>
      <c r="X20" s="984">
        <f>'第17表(青森40部門)'!X20/'第17表(青森40部門)'!X$57</f>
        <v>2.8200125486690677E-2</v>
      </c>
      <c r="Y20" s="984">
        <f>'第17表(青森40部門)'!Y20/'第17表(青森40部門)'!Y$57</f>
        <v>2.1419262251081428E-2</v>
      </c>
      <c r="Z20" s="984">
        <f>'第17表(青森40部門)'!Z20/'第17表(青森40部門)'!Z$57</f>
        <v>3.8245840736553058E-2</v>
      </c>
      <c r="AA20" s="984">
        <f>'第17表(青森40部門)'!AA20/'第17表(青森40部門)'!AA$57</f>
        <v>2.3375311225778517E-2</v>
      </c>
      <c r="AB20" s="984">
        <f>'第17表(青森40部門)'!AB20/'第17表(青森40部門)'!AB$57</f>
        <v>3.4094448670852623E-2</v>
      </c>
      <c r="AC20" s="984">
        <f>'第17表(青森40部門)'!AC20/'第17表(青森40部門)'!AC$57</f>
        <v>1.7313623195242746E-2</v>
      </c>
      <c r="AD20" s="984">
        <f>'第17表(青森40部門)'!AD20/'第17表(青森40部門)'!AD$57</f>
        <v>1.7478714707111469E-2</v>
      </c>
      <c r="AE20" s="984">
        <f>'第17表(青森40部門)'!AE20/'第17表(青森40部門)'!AE$57</f>
        <v>1.859869820643056E-2</v>
      </c>
      <c r="AF20" s="984">
        <f>'第17表(青森40部門)'!AF20/'第17表(青森40部門)'!AF$57</f>
        <v>3.0789878922680102E-2</v>
      </c>
      <c r="AG20" s="984">
        <f>'第17表(青森40部門)'!AG20/'第17表(青森40部門)'!AG$57</f>
        <v>2.2159746677626244E-2</v>
      </c>
      <c r="AH20" s="984">
        <f>'第17表(青森40部門)'!AH20/'第17表(青森40部門)'!AH$57</f>
        <v>2.3427604510635032E-2</v>
      </c>
      <c r="AI20" s="984">
        <f>'第17表(青森40部門)'!AI20/'第17表(青森40部門)'!AI$57</f>
        <v>2.372358408543513E-2</v>
      </c>
      <c r="AJ20" s="984">
        <f>'第17表(青森40部門)'!AJ20/'第17表(青森40部門)'!AJ$57</f>
        <v>1.2780134813277949E-2</v>
      </c>
      <c r="AK20" s="984">
        <f>'第17表(青森40部門)'!AK20/'第17表(青森40部門)'!AK$57</f>
        <v>1.130468259929625E-2</v>
      </c>
      <c r="AL20" s="984">
        <f>'第17表(青森40部門)'!AL20/'第17表(青森40部門)'!AL$57</f>
        <v>2.4035637802817412E-3</v>
      </c>
      <c r="AM20" s="984">
        <f>'第17表(青森40部門)'!AM20/'第17表(青森40部門)'!AM$57</f>
        <v>4.8560887700585281E-2</v>
      </c>
      <c r="AN20" s="984">
        <f>'第17表(青森40部門)'!AN20/'第17表(青森40部門)'!AN$57</f>
        <v>6.0772027211460876E-3</v>
      </c>
      <c r="AO20" s="984">
        <f>'第17表(青森40部門)'!AO20/'第17表(青森40部門)'!AO$57</f>
        <v>1.2957612768657091E-2</v>
      </c>
      <c r="AP20" s="984">
        <f>'第17表(青森40部門)'!AP20/'第17表(青森40部門)'!AP$57</f>
        <v>4.6015477933486716E-3</v>
      </c>
      <c r="AQ20" s="984">
        <f>'第17表(青森40部門)'!AQ20/'第17表(青森40部門)'!AQ$57</f>
        <v>4.8128621391658404E-2</v>
      </c>
      <c r="AR20" s="984">
        <f>'第17表(青森40部門)'!AR20/'第17表(青森40部門)'!AR$57</f>
        <v>6.8739056483152206E-2</v>
      </c>
      <c r="AS20" s="984">
        <f>'第17表(青森40部門)'!AS20/'第17表(青森40部門)'!AS$57</f>
        <v>7.2947390583948959E-2</v>
      </c>
      <c r="AT20" s="984">
        <f>'第17表(青森40部門)'!AT20/'第17表(青森40部門)'!AT$57</f>
        <v>8.0579199992852693E-2</v>
      </c>
      <c r="AU20" s="984">
        <f>'第17表(青森40部門)'!AU20/'第17表(青森40部門)'!AU$57</f>
        <v>5.0801153282601506E-2</v>
      </c>
      <c r="AV20" s="984">
        <f>'第17表(青森40部門)'!AV20/'第17表(青森40部門)'!AV$57</f>
        <v>2.817753393824295E-2</v>
      </c>
      <c r="AW20" s="984">
        <f>'第17表(青森40部門)'!AW20/'第17表(青森40部門)'!AW$57</f>
        <v>7.7696981771092737E-3</v>
      </c>
      <c r="AX20" s="984">
        <f>'第17表(青森40部門)'!AX20/'第17表(青森40部門)'!AX$57</f>
        <v>2.5291093301073642E-2</v>
      </c>
      <c r="AY20" s="984">
        <f>'第17表(青森40部門)'!AY20/'第17表(青森40部門)'!AY$57</f>
        <v>2.5744549470384268E-2</v>
      </c>
      <c r="AZ20" s="984">
        <f>'第17表(青森40部門)'!AZ20/'第17表(青森40部門)'!AZ$57</f>
        <v>2.3522874606408593E-2</v>
      </c>
      <c r="BA20" s="984">
        <f>'第17表(青森40部門)'!BA20/'第17表(青森40部門)'!BA$57</f>
        <v>1.3418114178161205E-2</v>
      </c>
      <c r="BB20" s="984">
        <f>'第17表(青森40部門)'!BB20/'第17表(青森40部門)'!BB$57</f>
        <v>1.9153607297562183E-2</v>
      </c>
      <c r="BC20" s="984">
        <f>'第17表(青森40部門)'!BC20/'第17表(青森40部門)'!BC$57</f>
        <v>2.0346895237290337E-2</v>
      </c>
      <c r="BD20" s="984">
        <f>'第17表(青森40部門)'!BD20/'第17表(青森40部門)'!BD$57</f>
        <v>2.5557072061433119E-2</v>
      </c>
      <c r="BE20" s="984">
        <f>'第17表(青森40部門)'!BE20/'第17表(青森40部門)'!BE$57</f>
        <v>1.4265494934309954E-2</v>
      </c>
      <c r="BF20" s="984">
        <f>'第17表(青森40部門)'!BF20/'第17表(青森40部門)'!BF$57</f>
        <v>4.020259121626469E-2</v>
      </c>
      <c r="BG20" s="984">
        <f>'第17表(青森40部門)'!BG20/'第17表(青森40部門)'!BG$57</f>
        <v>5.7654135338345864E-3</v>
      </c>
      <c r="BH20" s="984">
        <f>'第17表(青森40部門)'!BH20/'第17表(青森40部門)'!BH$57</f>
        <v>2.5358159177195277E-2</v>
      </c>
      <c r="BI20" s="984">
        <f>'第17表(青森40部門)'!BI20/'第17表(青森40部門)'!BI$57</f>
        <v>2.0936543829675809E-2</v>
      </c>
      <c r="BJ20" s="984">
        <f>'第17表(青森40部門)'!BJ20/'第17表(青森40部門)'!BJ$57</f>
        <v>1.2216674387879411E-2</v>
      </c>
      <c r="BK20" s="984">
        <f>'第17表(青森40部門)'!BK20/'第17表(青森40部門)'!BK$57</f>
        <v>1.5579659346308594E-2</v>
      </c>
      <c r="BL20" s="984">
        <f>'第17表(青森40部門)'!BL20/'第17表(青森40部門)'!BL$57</f>
        <v>1.0792904133432736E-3</v>
      </c>
      <c r="BM20" s="984">
        <f>'第17表(青森40部門)'!BM20/'第17表(青森40部門)'!BM$57</f>
        <v>1.2222038895097797E-2</v>
      </c>
      <c r="BN20" s="984">
        <f>'第17表(青森40部門)'!BN20/'第17表(青森40部門)'!BN$57</f>
        <v>2.9363488842972636E-2</v>
      </c>
      <c r="BO20" s="984">
        <f>'第17表(青森40部門)'!BO20/'第17表(青森40部門)'!BO$57</f>
        <v>4.3788879005484636E-2</v>
      </c>
      <c r="BP20" s="984">
        <f>'第17表(青森40部門)'!BP20/'第17表(青森40部門)'!BP$57</f>
        <v>6.0071024021948687E-2</v>
      </c>
      <c r="BQ20" s="984">
        <f>'第17表(青森40部門)'!BQ20/'第17表(青森40部門)'!BQ$57</f>
        <v>1.7358703902936493E-2</v>
      </c>
      <c r="BR20" s="984">
        <f>'第17表(青森40部門)'!BR20/'第17表(青森40部門)'!BR$57</f>
        <v>7.1109458603721629E-3</v>
      </c>
      <c r="BS20" s="984">
        <f>'第17表(青森40部門)'!BS20/'第17表(青森40部門)'!BS$57</f>
        <v>0.11688177406320129</v>
      </c>
      <c r="BT20" s="984">
        <f>'第17表(青森40部門)'!BT20/'第17表(青森40部門)'!BT$57</f>
        <v>7.6022067372792821E-3</v>
      </c>
      <c r="BU20" s="985">
        <f>'第17表(青森40部門)'!BU20/'第17表(青森40部門)'!BU$57</f>
        <v>2.9098203888034139E-2</v>
      </c>
      <c r="BW20" s="1427">
        <f>'第17表(青森40部門)'!BW20/'第17表(青森40部門)'!BW$57</f>
        <v>1.3829630031443305E-2</v>
      </c>
    </row>
    <row r="21" spans="1:75">
      <c r="B21" s="1028">
        <v>14</v>
      </c>
      <c r="C21" s="997" t="s">
        <v>16</v>
      </c>
      <c r="D21" s="983">
        <f>'第17表(青森40部門)'!D21/'第17表(青森40部門)'!D$57</f>
        <v>8.6621692222205744E-3</v>
      </c>
      <c r="E21" s="984">
        <f>'第17表(青森40部門)'!E21/'第17表(青森40部門)'!E$57</f>
        <v>7.1132568778681515E-3</v>
      </c>
      <c r="F21" s="984">
        <f>'第17表(青森40部門)'!F21/'第17表(青森40部門)'!F$57</f>
        <v>6.1120032529130685E-3</v>
      </c>
      <c r="G21" s="984">
        <f>'第17表(青森40部門)'!G21/'第17表(青森40部門)'!G$57</f>
        <v>4.3905873139519864E-3</v>
      </c>
      <c r="H21" s="984">
        <f>'第17表(青森40部門)'!H21/'第17表(青森40部門)'!H$57</f>
        <v>4.4473674298942225E-3</v>
      </c>
      <c r="I21" s="984">
        <f>'第17表(青森40部門)'!I21/'第17表(青森40部門)'!I$57</f>
        <v>2.4559934928018068E-3</v>
      </c>
      <c r="J21" s="984">
        <f>'第17表(青森40部門)'!J21/'第17表(青森40部門)'!J$57</f>
        <v>8.1841089783429421E-3</v>
      </c>
      <c r="K21" s="984">
        <f>'第17表(青森40部門)'!K21/'第17表(青森40部門)'!K$57</f>
        <v>1.2303149606299213E-2</v>
      </c>
      <c r="L21" s="984">
        <f>'第17表(青森40部門)'!L21/'第17表(青森40部門)'!L$57</f>
        <v>8.241082770141149E-3</v>
      </c>
      <c r="M21" s="984">
        <f>'第17表(青森40部門)'!M21/'第17表(青森40部門)'!M$57</f>
        <v>8.3006629470081337E-3</v>
      </c>
      <c r="N21" s="984">
        <f>'第17表(青森40部門)'!N21/'第17表(青森40部門)'!N$57</f>
        <v>5.0540558466538434E-3</v>
      </c>
      <c r="O21" s="984">
        <f>'第17表(青森40部門)'!O21/'第17表(青森40部門)'!O$57</f>
        <v>7.9965403619065446E-3</v>
      </c>
      <c r="P21" s="984">
        <f>'第17表(青森40部門)'!P21/'第17表(青森40部門)'!P$57</f>
        <v>1.2099079766981932E-2</v>
      </c>
      <c r="Q21" s="984">
        <f>'第17表(青森40部門)'!Q21/'第17表(青森40部門)'!Q$57</f>
        <v>5.4411870995314578E-3</v>
      </c>
      <c r="R21" s="984">
        <f>'第17表(青森40部門)'!R21/'第17表(青森40部門)'!R$57</f>
        <v>7.1781131011140883E-3</v>
      </c>
      <c r="S21" s="984">
        <f>'第17表(青森40部門)'!S21/'第17表(青森40部門)'!S$57</f>
        <v>8.3642440017321646E-3</v>
      </c>
      <c r="T21" s="984">
        <f>'第17表(青森40部門)'!T21/'第17表(青森40部門)'!T$57</f>
        <v>5.996142087640122E-3</v>
      </c>
      <c r="U21" s="984">
        <f>'第17表(青森40部門)'!U21/'第17表(青森40部門)'!U$57</f>
        <v>5.0423382539599741E-3</v>
      </c>
      <c r="V21" s="984">
        <f>'第17表(青森40部門)'!V21/'第17表(青森40部門)'!V$57</f>
        <v>6.0732072237870798E-3</v>
      </c>
      <c r="W21" s="984">
        <f>'第17表(青森40部門)'!W21/'第17表(青森40部門)'!W$57</f>
        <v>8.5130197011235708E-3</v>
      </c>
      <c r="X21" s="984">
        <f>'第17表(青森40部門)'!X21/'第17表(青森40部門)'!X$57</f>
        <v>1.0571823940453987E-2</v>
      </c>
      <c r="Y21" s="984">
        <f>'第17表(青森40部門)'!Y21/'第17表(青森40部門)'!Y$57</f>
        <v>5.6915088070255068E-3</v>
      </c>
      <c r="Z21" s="984">
        <f>'第17表(青森40部門)'!Z21/'第17表(青森40部門)'!Z$57</f>
        <v>5.8633500242287195E-3</v>
      </c>
      <c r="AA21" s="984">
        <f>'第17表(青森40部門)'!AA21/'第17表(青森40部門)'!AA$57</f>
        <v>6.9955135375696122E-3</v>
      </c>
      <c r="AB21" s="984">
        <f>'第17表(青森40部門)'!AB21/'第17表(青森40部門)'!AB$57</f>
        <v>1.089146778655813E-2</v>
      </c>
      <c r="AC21" s="984">
        <f>'第17表(青森40部門)'!AC21/'第17表(青森40部門)'!AC$57</f>
        <v>7.3955138319443401E-3</v>
      </c>
      <c r="AD21" s="984">
        <f>'第17表(青森40部門)'!AD21/'第17表(青森40部門)'!AD$57</f>
        <v>8.5954748189556573E-3</v>
      </c>
      <c r="AE21" s="984">
        <f>'第17表(青森40部門)'!AE21/'第17表(青森40部門)'!AE$57</f>
        <v>1.1034689512432763E-2</v>
      </c>
      <c r="AF21" s="984">
        <f>'第17表(青森40部門)'!AF21/'第17表(青森40部門)'!AF$57</f>
        <v>1.1588213637175175E-2</v>
      </c>
      <c r="AG21" s="984">
        <f>'第17表(青森40部門)'!AG21/'第17表(青森40部門)'!AG$57</f>
        <v>3.9311741571721676E-3</v>
      </c>
      <c r="AH21" s="984">
        <f>'第17表(青森40部門)'!AH21/'第17表(青森40部門)'!AH$57</f>
        <v>4.0021470759723111E-3</v>
      </c>
      <c r="AI21" s="984">
        <f>'第17表(青森40部門)'!AI21/'第17表(青森40部門)'!AI$57</f>
        <v>1.7919219395127193E-3</v>
      </c>
      <c r="AJ21" s="984">
        <f>'第17表(青森40部門)'!AJ21/'第17表(青森40部門)'!AJ$57</f>
        <v>1.164597139676384E-3</v>
      </c>
      <c r="AK21" s="984">
        <f>'第17表(青森40部門)'!AK21/'第17表(青森40部門)'!AK$57</f>
        <v>1.1536214560129657E-3</v>
      </c>
      <c r="AL21" s="984">
        <f>'第17表(青森40部門)'!AL21/'第17表(青森40部門)'!AL$57</f>
        <v>5.0601342742773495E-4</v>
      </c>
      <c r="AM21" s="984">
        <f>'第17表(青森40部門)'!AM21/'第17表(青森40部門)'!AM$57</f>
        <v>1.8895287043029293E-3</v>
      </c>
      <c r="AN21" s="984">
        <f>'第17表(青森40部門)'!AN21/'第17表(青森40部門)'!AN$57</f>
        <v>6.7563710283514511E-4</v>
      </c>
      <c r="AO21" s="984">
        <f>'第17表(青森40部門)'!AO21/'第17表(青森40部門)'!AO$57</f>
        <v>1.7435040780651668E-3</v>
      </c>
      <c r="AP21" s="984">
        <f>'第17表(青森40部門)'!AP21/'第17表(青森40部門)'!AP$57</f>
        <v>3.3047479606776828E-2</v>
      </c>
      <c r="AQ21" s="984">
        <f>'第17表(青森40部門)'!AQ21/'第17表(青森40部門)'!AQ$57</f>
        <v>4.4370204102938873E-3</v>
      </c>
      <c r="AR21" s="984">
        <f>'第17表(青森40部門)'!AR21/'第17表(青森40部門)'!AR$57</f>
        <v>4.3723992194946082E-3</v>
      </c>
      <c r="AS21" s="984">
        <f>'第17表(青森40部門)'!AS21/'第17表(青森40部門)'!AS$57</f>
        <v>4.2182736934611269E-3</v>
      </c>
      <c r="AT21" s="984">
        <f>'第17表(青森40部門)'!AT21/'第17表(青森40部門)'!AT$57</f>
        <v>8.6884465995564202E-4</v>
      </c>
      <c r="AU21" s="984">
        <f>'第17表(青森40部門)'!AU21/'第17表(青森40部門)'!AU$57</f>
        <v>6.0594602259299519E-3</v>
      </c>
      <c r="AV21" s="984">
        <f>'第17表(青森40部門)'!AV21/'第17表(青森40部門)'!AV$57</f>
        <v>4.4805514524864601E-2</v>
      </c>
      <c r="AW21" s="984">
        <f>'第17表(青森40部門)'!AW21/'第17表(青森40部門)'!AW$57</f>
        <v>1.9922303018228907E-4</v>
      </c>
      <c r="AX21" s="984">
        <f>'第17表(青森40部門)'!AX21/'第17表(青森40部門)'!AX$57</f>
        <v>5.9636322395282019E-3</v>
      </c>
      <c r="AY21" s="984">
        <f>'第17表(青森40部門)'!AY21/'第17表(青森40部門)'!AY$57</f>
        <v>6.0798936018619677E-3</v>
      </c>
      <c r="AZ21" s="984">
        <f>'第17表(青森40部門)'!AZ21/'第17表(青森40部門)'!AZ$57</f>
        <v>5.510279681422486E-3</v>
      </c>
      <c r="BA21" s="984">
        <f>'第17表(青森40部門)'!BA21/'第17表(青森40部門)'!BA$57</f>
        <v>7.8747937054638381E-2</v>
      </c>
      <c r="BB21" s="984">
        <f>'第17表(青森40部門)'!BB21/'第17表(青森40部門)'!BB$57</f>
        <v>4.4262504076968334E-3</v>
      </c>
      <c r="BC21" s="984">
        <f>'第17表(青森40部門)'!BC21/'第17表(青森40部門)'!BC$57</f>
        <v>1.707071077418501E-3</v>
      </c>
      <c r="BD21" s="984">
        <f>'第17表(青森40部門)'!BD21/'第17表(青森40部門)'!BD$57</f>
        <v>1.6104456367478403E-3</v>
      </c>
      <c r="BE21" s="984">
        <f>'第17表(青森40部門)'!BE21/'第17表(青森40部門)'!BE$57</f>
        <v>2.9786417393668487E-3</v>
      </c>
      <c r="BF21" s="984">
        <f>'第17表(青森40部門)'!BF21/'第17表(青森40部門)'!BF$57</f>
        <v>5.9973886967875228E-3</v>
      </c>
      <c r="BG21" s="984">
        <f>'第17表(青森40部門)'!BG21/'第17表(青森40部門)'!BG$57</f>
        <v>1.2932330827067668E-4</v>
      </c>
      <c r="BH21" s="984">
        <f>'第17表(青森40部門)'!BH21/'第17表(青森40部門)'!BH$57</f>
        <v>9.9543430077679816E-3</v>
      </c>
      <c r="BI21" s="984">
        <f>'第17表(青森40部門)'!BI21/'第17表(青森40部門)'!BI$57</f>
        <v>2.5619101343346065E-3</v>
      </c>
      <c r="BJ21" s="984">
        <f>'第17表(青森40部門)'!BJ21/'第17表(青森40部門)'!BJ$57</f>
        <v>1.166761037044663E-3</v>
      </c>
      <c r="BK21" s="984">
        <f>'第17表(青森40部門)'!BK21/'第17表(青森40部門)'!BK$57</f>
        <v>4.2571089896376356E-3</v>
      </c>
      <c r="BL21" s="984">
        <f>'第17表(青森40部門)'!BL21/'第17表(青森40部門)'!BL$57</f>
        <v>6.9841943221837849E-3</v>
      </c>
      <c r="BM21" s="984">
        <f>'第17表(青森40部門)'!BM21/'第17表(青森40部門)'!BM$57</f>
        <v>1.0273236972445933E-4</v>
      </c>
      <c r="BN21" s="984">
        <f>'第17表(青森40部門)'!BN21/'第17表(青森40部門)'!BN$57</f>
        <v>9.1602230783737913E-4</v>
      </c>
      <c r="BO21" s="984">
        <f>'第17表(青森40部門)'!BO21/'第17表(青森40部門)'!BO$57</f>
        <v>2.3121508146264763E-2</v>
      </c>
      <c r="BP21" s="984">
        <f>'第17表(青森40部門)'!BP21/'第17表(青森40部門)'!BP$57</f>
        <v>5.585642440891192E-2</v>
      </c>
      <c r="BQ21" s="984">
        <f>'第17表(青森40部門)'!BQ21/'第17表(青森40部門)'!BQ$57</f>
        <v>6.3085675018062948E-2</v>
      </c>
      <c r="BR21" s="984">
        <f>'第17表(青森40部門)'!BR21/'第17表(青森40部門)'!BR$57</f>
        <v>6.3493077866019085E-2</v>
      </c>
      <c r="BS21" s="984">
        <f>'第17表(青森40部門)'!BS21/'第17表(青森40部門)'!BS$57</f>
        <v>1.1290966978264269E-3</v>
      </c>
      <c r="BT21" s="984">
        <f>'第17表(青森40部門)'!BT21/'第17表(青森40部門)'!BT$57</f>
        <v>1.0215490223911424E-3</v>
      </c>
      <c r="BU21" s="985">
        <f>'第17表(青森40部門)'!BU21/'第17表(青森40部門)'!BU$57</f>
        <v>8.7746827265540658E-3</v>
      </c>
      <c r="BW21" s="1427">
        <f>'第17表(青森40部門)'!BW21/'第17表(青森40部門)'!BW$57</f>
        <v>6.7546858328227282E-3</v>
      </c>
    </row>
    <row r="22" spans="1:75">
      <c r="B22" s="1029">
        <v>15</v>
      </c>
      <c r="C22" s="999" t="s">
        <v>17</v>
      </c>
      <c r="D22" s="988">
        <f>'第17表(青森40部門)'!D22/'第17表(青森40部門)'!D$57</f>
        <v>9.2562481503946581E-2</v>
      </c>
      <c r="E22" s="989">
        <f>'第17表(青森40部門)'!E22/'第17表(青森40部門)'!E$57</f>
        <v>9.9063326219552703E-2</v>
      </c>
      <c r="F22" s="989">
        <f>'第17表(青森40部門)'!F22/'第17表(青森40部門)'!F$57</f>
        <v>7.0648221767299263E-2</v>
      </c>
      <c r="G22" s="989">
        <f>'第17表(青森40部門)'!G22/'第17表(青森40部門)'!G$57</f>
        <v>5.1305067684374435E-2</v>
      </c>
      <c r="H22" s="989">
        <f>'第17表(青森40部門)'!H22/'第17表(青森40部門)'!H$57</f>
        <v>5.0797752906648279E-2</v>
      </c>
      <c r="I22" s="989">
        <f>'第17表(青森40部門)'!I22/'第17表(青森40部門)'!I$57</f>
        <v>6.8590133381768795E-2</v>
      </c>
      <c r="J22" s="989">
        <f>'第17表(青森40部門)'!J22/'第17表(青森40部門)'!J$57</f>
        <v>9.3931996139279744E-2</v>
      </c>
      <c r="K22" s="989">
        <f>'第17表(青森40部門)'!K22/'第17表(青森40部門)'!K$57</f>
        <v>8.4370078740157478E-2</v>
      </c>
      <c r="L22" s="989">
        <f>'第17表(青森40部門)'!L22/'第17表(青森40部門)'!L$57</f>
        <v>5.6292440249532963E-2</v>
      </c>
      <c r="M22" s="989">
        <f>'第17表(青森40部門)'!M22/'第17表(青森40部門)'!M$57</f>
        <v>5.5971941616620571E-2</v>
      </c>
      <c r="N22" s="989">
        <f>'第17表(青森40部門)'!N22/'第17表(青森40部門)'!N$57</f>
        <v>7.3436360018571331E-2</v>
      </c>
      <c r="O22" s="989">
        <f>'第17表(青森40部門)'!O22/'第17表(青森40部門)'!O$57</f>
        <v>0.14472808600040662</v>
      </c>
      <c r="P22" s="989">
        <f>'第17表(青森40部門)'!P22/'第17表(青森40部門)'!P$57</f>
        <v>0.13590674568472602</v>
      </c>
      <c r="Q22" s="989">
        <f>'第17表(青森40部門)'!Q22/'第17表(青森40部門)'!Q$57</f>
        <v>0.15022264401155172</v>
      </c>
      <c r="R22" s="989">
        <f>'第17表(青森40部門)'!R22/'第17表(青森40部門)'!R$57</f>
        <v>6.8438866168382462E-2</v>
      </c>
      <c r="S22" s="989">
        <f>'第17表(青森40部門)'!S22/'第17表(青森40部門)'!S$57</f>
        <v>0.13456574928904694</v>
      </c>
      <c r="T22" s="989">
        <f>'第17表(青森40部門)'!T22/'第17表(青森40部門)'!T$57</f>
        <v>7.6189869600482504E-2</v>
      </c>
      <c r="U22" s="989">
        <f>'第17表(青森40部門)'!U22/'第17表(青森40部門)'!U$57</f>
        <v>8.2590023125206469E-2</v>
      </c>
      <c r="V22" s="989">
        <f>'第17表(青森40部門)'!V22/'第17表(青森40部門)'!V$57</f>
        <v>7.5672752049338668E-2</v>
      </c>
      <c r="W22" s="989">
        <f>'第17表(青森40部門)'!W22/'第17表(青森40部門)'!W$57</f>
        <v>0.13823320645234416</v>
      </c>
      <c r="X22" s="989">
        <f>'第17表(青森40部門)'!X22/'第17表(青森40部門)'!X$57</f>
        <v>0.14179136548428409</v>
      </c>
      <c r="Y22" s="989">
        <f>'第17表(青森40部門)'!Y22/'第17表(青森40部門)'!Y$57</f>
        <v>0.13328703659661906</v>
      </c>
      <c r="Z22" s="989">
        <f>'第17表(青森40部門)'!Z22/'第17表(青森40部門)'!Z$57</f>
        <v>0.10187045711516718</v>
      </c>
      <c r="AA22" s="989">
        <f>'第17表(青森40部門)'!AA22/'第17表(青森40部門)'!AA$57</f>
        <v>9.25654626589206E-2</v>
      </c>
      <c r="AB22" s="989">
        <f>'第17表(青森40部門)'!AB22/'第17表(青森40部門)'!AB$57</f>
        <v>0.1096629052097834</v>
      </c>
      <c r="AC22" s="989">
        <f>'第17表(青森40部門)'!AC22/'第17表(青森40部門)'!AC$57</f>
        <v>0.17000541669369398</v>
      </c>
      <c r="AD22" s="989">
        <f>'第17表(青森40部門)'!AD22/'第17表(青森40部門)'!AD$57</f>
        <v>0.14791350550397778</v>
      </c>
      <c r="AE22" s="989">
        <f>'第17表(青森40部門)'!AE22/'第17表(青森40部門)'!AE$57</f>
        <v>0.10388404928136152</v>
      </c>
      <c r="AF22" s="989">
        <f>'第17表(青森40部門)'!AF22/'第17表(青森40部門)'!AF$57</f>
        <v>4.9127267077288685E-2</v>
      </c>
      <c r="AG22" s="989">
        <f>'第17表(青森40部門)'!AG22/'第17表(青森40部門)'!AG$57</f>
        <v>3.7620443346817231E-2</v>
      </c>
      <c r="AH22" s="989">
        <f>'第17表(青森40部門)'!AH22/'第17表(青森40部門)'!AH$57</f>
        <v>4.5680531455201984E-2</v>
      </c>
      <c r="AI22" s="989">
        <f>'第17表(青森40部門)'!AI22/'第17表(青森40部門)'!AI$57</f>
        <v>4.6356738215693603E-2</v>
      </c>
      <c r="AJ22" s="989">
        <f>'第17表(青森40部門)'!AJ22/'第17表(青森40部門)'!AJ$57</f>
        <v>4.2403915156460782E-2</v>
      </c>
      <c r="AK22" s="989">
        <f>'第17表(青森40部門)'!AK22/'第17表(青森40部門)'!AK$57</f>
        <v>3.0906375833806718E-2</v>
      </c>
      <c r="AL22" s="989">
        <f>'第17表(青森40部門)'!AL22/'第17表(青森40部門)'!AL$57</f>
        <v>4.7782125075676113E-2</v>
      </c>
      <c r="AM22" s="989">
        <f>'第17表(青森40部門)'!AM22/'第17表(青森40部門)'!AM$57</f>
        <v>0.12449868441563963</v>
      </c>
      <c r="AN22" s="989">
        <f>'第17表(青森40部門)'!AN22/'第17表(青森40部門)'!AN$57</f>
        <v>4.2081362479894205E-2</v>
      </c>
      <c r="AO22" s="989">
        <f>'第17表(青森40部門)'!AO22/'第17表(青森40部門)'!AO$57</f>
        <v>1.8706155664790801E-2</v>
      </c>
      <c r="AP22" s="989">
        <f>'第17表(青森40部門)'!AP22/'第17表(青森40部門)'!AP$57</f>
        <v>6.7977410583559925E-2</v>
      </c>
      <c r="AQ22" s="989">
        <f>'第17表(青森40部門)'!AQ22/'第17表(青森40部門)'!AQ$57</f>
        <v>9.2446625254476167E-2</v>
      </c>
      <c r="AR22" s="989">
        <f>'第17表(青森40部門)'!AR22/'第17表(青森40部門)'!AR$57</f>
        <v>6.261652915461384E-2</v>
      </c>
      <c r="AS22" s="989">
        <f>'第17表(青森40部門)'!AS22/'第17表(青森40部門)'!AS$57</f>
        <v>6.2937229377786327E-2</v>
      </c>
      <c r="AT22" s="989">
        <f>'第17表(青森40部門)'!AT22/'第17表(青森40部門)'!AT$57</f>
        <v>5.4235785232321018E-2</v>
      </c>
      <c r="AU22" s="989">
        <f>'第17表(青森40部門)'!AU22/'第17表(青森40部門)'!AU$57</f>
        <v>0.16520300609727276</v>
      </c>
      <c r="AV22" s="989">
        <f>'第17表(青森40部門)'!AV22/'第17表(青森40部門)'!AV$57</f>
        <v>2.1410986846732784E-2</v>
      </c>
      <c r="AW22" s="989">
        <f>'第17表(青森40部門)'!AW22/'第17表(青森40部門)'!AW$57</f>
        <v>5.9219045721685425E-2</v>
      </c>
      <c r="AX22" s="989">
        <f>'第17表(青森40部門)'!AX22/'第17表(青森40部門)'!AX$57</f>
        <v>5.9305534553152878E-2</v>
      </c>
      <c r="AY22" s="989">
        <f>'第17表(青森40部門)'!AY22/'第17表(青森40部門)'!AY$57</f>
        <v>6.0597064551370351E-2</v>
      </c>
      <c r="AZ22" s="989">
        <f>'第17表(青森40部門)'!AZ22/'第17表(青森40部門)'!AZ$57</f>
        <v>5.4269309131320616E-2</v>
      </c>
      <c r="BA22" s="989">
        <f>'第17表(青森40部門)'!BA22/'第17表(青森40部門)'!BA$57</f>
        <v>2.2812449978749594E-2</v>
      </c>
      <c r="BB22" s="989">
        <f>'第17表(青森40部門)'!BB22/'第17表(青森40部門)'!BB$57</f>
        <v>2.735359209564819E-2</v>
      </c>
      <c r="BC22" s="989">
        <f>'第17表(青森40部門)'!BC22/'第17表(青森40部門)'!BC$57</f>
        <v>2.5730973801088623E-2</v>
      </c>
      <c r="BD22" s="989">
        <f>'第17表(青森40部門)'!BD22/'第17表(青森40部門)'!BD$57</f>
        <v>1.8793409400153414E-2</v>
      </c>
      <c r="BE22" s="989">
        <f>'第17表(青森40部門)'!BE22/'第17表(青森40部門)'!BE$57</f>
        <v>2.5100554147308825E-2</v>
      </c>
      <c r="BF22" s="989">
        <f>'第17表(青森40部門)'!BF22/'第17表(青森40部門)'!BF$57</f>
        <v>1.6327818987904787E-2</v>
      </c>
      <c r="BG22" s="989">
        <f>'第17表(青森40部門)'!BG22/'第17表(青森40部門)'!BG$57</f>
        <v>4.8141353383458645E-2</v>
      </c>
      <c r="BH22" s="989">
        <f>'第17表(青森40部門)'!BH22/'第17表(青森40部門)'!BH$57</f>
        <v>2.8719157058654902E-2</v>
      </c>
      <c r="BI22" s="989">
        <f>'第17表(青森40部門)'!BI22/'第17表(青森40部門)'!BI$57</f>
        <v>4.0518588799684487E-2</v>
      </c>
      <c r="BJ22" s="989">
        <f>'第17表(青森40部門)'!BJ22/'第17表(青森40部門)'!BJ$57</f>
        <v>1.7810264065475884E-2</v>
      </c>
      <c r="BK22" s="989">
        <f>'第17表(青森40部門)'!BK22/'第17表(青森40部門)'!BK$57</f>
        <v>9.2407305912792989E-3</v>
      </c>
      <c r="BL22" s="989">
        <f>'第17表(青森40部門)'!BL22/'第17表(青森40部門)'!BL$57</f>
        <v>5.4114248816991652E-2</v>
      </c>
      <c r="BM22" s="989">
        <f>'第17表(青森40部門)'!BM22/'第17表(青森40部門)'!BM$57</f>
        <v>1.0713740921415964E-2</v>
      </c>
      <c r="BN22" s="989">
        <f>'第17表(青森40部門)'!BN22/'第17表(青森40部門)'!BN$57</f>
        <v>3.7841876312119056E-2</v>
      </c>
      <c r="BO22" s="989">
        <f>'第17表(青森40部門)'!BO22/'第17表(青森40部門)'!BO$57</f>
        <v>6.6459238173205787E-2</v>
      </c>
      <c r="BP22" s="989">
        <f>'第17表(青森40部門)'!BP22/'第17表(青森40部門)'!BP$57</f>
        <v>4.1824680501506201E-2</v>
      </c>
      <c r="BQ22" s="989">
        <f>'第17表(青森40部門)'!BQ22/'第17表(青森40部門)'!BQ$57</f>
        <v>7.319239565222159E-2</v>
      </c>
      <c r="BR22" s="989">
        <f>'第17表(青森40部門)'!BR22/'第17表(青森40部門)'!BR$57</f>
        <v>3.7088462722725396E-2</v>
      </c>
      <c r="BS22" s="989">
        <f>'第17表(青森40部門)'!BS22/'第17表(青森40部門)'!BS$57</f>
        <v>0.13194466847156702</v>
      </c>
      <c r="BT22" s="989">
        <f>'第17表(青森40部門)'!BT22/'第17表(青森40部門)'!BT$57</f>
        <v>1.7832051280006506E-2</v>
      </c>
      <c r="BU22" s="990">
        <f>'第17表(青森40部門)'!BU22/'第17表(青森40部門)'!BU$57</f>
        <v>7.4634274882483448E-2</v>
      </c>
      <c r="BW22" s="1428">
        <f>'第17表(青森40部門)'!BW22/'第17表(青森40部門)'!BW$57</f>
        <v>0.18538550315835942</v>
      </c>
    </row>
    <row r="23" spans="1:75">
      <c r="A23" s="718"/>
      <c r="B23" s="1030">
        <v>16</v>
      </c>
      <c r="C23" s="1001" t="s">
        <v>408</v>
      </c>
      <c r="D23" s="993">
        <f>'第17表(青森40部門)'!D23/'第17表(青森40部門)'!D$57</f>
        <v>6.8179937938493964E-3</v>
      </c>
      <c r="E23" s="994">
        <f>'第17表(青森40部門)'!E23/'第17表(青森40部門)'!E$57</f>
        <v>9.275297845087729E-3</v>
      </c>
      <c r="F23" s="994">
        <f>'第17表(青森40部門)'!F23/'第17表(青森40部門)'!F$57</f>
        <v>4.062759034327101E-3</v>
      </c>
      <c r="G23" s="994">
        <f>'第17表(青森40部門)'!G23/'第17表(青森40部門)'!G$57</f>
        <v>2.7717285266471089E-3</v>
      </c>
      <c r="H23" s="994">
        <f>'第17表(青森40部門)'!H23/'第17表(青森40部門)'!H$57</f>
        <v>2.8326819389437271E-3</v>
      </c>
      <c r="I23" s="994">
        <f>'第17表(青森40部門)'!I23/'第17表(青森40部門)'!I$57</f>
        <v>6.9494349635549517E-4</v>
      </c>
      <c r="J23" s="994">
        <f>'第17表(青森40部門)'!J23/'第17表(青森40部門)'!J$57</f>
        <v>5.6168004755158402E-3</v>
      </c>
      <c r="K23" s="994">
        <f>'第17表(青森40部門)'!K23/'第17表(青森40部門)'!K$57</f>
        <v>1.5009842519685039E-2</v>
      </c>
      <c r="L23" s="994">
        <f>'第17表(青森40部門)'!L23/'第17表(青森40部門)'!L$57</f>
        <v>6.6843012643646258E-3</v>
      </c>
      <c r="M23" s="994">
        <f>'第17表(青森40部門)'!M23/'第17表(青森40部門)'!M$57</f>
        <v>6.650301094942552E-3</v>
      </c>
      <c r="N23" s="994">
        <f>'第17表(青森40部門)'!N23/'第17表(青森40部門)'!N$57</f>
        <v>8.503017841745706E-3</v>
      </c>
      <c r="O23" s="994">
        <f>'第17表(青森40部門)'!O23/'第17表(青森40部門)'!O$57</f>
        <v>3.9601883437305353E-3</v>
      </c>
      <c r="P23" s="994">
        <f>'第17表(青森40部門)'!P23/'第17表(青森40部門)'!P$57</f>
        <v>7.8418248597451872E-3</v>
      </c>
      <c r="Q23" s="994">
        <f>'第17表(青森40部門)'!Q23/'第17表(青森40部門)'!Q$57</f>
        <v>1.5424291084916877E-3</v>
      </c>
      <c r="R23" s="994">
        <f>'第17表(青森40部門)'!R23/'第17表(青森40部門)'!R$57</f>
        <v>2.7076575941334087E-3</v>
      </c>
      <c r="S23" s="994">
        <f>'第17表(青森40部門)'!S23/'第17表(青森40部門)'!S$57</f>
        <v>1.5787952353774788E-2</v>
      </c>
      <c r="T23" s="994">
        <f>'第17表(青森40部門)'!T23/'第17表(青森40部門)'!T$57</f>
        <v>1.1568537736830064E-2</v>
      </c>
      <c r="U23" s="994">
        <f>'第17表(青森40部門)'!U23/'第17表(青森40部門)'!U$57</f>
        <v>1.8256741953993011E-3</v>
      </c>
      <c r="V23" s="994">
        <f>'第17表(青森40部門)'!V23/'第17表(青森40部門)'!V$57</f>
        <v>1.2355738499469665E-2</v>
      </c>
      <c r="W23" s="994">
        <f>'第17表(青森40部門)'!W23/'第17表(青森40部門)'!W$57</f>
        <v>1.6053036536563838E-2</v>
      </c>
      <c r="X23" s="994">
        <f>'第17表(青森40部門)'!X23/'第17表(青森40部門)'!X$57</f>
        <v>3.286719898235451E-2</v>
      </c>
      <c r="Y23" s="994">
        <f>'第17表(青森40部門)'!Y23/'第17表(青森40部門)'!Y$57</f>
        <v>1.1512122995299206E-2</v>
      </c>
      <c r="Z23" s="994">
        <f>'第17表(青森40部門)'!Z23/'第17表(青森40部門)'!Z$57</f>
        <v>9.8950088838636735E-3</v>
      </c>
      <c r="AA23" s="994">
        <f>'第17表(青森40部門)'!AA23/'第17表(青森40部門)'!AA$57</f>
        <v>1.2889257749070833E-2</v>
      </c>
      <c r="AB23" s="994">
        <f>'第17表(青森40部門)'!AB23/'第17表(青森40部門)'!AB$57</f>
        <v>1.8209231421874125E-2</v>
      </c>
      <c r="AC23" s="994">
        <f>'第17表(青森40部門)'!AC23/'第17表(青森40部門)'!AC$57</f>
        <v>1.3905233975052882E-2</v>
      </c>
      <c r="AD23" s="994">
        <f>'第17表(青森40部門)'!AD23/'第17表(青森40部門)'!AD$57</f>
        <v>1.7208275806999282E-2</v>
      </c>
      <c r="AE23" s="994">
        <f>'第17表(青森40部門)'!AE23/'第17表(青森40部門)'!AE$57</f>
        <v>1.4453483076107072E-2</v>
      </c>
      <c r="AF23" s="994">
        <f>'第17表(青森40部門)'!AF23/'第17表(青森40部門)'!AF$57</f>
        <v>5.4706470167740729E-3</v>
      </c>
      <c r="AG23" s="994">
        <f>'第17表(青森40部門)'!AG23/'第17表(青森40部門)'!AG$57</f>
        <v>4.5280933356219317E-3</v>
      </c>
      <c r="AH23" s="994">
        <f>'第17表(青森40部門)'!AH23/'第17表(青森40部門)'!AH$57</f>
        <v>5.0411263968913687E-4</v>
      </c>
      <c r="AI23" s="994">
        <f>'第17表(青森40部門)'!AI23/'第17表(青森40部門)'!AI$57</f>
        <v>5.105320909732932E-4</v>
      </c>
      <c r="AJ23" s="994">
        <f>'第17表(青森40部門)'!AJ23/'第17表(青森40部門)'!AJ$57</f>
        <v>5.2325714690337885E-4</v>
      </c>
      <c r="AK23" s="994">
        <f>'第17表(青森40部門)'!AK23/'第17表(青森40部門)'!AK$57</f>
        <v>5.1287021556702442E-4</v>
      </c>
      <c r="AL23" s="994">
        <f>'第17表(青森40部門)'!AL23/'第17表(青森40部門)'!AL$57</f>
        <v>5.9637296803983044E-4</v>
      </c>
      <c r="AM23" s="994">
        <f>'第17表(青森40部門)'!AM23/'第17表(青森40部門)'!AM$57</f>
        <v>5.2198230456368421E-4</v>
      </c>
      <c r="AN23" s="994">
        <f>'第17表(青森40部門)'!AN23/'第17表(青森40部門)'!AN$57</f>
        <v>5.4498254113705959E-4</v>
      </c>
      <c r="AO23" s="994">
        <f>'第17表(青森40部門)'!AO23/'第17表(青森40部門)'!AO$57</f>
        <v>4.6097882692298914E-4</v>
      </c>
      <c r="AP23" s="994">
        <f>'第17表(青森40部門)'!AP23/'第17表(青森40部門)'!AP$57</f>
        <v>6.274837900020916E-4</v>
      </c>
      <c r="AQ23" s="994">
        <f>'第17表(青森40部門)'!AQ23/'第17表(青森40部門)'!AQ$57</f>
        <v>7.8300360181656837E-4</v>
      </c>
      <c r="AR23" s="994">
        <f>'第17表(青森40部門)'!AR23/'第17表(青森40部門)'!AR$57</f>
        <v>4.5818804571531581E-4</v>
      </c>
      <c r="AS23" s="994">
        <f>'第17表(青森40部門)'!AS23/'第17表(青森40部門)'!AS$57</f>
        <v>2.2702514669669258E-4</v>
      </c>
      <c r="AT23" s="994">
        <f>'第17表(青森40部門)'!AT23/'第17表(青森40部門)'!AT$57</f>
        <v>2.2111984919179578E-4</v>
      </c>
      <c r="AU23" s="994">
        <f>'第17表(青森40部門)'!AU23/'第17表(青森40部門)'!AU$57</f>
        <v>2.741409462589214E-4</v>
      </c>
      <c r="AV23" s="994">
        <f>'第17表(青森40部門)'!AV23/'第17表(青森40部門)'!AV$57</f>
        <v>2.5321797847647186E-4</v>
      </c>
      <c r="AW23" s="994">
        <f>'第17表(青森40部門)'!AW23/'第17表(青森40部門)'!AW$57</f>
        <v>1.494172726367168E-4</v>
      </c>
      <c r="AX23" s="994">
        <f>'第17表(青森40部門)'!AX23/'第17表(青森40部門)'!AX$57</f>
        <v>2.8447754423106004E-3</v>
      </c>
      <c r="AY23" s="994">
        <f>'第17表(青森40部門)'!AY23/'第17表(青森40部門)'!AY$57</f>
        <v>2.8974492946373439E-3</v>
      </c>
      <c r="AZ23" s="994">
        <f>'第17表(青森40部門)'!AZ23/'第17表(青森40部門)'!AZ$57</f>
        <v>2.6393776625300981E-3</v>
      </c>
      <c r="BA23" s="994">
        <f>'第17表(青森40部門)'!BA23/'第17表(青森40部門)'!BA$57</f>
        <v>2.8701848509435731E-4</v>
      </c>
      <c r="BB23" s="994">
        <f>'第17表(青森40部門)'!BB23/'第17表(青森40部門)'!BB$57</f>
        <v>1.0390789731388614E-2</v>
      </c>
      <c r="BC23" s="994">
        <f>'第17表(青森40部門)'!BC23/'第17表(青森40部門)'!BC$57</f>
        <v>5.6469438953410693E-3</v>
      </c>
      <c r="BD23" s="994">
        <f>'第17表(青森40部門)'!BD23/'第17表(青森40部門)'!BD$57</f>
        <v>7.1722831959769168E-3</v>
      </c>
      <c r="BE23" s="994">
        <f>'第17表(青森40部門)'!BE23/'第17表(青森40部門)'!BE$57</f>
        <v>8.2802242177567025E-3</v>
      </c>
      <c r="BF23" s="994">
        <f>'第17表(青森40部門)'!BF23/'第17表(青森40部門)'!BF$57</f>
        <v>1.6069558230626857E-3</v>
      </c>
      <c r="BG23" s="994">
        <f>'第17表(青森40部門)'!BG23/'第17表(青森40部門)'!BG$57</f>
        <v>1.2330827067669173E-4</v>
      </c>
      <c r="BH23" s="994">
        <f>'第17表(青森40部門)'!BH23/'第17表(青森40部門)'!BH$57</f>
        <v>2.5915412206428335E-2</v>
      </c>
      <c r="BI23" s="994">
        <f>'第17表(青森40部門)'!BI23/'第17表(青森40部門)'!BI$57</f>
        <v>1.7795981437870043E-3</v>
      </c>
      <c r="BJ23" s="994">
        <f>'第17表(青森40部門)'!BJ23/'第17表(青森40部門)'!BJ$57</f>
        <v>7.721212745148504E-5</v>
      </c>
      <c r="BK23" s="994">
        <f>'第17表(青森40部門)'!BK23/'第17表(青森40部門)'!BK$57</f>
        <v>5.1323230134553534E-3</v>
      </c>
      <c r="BL23" s="994">
        <f>'第17表(青森40部門)'!BL23/'第17表(青森40部門)'!BL$57</f>
        <v>9.741687748182206E-3</v>
      </c>
      <c r="BM23" s="994">
        <f>'第17表(青森40部門)'!BM23/'第17表(青森40部門)'!BM$57</f>
        <v>1.2608063557092736E-4</v>
      </c>
      <c r="BN23" s="994">
        <f>'第17表(青森40部門)'!BN23/'第17表(青森40部門)'!BN$57</f>
        <v>6.1966214941940349E-4</v>
      </c>
      <c r="BO23" s="994">
        <f>'第17表(青森40部門)'!BO23/'第17表(青森40部門)'!BO$57</f>
        <v>6.8903535787872405E-3</v>
      </c>
      <c r="BP23" s="994">
        <f>'第17表(青森40部門)'!BP23/'第17表(青森40部門)'!BP$57</f>
        <v>4.3195896389842964E-3</v>
      </c>
      <c r="BQ23" s="994">
        <f>'第17表(青森40部門)'!BQ23/'第17表(青森40部門)'!BQ$57</f>
        <v>3.5943129440347199E-3</v>
      </c>
      <c r="BR23" s="994">
        <f>'第17表(青森40部門)'!BR23/'第17表(青森40部門)'!BR$57</f>
        <v>2.0740258759418808E-3</v>
      </c>
      <c r="BS23" s="994">
        <f>'第17表(青森40部門)'!BS23/'第17表(青森40部門)'!BS$57</f>
        <v>2.5973359935347842E-4</v>
      </c>
      <c r="BT23" s="994">
        <f>'第17表(青森40部門)'!BT23/'第17表(青森40部門)'!BT$57</f>
        <v>4.5686606942067567E-3</v>
      </c>
      <c r="BU23" s="995">
        <f>'第17表(青森40部門)'!BU23/'第17表(青森40部門)'!BU$57</f>
        <v>1.3322679632447319E-2</v>
      </c>
      <c r="BW23" s="1429">
        <f>'第17表(青森40部門)'!BW23/'第17表(青森40部門)'!BW$57</f>
        <v>8.7433072414732044E-4</v>
      </c>
    </row>
    <row r="24" spans="1:75">
      <c r="A24" s="718"/>
      <c r="B24" s="1031">
        <v>17</v>
      </c>
      <c r="C24" s="1003" t="s">
        <v>409</v>
      </c>
      <c r="D24" s="983">
        <f>'第17表(青森40部門)'!D24/'第17表(青森40部門)'!D$57</f>
        <v>6.8081753199304224E-5</v>
      </c>
      <c r="E24" s="984">
        <f>'第17表(青森40部門)'!E24/'第17表(青森40部門)'!E$57</f>
        <v>2.6028109470129517E-5</v>
      </c>
      <c r="F24" s="984">
        <f>'第17表(青森40部門)'!F24/'第17表(青森40部門)'!F$57</f>
        <v>1.8694902693338963E-5</v>
      </c>
      <c r="G24" s="984">
        <f>'第17表(青森40部門)'!G24/'第17表(青森40部門)'!G$57</f>
        <v>1.5761890967569573E-5</v>
      </c>
      <c r="H24" s="984">
        <f>'第17表(青森40部門)'!H24/'第17表(青森40部門)'!H$57</f>
        <v>1.5645054279646655E-5</v>
      </c>
      <c r="I24" s="984">
        <f>'第17表(青森40部門)'!I24/'第17表(青森40部門)'!I$57</f>
        <v>1.9742712964644749E-5</v>
      </c>
      <c r="J24" s="984">
        <f>'第17表(青森40部門)'!J24/'第17表(青森40部門)'!J$57</f>
        <v>2.2225432562481248E-5</v>
      </c>
      <c r="K24" s="984">
        <f>'第17表(青森40部門)'!K24/'第17表(青森40部門)'!K$57</f>
        <v>1.9685039370078739E-5</v>
      </c>
      <c r="L24" s="984">
        <f>'第17表(青森40部門)'!L24/'第17表(青森40部門)'!L$57</f>
        <v>2.0692170131509694E-5</v>
      </c>
      <c r="M24" s="984">
        <f>'第17表(青森40部門)'!M24/'第17表(青森40部門)'!M$57</f>
        <v>2.0583025352583503E-5</v>
      </c>
      <c r="N24" s="984">
        <f>'第17表(青森40部門)'!N24/'第17表(青森40部門)'!N$57</f>
        <v>2.6530476885322015E-5</v>
      </c>
      <c r="O24" s="984">
        <f>'第17表(青森40部門)'!O24/'第17表(青森40部門)'!O$57</f>
        <v>2.4204557556824234E-5</v>
      </c>
      <c r="P24" s="984">
        <f>'第17表(青森40部門)'!P24/'第17表(青森40部門)'!P$57</f>
        <v>2.4384829608900967E-5</v>
      </c>
      <c r="Q24" s="984">
        <f>'第17表(青森40部門)'!Q24/'第17表(青森40部門)'!Q$57</f>
        <v>2.4092271304114644E-5</v>
      </c>
      <c r="R24" s="984">
        <f>'第17表(青森40部門)'!R24/'第17表(青森40部門)'!R$57</f>
        <v>2.8204766605556338E-5</v>
      </c>
      <c r="S24" s="984">
        <f>'第17表(青森40部門)'!S24/'第17表(青森40部門)'!S$57</f>
        <v>3.5190370685222596E-5</v>
      </c>
      <c r="T24" s="984">
        <f>'第17表(青森40部門)'!T24/'第17表(青森40部門)'!T$57</f>
        <v>2.599671401534846E-5</v>
      </c>
      <c r="U24" s="984">
        <f>'第17表(青森40部門)'!U24/'第17表(青森40部門)'!U$57</f>
        <v>3.4774746579034308E-5</v>
      </c>
      <c r="V24" s="984">
        <f>'第17表(青森40部門)'!V24/'第17表(青森40部門)'!V$57</f>
        <v>2.5287469356504146E-5</v>
      </c>
      <c r="W24" s="984">
        <f>'第17表(青森40部門)'!W24/'第17表(青森40部門)'!W$57</f>
        <v>3.5767960987770627E-5</v>
      </c>
      <c r="X24" s="984">
        <f>'第17表(青森40部門)'!X24/'第17表(青森40部門)'!X$57</f>
        <v>3.4379915253508898E-5</v>
      </c>
      <c r="Y24" s="984">
        <f>'第17表(青森40部門)'!Y24/'第17表(青森40部門)'!Y$57</f>
        <v>2.7180080262777016E-5</v>
      </c>
      <c r="Z24" s="984">
        <f>'第17表(青森40部門)'!Z24/'第17表(青森40部門)'!Z$57</f>
        <v>3.5535454692295267E-5</v>
      </c>
      <c r="AA24" s="984">
        <f>'第17表(青森40部門)'!AA24/'第17表(青森40部門)'!AA$57</f>
        <v>3.6084148233680947E-5</v>
      </c>
      <c r="AB24" s="984">
        <f>'第17表(青森40部門)'!AB24/'第17表(青森40部門)'!AB$57</f>
        <v>4.0083607725113298E-5</v>
      </c>
      <c r="AC24" s="984">
        <f>'第17表(青森40部門)'!AC24/'第17表(青森40部門)'!AC$57</f>
        <v>3.1169155004207833E-5</v>
      </c>
      <c r="AD24" s="984">
        <f>'第17表(青森40部門)'!AD24/'第17表(青森40部門)'!AD$57</f>
        <v>3.7100601199234561E-5</v>
      </c>
      <c r="AE24" s="984">
        <f>'第17表(青森40部門)'!AE24/'第17表(青森40部門)'!AE$57</f>
        <v>3.4591503173770419E-5</v>
      </c>
      <c r="AF24" s="984">
        <f>'第17表(青森40部門)'!AF24/'第17表(青森40部門)'!AF$57</f>
        <v>1.0669118633630416E-4</v>
      </c>
      <c r="AG24" s="984">
        <f>'第17表(青森40部門)'!AG24/'第17表(青森40部門)'!AG$57</f>
        <v>1.6903183302202624E-4</v>
      </c>
      <c r="AH24" s="984">
        <f>'第17表(青森40部門)'!AH24/'第17表(青森40部門)'!AH$57</f>
        <v>2.8170067947408688E-4</v>
      </c>
      <c r="AI24" s="984">
        <f>'第17表(青森40部門)'!AI24/'第17表(青森40部門)'!AI$57</f>
        <v>2.7583095707956059E-4</v>
      </c>
      <c r="AJ24" s="984">
        <f>'第17表(青森40部門)'!AJ24/'第17表(青森40部門)'!AJ$57</f>
        <v>2.6903411275450964E-4</v>
      </c>
      <c r="AK24" s="984">
        <f>'第17表(青森40部門)'!AK24/'第17表(青森40部門)'!AK$57</f>
        <v>2.6069780861280947E-4</v>
      </c>
      <c r="AL24" s="984">
        <f>'第17表(青森40部門)'!AL24/'第17表(青森40部門)'!AL$57</f>
        <v>4.1565388681563941E-4</v>
      </c>
      <c r="AM24" s="984">
        <f>'第17表(青森40部門)'!AM24/'第17表(青森40部門)'!AM$57</f>
        <v>3.0941032532960465E-4</v>
      </c>
      <c r="AN24" s="984">
        <f>'第17表(青森40部門)'!AN24/'第17表(青森40部門)'!AN$57</f>
        <v>2.566008509025464E-4</v>
      </c>
      <c r="AO24" s="984">
        <f>'第17表(青森40部門)'!AO24/'第17表(青森40部門)'!AO$57</f>
        <v>2.7841295487428057E-4</v>
      </c>
      <c r="AP24" s="984">
        <f>'第17表(青森40部門)'!AP24/'第17表(青森40部門)'!AP$57</f>
        <v>4.183225266680611E-4</v>
      </c>
      <c r="AQ24" s="984">
        <f>'第17表(青森40部門)'!AQ24/'第17表(青森40部門)'!AQ$57</f>
        <v>3.1320144072662732E-4</v>
      </c>
      <c r="AR24" s="984">
        <f>'第17表(青森40部門)'!AR24/'第17表(青森40部門)'!AR$57</f>
        <v>3.0378952393510922E-4</v>
      </c>
      <c r="AS24" s="984">
        <f>'第17表(青森40部門)'!AS24/'第17表(青森40部門)'!AS$57</f>
        <v>3.0300533692179533E-4</v>
      </c>
      <c r="AT24" s="984">
        <f>'第17表(青森40部門)'!AT24/'第17表(青森40部門)'!AT$57</f>
        <v>2.7249112728685947E-4</v>
      </c>
      <c r="AU24" s="984">
        <f>'第17表(青森40部門)'!AU24/'第17表(青森40部門)'!AU$57</f>
        <v>4.8210993997258592E-4</v>
      </c>
      <c r="AV24" s="984">
        <f>'第17表(青森40部門)'!AV24/'第17表(青森40部門)'!AV$57</f>
        <v>4.5016529506928323E-4</v>
      </c>
      <c r="AW24" s="984">
        <f>'第17表(青森40部門)'!AW24/'第17表(青森40部門)'!AW$57</f>
        <v>1.9922303018228907E-4</v>
      </c>
      <c r="AX24" s="984">
        <f>'第17表(青森40部門)'!AX24/'第17表(青森40部門)'!AX$57</f>
        <v>3.1188567972176019E-4</v>
      </c>
      <c r="AY24" s="984">
        <f>'第17表(青森40部門)'!AY24/'第17表(青森40部門)'!AY$57</f>
        <v>3.2061938916068969E-4</v>
      </c>
      <c r="AZ24" s="984">
        <f>'第17表(青森40部門)'!AZ24/'第17表(青森40部門)'!AZ$57</f>
        <v>2.7782922763474715E-4</v>
      </c>
      <c r="BA24" s="984">
        <f>'第17表(青森40部門)'!BA24/'第17表(青森40部門)'!BA$57</f>
        <v>4.8020400390786706E-4</v>
      </c>
      <c r="BB24" s="984">
        <f>'第17表(青森40部門)'!BB24/'第17表(青森40部門)'!BB$57</f>
        <v>1.5885597956026251E-5</v>
      </c>
      <c r="BC24" s="984">
        <f>'第17表(青森40部門)'!BC24/'第17表(青森40部門)'!BC$57</f>
        <v>1.7400069227418282E-5</v>
      </c>
      <c r="BD24" s="984">
        <f>'第17表(青森40部門)'!BD24/'第17表(青森40部門)'!BD$57</f>
        <v>1.6721044898095683E-5</v>
      </c>
      <c r="BE24" s="984">
        <f>'第17表(青森40部門)'!BE24/'第17表(青森40部門)'!BE$57</f>
        <v>1.5992707325459592E-5</v>
      </c>
      <c r="BF24" s="984">
        <f>'第17表(青森40部門)'!BF24/'第17表(青森40部門)'!BF$57</f>
        <v>1.4347819848773978E-5</v>
      </c>
      <c r="BG24" s="984">
        <f>'第17表(青森40部門)'!BG24/'第17表(青森40部門)'!BG$57</f>
        <v>2.1052631578947369E-5</v>
      </c>
      <c r="BH24" s="984">
        <f>'第17表(青森40部門)'!BH24/'第17表(青森40部門)'!BH$57</f>
        <v>1.2585388364109269E-5</v>
      </c>
      <c r="BI24" s="984">
        <f>'第17表(青森40部門)'!BI24/'第17表(青森40部門)'!BI$57</f>
        <v>1.4547123791174422E-5</v>
      </c>
      <c r="BJ24" s="984">
        <f>'第17表(青森40部門)'!BJ24/'第17表(青森40部門)'!BJ$57</f>
        <v>1.7158250544774456E-5</v>
      </c>
      <c r="BK24" s="984">
        <f>'第17表(青森40部門)'!BK24/'第17表(青森40部門)'!BK$57</f>
        <v>1.2745835298316274E-5</v>
      </c>
      <c r="BL24" s="984">
        <f>'第17表(青森40部門)'!BL24/'第17表(青森40部門)'!BL$57</f>
        <v>2.4954691637994766E-5</v>
      </c>
      <c r="BM24" s="984">
        <f>'第17表(青森40部門)'!BM24/'第17表(青森40部門)'!BM$57</f>
        <v>1.7122061620743223E-5</v>
      </c>
      <c r="BN24" s="984">
        <f>'第17表(青森40部門)'!BN24/'第17表(青森40部門)'!BN$57</f>
        <v>2.217520066484153E-4</v>
      </c>
      <c r="BO24" s="984">
        <f>'第17表(青森40部門)'!BO24/'第17表(青森40部門)'!BO$57</f>
        <v>1.279157409174904E-5</v>
      </c>
      <c r="BP24" s="984">
        <f>'第17表(青森40部門)'!BP24/'第17表(青森40部門)'!BP$57</f>
        <v>6.3455510188070596E-6</v>
      </c>
      <c r="BQ24" s="984">
        <f>'第17表(青森40部門)'!BQ24/'第17表(青森40部門)'!BQ$57</f>
        <v>8.5288781722857752E-6</v>
      </c>
      <c r="BR24" s="984">
        <f>'第17表(青森40部門)'!BR24/'第17表(青森40部門)'!BR$57</f>
        <v>2.323838516461491E-5</v>
      </c>
      <c r="BS24" s="984">
        <f>'第17表(青森40部門)'!BS24/'第17表(青森40部門)'!BS$57</f>
        <v>1.8197895496103582E-5</v>
      </c>
      <c r="BT24" s="984">
        <f>'第17表(青森40部門)'!BT24/'第17表(青森40部門)'!BT$57</f>
        <v>1.116447019006713E-5</v>
      </c>
      <c r="BU24" s="985">
        <f>'第17表(青森40部門)'!BU24/'第17表(青森40部門)'!BU$57</f>
        <v>1.5640539598616152E-5</v>
      </c>
      <c r="BW24" s="1427">
        <f>'第17表(青森40部門)'!BW24/'第17表(青森40部門)'!BW$57</f>
        <v>1.2746202793956964E-4</v>
      </c>
    </row>
    <row r="25" spans="1:75">
      <c r="A25" s="718"/>
      <c r="B25" s="1031">
        <v>18</v>
      </c>
      <c r="C25" s="1003" t="s">
        <v>410</v>
      </c>
      <c r="D25" s="983">
        <f>'第17表(青森40部門)'!D25/'第17表(青森40部門)'!D$57</f>
        <v>2.0925075610562501E-4</v>
      </c>
      <c r="E25" s="984">
        <f>'第17表(青森40部門)'!E25/'第17表(青森40部門)'!E$57</f>
        <v>3.8775734738177202E-4</v>
      </c>
      <c r="F25" s="984">
        <f>'第17表(青森40部門)'!F25/'第17表(青森40部門)'!F$57</f>
        <v>1.3941231712434022E-4</v>
      </c>
      <c r="G25" s="984">
        <f>'第17表(青森40部門)'!G25/'第17表(青森40部門)'!G$57</f>
        <v>1.335257334824108E-4</v>
      </c>
      <c r="H25" s="984">
        <f>'第17表(青森40部門)'!H25/'第17表(青森40部門)'!H$57</f>
        <v>1.350110239688026E-4</v>
      </c>
      <c r="I25" s="984">
        <f>'第17表(青森40部門)'!I25/'第17表(青森40部門)'!I$57</f>
        <v>8.2919394451507953E-5</v>
      </c>
      <c r="J25" s="984">
        <f>'第17表(青森40部門)'!J25/'第17表(青森40部門)'!J$57</f>
        <v>1.4649812561001358E-4</v>
      </c>
      <c r="K25" s="984">
        <f>'第17表(青森40部門)'!K25/'第17表(青森40部門)'!K$57</f>
        <v>5.4133858267716535E-4</v>
      </c>
      <c r="L25" s="984">
        <f>'第17表(青森40部門)'!L25/'第17表(青森40部門)'!L$57</f>
        <v>1.134417797798061E-4</v>
      </c>
      <c r="M25" s="984">
        <f>'第17表(青森40部門)'!M25/'第17表(青森40部門)'!M$57</f>
        <v>1.1357862182509934E-4</v>
      </c>
      <c r="N25" s="984">
        <f>'第17表(青森40部門)'!N25/'第17表(青森40部門)'!N$57</f>
        <v>1.0612190754128806E-4</v>
      </c>
      <c r="O25" s="984">
        <f>'第17表(青森40部門)'!O25/'第17表(青森40部門)'!O$57</f>
        <v>1.7943645335459033E-4</v>
      </c>
      <c r="P25" s="984">
        <f>'第17表(青森40部門)'!P25/'第17表(青森40部門)'!P$57</f>
        <v>3.5484131361917962E-4</v>
      </c>
      <c r="Q25" s="984">
        <f>'第17表(青森40部門)'!Q25/'第17表(青森40部門)'!Q$57</f>
        <v>7.0181833798942662E-5</v>
      </c>
      <c r="R25" s="984">
        <f>'第17表(青森40部門)'!R25/'第17表(青森40部門)'!R$57</f>
        <v>5.6409533211112675E-5</v>
      </c>
      <c r="S25" s="984">
        <f>'第17表(青森40部門)'!S25/'第17表(青森40部門)'!S$57</f>
        <v>6.9804479841757043E-4</v>
      </c>
      <c r="T25" s="984">
        <f>'第17表(青森40部門)'!T25/'第17表(青森40部門)'!T$57</f>
        <v>1.5078094128902106E-4</v>
      </c>
      <c r="U25" s="984">
        <f>'第17表(青森40部門)'!U25/'第17表(青森40部門)'!U$57</f>
        <v>3.4774746579034308E-5</v>
      </c>
      <c r="V25" s="984">
        <f>'第17表(青森40部門)'!V25/'第17表(青森40部門)'!V$57</f>
        <v>1.6015397259119295E-4</v>
      </c>
      <c r="W25" s="984">
        <f>'第17表(青森40部門)'!W25/'第17表(青森40部門)'!W$57</f>
        <v>7.324265801354218E-4</v>
      </c>
      <c r="X25" s="984">
        <f>'第17表(青森40部門)'!X25/'第17表(青森40部門)'!X$57</f>
        <v>2.0456049575837795E-3</v>
      </c>
      <c r="Y25" s="984">
        <f>'第17表(青森40部門)'!Y25/'第17表(青森40部門)'!Y$57</f>
        <v>4.3352228019129339E-4</v>
      </c>
      <c r="Z25" s="984">
        <f>'第17表(青森40部門)'!Z25/'第17表(青森40部門)'!Z$57</f>
        <v>4.199644645453077E-5</v>
      </c>
      <c r="AA25" s="984">
        <f>'第17表(青森40部門)'!AA25/'第17表(青森40部門)'!AA$57</f>
        <v>4.7270234186122035E-4</v>
      </c>
      <c r="AB25" s="984">
        <f>'第17表(青森40部門)'!AB25/'第17表(青森40部門)'!AB$57</f>
        <v>7.6492884742091209E-4</v>
      </c>
      <c r="AC25" s="984">
        <f>'第17表(青森40部門)'!AC25/'第17表(青森40部門)'!AC$57</f>
        <v>5.3408768304507486E-4</v>
      </c>
      <c r="AD25" s="984">
        <f>'第17表(青森40部門)'!AD25/'第17表(青森40部門)'!AD$57</f>
        <v>9.1470873108975761E-4</v>
      </c>
      <c r="AE25" s="984">
        <f>'第17表(青森40部門)'!AE25/'第17表(青森40部門)'!AE$57</f>
        <v>2.8249727591912505E-4</v>
      </c>
      <c r="AF25" s="984">
        <f>'第17表(青森40部門)'!AF25/'第17表(青森40部門)'!AF$57</f>
        <v>2.9641893535937311E-5</v>
      </c>
      <c r="AG25" s="984">
        <f>'第17表(青森40部門)'!AG25/'第17表(青森40部門)'!AG$57</f>
        <v>4.9321365770678188E-5</v>
      </c>
      <c r="AH25" s="984">
        <f>'第17表(青森40部門)'!AH25/'第17表(青森40部門)'!AH$57</f>
        <v>4.5179906387233967E-5</v>
      </c>
      <c r="AI25" s="984">
        <f>'第17表(青森40部門)'!AI25/'第17表(青森40部門)'!AI$57</f>
        <v>4.6515871460162582E-5</v>
      </c>
      <c r="AJ25" s="984">
        <f>'第17表(青森40部門)'!AJ25/'第17表(青森40部門)'!AJ$57</f>
        <v>5.2346003839112733E-5</v>
      </c>
      <c r="AK25" s="984">
        <f>'第17表(青森40部門)'!AK25/'第17表(青森40部門)'!AK$57</f>
        <v>5.8331695558804185E-5</v>
      </c>
      <c r="AL25" s="984">
        <f>'第17表(青森40部門)'!AL25/'第17表(青森40部門)'!AL$57</f>
        <v>5.421572436725732E-5</v>
      </c>
      <c r="AM25" s="984">
        <f>'第17表(青森40部門)'!AM25/'第17表(青森40部門)'!AM$57</f>
        <v>4.9600128487951892E-5</v>
      </c>
      <c r="AN25" s="984">
        <f>'第17表(青森40部門)'!AN25/'第17表(青森40部門)'!AN$57</f>
        <v>5.9441940232011899E-5</v>
      </c>
      <c r="AO25" s="984">
        <f>'第17表(青森40部門)'!AO25/'第17表(青森40部門)'!AO$57</f>
        <v>0</v>
      </c>
      <c r="AP25" s="984">
        <f>'第17表(青森40部門)'!AP25/'第17表(青森40部門)'!AP$57</f>
        <v>0</v>
      </c>
      <c r="AQ25" s="984">
        <f>'第17表(青森40部門)'!AQ25/'第17表(青森40部門)'!AQ$57</f>
        <v>0</v>
      </c>
      <c r="AR25" s="984">
        <f>'第17表(青森40部門)'!AR25/'第17表(青森40部門)'!AR$57</f>
        <v>2.2533838313867992E-5</v>
      </c>
      <c r="AS25" s="984">
        <f>'第17表(青森40部門)'!AS25/'第17表(青森40部門)'!AS$57</f>
        <v>2.1970175486776699E-5</v>
      </c>
      <c r="AT25" s="984">
        <f>'第17表(青森40部門)'!AT25/'第17表(青森40部門)'!AT$57</f>
        <v>2.2335338302201593E-5</v>
      </c>
      <c r="AU25" s="984">
        <f>'第17表(青森40部門)'!AU25/'第17表(青森40部門)'!AU$57</f>
        <v>1.8906272155787681E-5</v>
      </c>
      <c r="AV25" s="984">
        <f>'第17表(青森40部門)'!AV25/'第17表(青森40部門)'!AV$57</f>
        <v>1.4067665470915101E-5</v>
      </c>
      <c r="AW25" s="984">
        <f>'第17表(青森40部門)'!AW25/'第17表(青森40部門)'!AW$57</f>
        <v>4.9805757545572267E-5</v>
      </c>
      <c r="AX25" s="984">
        <f>'第17表(青森40部門)'!AX25/'第17表(青森40部門)'!AX$57</f>
        <v>2.8353243611069107E-5</v>
      </c>
      <c r="AY25" s="984">
        <f>'第17表(青森40部門)'!AY25/'第17表(青森40部門)'!AY$57</f>
        <v>2.3749584382273311E-5</v>
      </c>
      <c r="AZ25" s="984">
        <f>'第17表(青森40部門)'!AZ25/'第17表(青森40部門)'!AZ$57</f>
        <v>4.6304871272457863E-5</v>
      </c>
      <c r="BA25" s="984">
        <f>'第17表(青森40部門)'!BA25/'第17表(青森40部門)'!BA$57</f>
        <v>0</v>
      </c>
      <c r="BB25" s="984">
        <f>'第17表(青森40部門)'!BB25/'第17表(青森40部門)'!BB$57</f>
        <v>4.0417787204573123E-5</v>
      </c>
      <c r="BC25" s="984">
        <f>'第17表(青森40部門)'!BC25/'第17表(青森40部門)'!BC$57</f>
        <v>1.2490763981110983E-4</v>
      </c>
      <c r="BD25" s="984">
        <f>'第17表(青森40部門)'!BD25/'第17表(青森40部門)'!BD$57</f>
        <v>2.1005812653232702E-4</v>
      </c>
      <c r="BE25" s="984">
        <f>'第17表(青森40部門)'!BE25/'第17表(青森40部門)'!BE$57</f>
        <v>0</v>
      </c>
      <c r="BF25" s="984">
        <f>'第17表(青森40部門)'!BF25/'第17表(青森40部門)'!BF$57</f>
        <v>0</v>
      </c>
      <c r="BG25" s="984">
        <f>'第17表(青森40部門)'!BG25/'第17表(青森40部門)'!BG$57</f>
        <v>0</v>
      </c>
      <c r="BH25" s="984">
        <f>'第17表(青森40部門)'!BH25/'第17表(青森40部門)'!BH$57</f>
        <v>0</v>
      </c>
      <c r="BI25" s="984">
        <f>'第17表(青森40部門)'!BI25/'第17表(青森40部門)'!BI$57</f>
        <v>0</v>
      </c>
      <c r="BJ25" s="984">
        <f>'第17表(青森40部門)'!BJ25/'第17表(青森40部門)'!BJ$57</f>
        <v>0</v>
      </c>
      <c r="BK25" s="984">
        <f>'第17表(青森40部門)'!BK25/'第17表(青森40部門)'!BK$57</f>
        <v>0</v>
      </c>
      <c r="BL25" s="984">
        <f>'第17表(青森40部門)'!BL25/'第17表(青森40部門)'!BL$57</f>
        <v>0</v>
      </c>
      <c r="BM25" s="984">
        <f>'第17表(青森40部門)'!BM25/'第17表(青森40部門)'!BM$57</f>
        <v>0</v>
      </c>
      <c r="BN25" s="984">
        <f>'第17表(青森40部門)'!BN25/'第17表(青森40部門)'!BN$57</f>
        <v>1.2227447095566825E-4</v>
      </c>
      <c r="BO25" s="984">
        <f>'第17表(青森40部門)'!BO25/'第17表(青森40部門)'!BO$57</f>
        <v>0</v>
      </c>
      <c r="BP25" s="984">
        <f>'第17表(青森40部門)'!BP25/'第17表(青森40部門)'!BP$57</f>
        <v>0</v>
      </c>
      <c r="BQ25" s="984">
        <f>'第17表(青森40部門)'!BQ25/'第17表(青森40部門)'!BQ$57</f>
        <v>0</v>
      </c>
      <c r="BR25" s="984">
        <f>'第17表(青森40部門)'!BR25/'第17表(青森40部門)'!BR$57</f>
        <v>0</v>
      </c>
      <c r="BS25" s="984">
        <f>'第17表(青森40部門)'!BS25/'第17表(青森40部門)'!BS$57</f>
        <v>0</v>
      </c>
      <c r="BT25" s="984">
        <f>'第17表(青森40部門)'!BT25/'第17表(青森40部門)'!BT$57</f>
        <v>0</v>
      </c>
      <c r="BU25" s="985">
        <f>'第17表(青森40部門)'!BU25/'第17表(青森40部門)'!BU$57</f>
        <v>0</v>
      </c>
      <c r="BW25" s="1427">
        <f>'第17表(青森40部門)'!BW25/'第17表(青森40部門)'!BW$57</f>
        <v>0</v>
      </c>
    </row>
    <row r="26" spans="1:75">
      <c r="B26" s="1028">
        <v>19</v>
      </c>
      <c r="C26" s="997" t="s">
        <v>411</v>
      </c>
      <c r="D26" s="983">
        <f>'第17表(青森40部門)'!D26/'第17表(青森40部門)'!D$57</f>
        <v>3.2404464279823077E-4</v>
      </c>
      <c r="E26" s="984">
        <f>'第17表(青森40部門)'!E26/'第17表(青森40部門)'!E$57</f>
        <v>5.5581285734638782E-4</v>
      </c>
      <c r="F26" s="984">
        <f>'第17表(青森40部門)'!F26/'第17表(青森40部門)'!F$57</f>
        <v>6.7172507276099175E-4</v>
      </c>
      <c r="G26" s="984">
        <f>'第17表(青森40部門)'!G26/'第17表(青森40部門)'!G$57</f>
        <v>4.4853838296283696E-4</v>
      </c>
      <c r="H26" s="984">
        <f>'第17表(青森40部門)'!H26/'第17表(青森40部門)'!H$57</f>
        <v>4.5312712765495123E-4</v>
      </c>
      <c r="I26" s="984">
        <f>'第17表(青森40部門)'!I26/'第17表(青森40部門)'!I$57</f>
        <v>2.9219215187674229E-4</v>
      </c>
      <c r="J26" s="984">
        <f>'第17表(青森40部門)'!J26/'第17表(青森40部門)'!J$57</f>
        <v>9.4037973506742303E-4</v>
      </c>
      <c r="K26" s="984">
        <f>'第17表(青森40部門)'!K26/'第17表(青森40部門)'!K$57</f>
        <v>8.9566929133858269E-4</v>
      </c>
      <c r="L26" s="984">
        <f>'第17表(青森40部門)'!L26/'第17表(青森40部門)'!L$57</f>
        <v>1.1487805982422854E-3</v>
      </c>
      <c r="M26" s="984">
        <f>'第17表(青森40部門)'!M26/'第17表(青森40部門)'!M$57</f>
        <v>1.157609184889877E-3</v>
      </c>
      <c r="N26" s="984">
        <f>'第17表(青森40部門)'!N26/'第17表(青森40部門)'!N$57</f>
        <v>6.7652716057571137E-4</v>
      </c>
      <c r="O26" s="984">
        <f>'第17表(青森40部門)'!O26/'第17表(青森40部門)'!O$57</f>
        <v>6.6030033015016508E-4</v>
      </c>
      <c r="P26" s="984">
        <f>'第17表(青森40部門)'!P26/'第17表(青森40部門)'!P$57</f>
        <v>4.9442344172530241E-4</v>
      </c>
      <c r="Q26" s="984">
        <f>'第17表(青森40部門)'!Q26/'第17表(青森40部門)'!Q$57</f>
        <v>7.6362025133476421E-4</v>
      </c>
      <c r="R26" s="984">
        <f>'第17表(青森40部門)'!R26/'第17表(青森40部門)'!R$57</f>
        <v>1.170497814130588E-3</v>
      </c>
      <c r="S26" s="984">
        <f>'第17表(青森40部門)'!S26/'第17表(青森40部門)'!S$57</f>
        <v>4.1098972226038356E-4</v>
      </c>
      <c r="T26" s="984">
        <f>'第17表(青森40部門)'!T26/'第17表(青森40部門)'!T$57</f>
        <v>4.068485743402034E-4</v>
      </c>
      <c r="U26" s="984">
        <f>'第17表(青森40部門)'!U26/'第17表(青森40部門)'!U$57</f>
        <v>4.1729695894841167E-4</v>
      </c>
      <c r="V26" s="984">
        <f>'第17表(青森40部門)'!V26/'第17表(青森40部門)'!V$57</f>
        <v>4.0600436911276104E-4</v>
      </c>
      <c r="W26" s="984">
        <f>'第17表(青森40部門)'!W26/'第17表(青森40部門)'!W$57</f>
        <v>4.1124988934797458E-4</v>
      </c>
      <c r="X26" s="984">
        <f>'第17表(青森40部門)'!X26/'第17表(青森40部門)'!X$57</f>
        <v>1.6330459745416727E-4</v>
      </c>
      <c r="Y26" s="984">
        <f>'第17表(青森40部門)'!Y26/'第17表(青森40部門)'!Y$57</f>
        <v>1.7802952572118947E-4</v>
      </c>
      <c r="Z26" s="984">
        <f>'第17表(青森40部門)'!Z26/'第17表(青森40部門)'!Z$57</f>
        <v>1.1306735583912131E-4</v>
      </c>
      <c r="AA26" s="984">
        <f>'第17表(青森40部門)'!AA26/'第17表(青森40部門)'!AA$57</f>
        <v>5.1480051480051476E-4</v>
      </c>
      <c r="AB26" s="984">
        <f>'第17表(青森40部門)'!AB26/'第17表(青森40部門)'!AB$57</f>
        <v>7.2150493905203934E-4</v>
      </c>
      <c r="AC26" s="984">
        <f>'第17表(青森40部門)'!AC26/'第17表(青森40部門)'!AC$57</f>
        <v>1.6637589495489317E-4</v>
      </c>
      <c r="AD26" s="984">
        <f>'第17表(青森40部門)'!AD26/'第17表(青森40部門)'!AD$57</f>
        <v>4.1262648338844123E-4</v>
      </c>
      <c r="AE26" s="984">
        <f>'第17表(青森40部門)'!AE26/'第17表(青森40部門)'!AE$57</f>
        <v>6.2841230765682923E-4</v>
      </c>
      <c r="AF26" s="984">
        <f>'第17表(青森40部門)'!AF26/'第17表(青森40部門)'!AF$57</f>
        <v>3.4549491803476603E-5</v>
      </c>
      <c r="AG26" s="984">
        <f>'第17表(青森40部門)'!AG26/'第17表(青森40部門)'!AG$57</f>
        <v>5.103618146800309E-5</v>
      </c>
      <c r="AH26" s="984">
        <f>'第17表(青森40部門)'!AH26/'第17表(青森40部門)'!AH$57</f>
        <v>3.8838866894288846E-5</v>
      </c>
      <c r="AI26" s="984">
        <f>'第17表(青森40部門)'!AI26/'第17表(青森40部門)'!AI$57</f>
        <v>3.8028765088483794E-5</v>
      </c>
      <c r="AJ26" s="984">
        <f>'第17表(青森40部門)'!AJ26/'第17表(青森40部門)'!AJ$57</f>
        <v>3.6723359282478315E-5</v>
      </c>
      <c r="AK26" s="984">
        <f>'第17表(青森40部門)'!AK26/'第17表(青森40部門)'!AK$57</f>
        <v>3.4550311984830168E-5</v>
      </c>
      <c r="AL26" s="984">
        <f>'第17表(青森40部門)'!AL26/'第17表(青森40部門)'!AL$57</f>
        <v>5.421572436725732E-5</v>
      </c>
      <c r="AM26" s="984">
        <f>'第17表(青森40部門)'!AM26/'第17表(青森40部門)'!AM$57</f>
        <v>4.2514395846815911E-5</v>
      </c>
      <c r="AN26" s="984">
        <f>'第17表(青森40部門)'!AN26/'第17表(青森40部門)'!AN$57</f>
        <v>3.5900577763888373E-5</v>
      </c>
      <c r="AO26" s="984">
        <f>'第17表(青森40部門)'!AO26/'第17表(青森40部門)'!AO$57</f>
        <v>3.8795247810350572E-5</v>
      </c>
      <c r="AP26" s="984">
        <f>'第17表(青森40部門)'!AP26/'第17表(青森40部門)'!AP$57</f>
        <v>1.0458063166701528E-4</v>
      </c>
      <c r="AQ26" s="984">
        <f>'第17表(青森40部門)'!AQ26/'第17表(青森40部門)'!AQ$57</f>
        <v>5.2200240121104554E-5</v>
      </c>
      <c r="AR26" s="984">
        <f>'第17表(青森40部門)'!AR26/'第17表(青森40部門)'!AR$57</f>
        <v>4.3398503419301315E-5</v>
      </c>
      <c r="AS26" s="984">
        <f>'第17表(青森40部門)'!AS26/'第17表(青森40部門)'!AS$57</f>
        <v>4.3024926994937707E-5</v>
      </c>
      <c r="AT26" s="984">
        <f>'第17表(青森40部門)'!AT26/'第17表(青森40部門)'!AT$57</f>
        <v>3.7970075113742711E-5</v>
      </c>
      <c r="AU26" s="984">
        <f>'第17表(青森40部門)'!AU26/'第17表(青森40部門)'!AU$57</f>
        <v>6.6171952545256892E-5</v>
      </c>
      <c r="AV26" s="984">
        <f>'第17表(青森40部門)'!AV26/'第17表(青森40部門)'!AV$57</f>
        <v>7.0338327354575511E-5</v>
      </c>
      <c r="AW26" s="984">
        <f>'第17表(青森40部門)'!AW26/'第17表(青森40部門)'!AW$57</f>
        <v>4.9805757545572267E-5</v>
      </c>
      <c r="AX26" s="984">
        <f>'第17表(青森40部門)'!AX26/'第17表(青森40部門)'!AX$57</f>
        <v>4.7255406018448511E-5</v>
      </c>
      <c r="AY26" s="984">
        <f>'第17表(青森40部門)'!AY26/'第17表(青森40部門)'!AY$57</f>
        <v>4.7499168764546622E-5</v>
      </c>
      <c r="AZ26" s="984">
        <f>'第17表(青森40部門)'!AZ26/'第17表(青森40部門)'!AZ$57</f>
        <v>4.6304871272457863E-5</v>
      </c>
      <c r="BA26" s="984">
        <f>'第17表(青森40部門)'!BA26/'第17表(青森40部門)'!BA$57</f>
        <v>6.6235035021774765E-5</v>
      </c>
      <c r="BB26" s="984">
        <f>'第17表(青森40部門)'!BB26/'第17表(青森40部門)'!BB$57</f>
        <v>5.4493633494722962E-5</v>
      </c>
      <c r="BC26" s="984">
        <f>'第17表(青森40部門)'!BC26/'第17表(青森40部門)'!BC$57</f>
        <v>5.7793087076782153E-5</v>
      </c>
      <c r="BD26" s="984">
        <f>'第17表(青森40部門)'!BD26/'第17表(青森40部門)'!BD$57</f>
        <v>5.4343395918810965E-5</v>
      </c>
      <c r="BE26" s="984">
        <f>'第17表(青森40部門)'!BE26/'第17表(青森40部門)'!BE$57</f>
        <v>5.197629880774367E-5</v>
      </c>
      <c r="BF26" s="984">
        <f>'第17表(青森40部門)'!BF26/'第17表(青森40部門)'!BF$57</f>
        <v>5.7391279395095913E-5</v>
      </c>
      <c r="BG26" s="984">
        <f>'第17表(青森40部門)'!BG26/'第17表(青森40部門)'!BG$57</f>
        <v>7.2180451127819552E-5</v>
      </c>
      <c r="BH26" s="984">
        <f>'第17表(青森40部門)'!BH26/'第17表(青森40部門)'!BH$57</f>
        <v>4.9642365213986559E-5</v>
      </c>
      <c r="BI26" s="984">
        <f>'第17表(青森40部門)'!BI26/'第17表(青森40部門)'!BI$57</f>
        <v>4.8490412637248072E-5</v>
      </c>
      <c r="BJ26" s="984">
        <f>'第17表(青森40部門)'!BJ26/'第17表(青森40部門)'!BJ$57</f>
        <v>6.0053876906710591E-5</v>
      </c>
      <c r="BK26" s="984">
        <f>'第17表(青森40部門)'!BK26/'第17表(青森40部門)'!BK$57</f>
        <v>3.8237505894948823E-5</v>
      </c>
      <c r="BL26" s="984">
        <f>'第17表(青森40部門)'!BL26/'第17表(青森40部門)'!BL$57</f>
        <v>8.1102747823482986E-5</v>
      </c>
      <c r="BM26" s="984">
        <f>'第17表(青森40部門)'!BM26/'第17表(青森40部門)'!BM$57</f>
        <v>5.4479286975092071E-5</v>
      </c>
      <c r="BN26" s="984">
        <f>'第17表(青森40部門)'!BN26/'第17表(青森40部門)'!BN$57</f>
        <v>1.1294845198447321E-4</v>
      </c>
      <c r="BO26" s="984">
        <f>'第17表(青森40部門)'!BO26/'第17表(青森40部門)'!BO$57</f>
        <v>9.7166764735401378E-6</v>
      </c>
      <c r="BP26" s="984">
        <f>'第17表(青森40部門)'!BP26/'第17表(青森40部門)'!BP$57</f>
        <v>2.2497862703043211E-5</v>
      </c>
      <c r="BQ26" s="984">
        <f>'第17表(青森40部門)'!BQ26/'第17表(青森40部門)'!BQ$57</f>
        <v>3.5333923856612497E-5</v>
      </c>
      <c r="BR26" s="984">
        <f>'第17表(青森40部門)'!BR26/'第17表(青森40部門)'!BR$57</f>
        <v>2.9047981455768637E-5</v>
      </c>
      <c r="BS26" s="984">
        <f>'第17表(青森40部門)'!BS26/'第17表(青森40部門)'!BS$57</f>
        <v>8.2717706800470826E-7</v>
      </c>
      <c r="BT26" s="984">
        <f>'第17表(青森40部門)'!BT26/'第17表(青森40部門)'!BT$57</f>
        <v>7.9746215643336644E-7</v>
      </c>
      <c r="BU26" s="985">
        <f>'第17表(青森40部門)'!BU26/'第17表(青森40部門)'!BU$57</f>
        <v>1.3600469216187959E-6</v>
      </c>
      <c r="BW26" s="1427">
        <f>'第17表(青森40部門)'!BW26/'第17表(青森40部門)'!BW$57</f>
        <v>2.056227054496831E-4</v>
      </c>
    </row>
    <row r="27" spans="1:75">
      <c r="A27" s="718"/>
      <c r="B27" s="1032">
        <v>20</v>
      </c>
      <c r="C27" s="1005" t="s">
        <v>18</v>
      </c>
      <c r="D27" s="988">
        <f>'第17表(青森40部門)'!D27/'第17表(青森40部門)'!D$57</f>
        <v>8.0553665319447205E-3</v>
      </c>
      <c r="E27" s="989">
        <f>'第17表(青森40部門)'!E27/'第17表(青森40部門)'!E$57</f>
        <v>1.058476451785267E-2</v>
      </c>
      <c r="F27" s="989">
        <f>'第17表(青森40部門)'!F27/'第17表(青森40部門)'!F$57</f>
        <v>9.5230850377621655E-3</v>
      </c>
      <c r="G27" s="989">
        <f>'第17表(青森40部門)'!G27/'第17表(青森40部門)'!G$57</f>
        <v>9.0771604232878344E-3</v>
      </c>
      <c r="H27" s="989">
        <f>'第17表(青森40部門)'!H27/'第17表(青森40部門)'!H$57</f>
        <v>9.2056658274350511E-3</v>
      </c>
      <c r="I27" s="989">
        <f>'第17表(青森40部門)'!I27/'第17表(青森40部門)'!I$57</f>
        <v>4.6987656855854501E-3</v>
      </c>
      <c r="J27" s="989">
        <f>'第17表(青森40部門)'!J27/'第17表(青森40部門)'!J$57</f>
        <v>1.0059854174058204E-2</v>
      </c>
      <c r="K27" s="989">
        <f>'第17表(青森40部門)'!K27/'第17表(青森40部門)'!K$57</f>
        <v>1.6122047244094488E-2</v>
      </c>
      <c r="L27" s="989">
        <f>'第17表(青森40部門)'!L27/'第17表(青森40部門)'!L$57</f>
        <v>7.9285092825075211E-3</v>
      </c>
      <c r="M27" s="989">
        <f>'第17表(青森40部門)'!M27/'第17表(青森40部門)'!M$57</f>
        <v>7.7677361821563021E-3</v>
      </c>
      <c r="N27" s="989">
        <f>'第17表(青森40部門)'!N27/'第17表(青森40部門)'!N$57</f>
        <v>1.6528487099555615E-2</v>
      </c>
      <c r="O27" s="989">
        <f>'第17表(青森40部門)'!O27/'第17表(青森40部門)'!O$57</f>
        <v>1.2767097292639555E-2</v>
      </c>
      <c r="P27" s="989">
        <f>'第17表(青森40部門)'!P27/'第17表(青森40部門)'!P$57</f>
        <v>1.7875761815711228E-2</v>
      </c>
      <c r="Q27" s="989">
        <f>'第17表(青森40部門)'!Q27/'第17表(青森40部門)'!Q$57</f>
        <v>9.5850577638391769E-3</v>
      </c>
      <c r="R27" s="989">
        <f>'第17表(青森40部門)'!R27/'第17表(青森40部門)'!R$57</f>
        <v>6.5435058524890705E-3</v>
      </c>
      <c r="S27" s="989">
        <f>'第17表(青森40部門)'!S27/'第17表(青森40部門)'!S$57</f>
        <v>1.1911248963113423E-2</v>
      </c>
      <c r="T27" s="989">
        <f>'第17表(青森40部門)'!T27/'第17表(青森40部門)'!T$57</f>
        <v>1.8018322484038018E-2</v>
      </c>
      <c r="U27" s="989">
        <f>'第17表(青森40部門)'!U27/'第17表(青森40部門)'!U$57</f>
        <v>1.264062038147897E-2</v>
      </c>
      <c r="V27" s="989">
        <f>'第17表(青森40部門)'!V27/'第17表(青森40部門)'!V$57</f>
        <v>1.8452828333204555E-2</v>
      </c>
      <c r="W27" s="989">
        <f>'第17表(青森40部門)'!W27/'第17表(青森40部門)'!W$57</f>
        <v>1.1527572851496979E-2</v>
      </c>
      <c r="X27" s="989">
        <f>'第17表(青森40部門)'!X27/'第17表(青森40部門)'!X$57</f>
        <v>9.8068708260634144E-3</v>
      </c>
      <c r="Y27" s="989">
        <f>'第17表(青森40部門)'!Y27/'第17表(青森40部門)'!Y$57</f>
        <v>6.2487004524124359E-3</v>
      </c>
      <c r="Z27" s="989">
        <f>'第17表(青森40部門)'!Z27/'第17表(青森40部門)'!Z$57</f>
        <v>6.4642222581166213E-3</v>
      </c>
      <c r="AA27" s="989">
        <f>'第17表(青森40部門)'!AA27/'第17表(青森40部門)'!AA$57</f>
        <v>8.8346022925462186E-3</v>
      </c>
      <c r="AB27" s="989">
        <f>'第17表(青森40部門)'!AB27/'第17表(青森40部門)'!AB$57</f>
        <v>1.5124046239781811E-2</v>
      </c>
      <c r="AC27" s="989">
        <f>'第17表(青森40部門)'!AC27/'第17表(青森40部門)'!AC$57</f>
        <v>8.9059542352563584E-3</v>
      </c>
      <c r="AD27" s="989">
        <f>'第17表(青森40部門)'!AD27/'第17表(青森40部門)'!AD$57</f>
        <v>1.233491409515871E-2</v>
      </c>
      <c r="AE27" s="989">
        <f>'第17表(青森40部門)'!AE27/'第17表(青森40部門)'!AE$57</f>
        <v>1.8529515200083019E-2</v>
      </c>
      <c r="AF27" s="989">
        <f>'第17表(青森40部門)'!AF27/'第17表(青森40部門)'!AF$57</f>
        <v>4.5927267626939688E-3</v>
      </c>
      <c r="AG27" s="989">
        <f>'第17表(青森40部門)'!AG27/'第17表(青森40部門)'!AG$57</f>
        <v>3.1034081227063318E-3</v>
      </c>
      <c r="AH27" s="989">
        <f>'第17表(青森40部門)'!AH27/'第17表(青森40部門)'!AH$57</f>
        <v>1.3806028236014757E-3</v>
      </c>
      <c r="AI27" s="989">
        <f>'第17表(青森40部門)'!AI27/'第17表(青森40部門)'!AI$57</f>
        <v>1.385520115176562E-3</v>
      </c>
      <c r="AJ27" s="989">
        <f>'第17表(青森40部門)'!AJ27/'第17表(青森40部門)'!AJ$57</f>
        <v>1.5575979514452264E-3</v>
      </c>
      <c r="AK27" s="989">
        <f>'第17表(青森40部門)'!AK27/'第17表(青森40部門)'!AK$57</f>
        <v>6.6004557051539193E-4</v>
      </c>
      <c r="AL27" s="989">
        <f>'第17表(青森40部門)'!AL27/'第17表(青森40部門)'!AL$57</f>
        <v>7.1384037083555463E-4</v>
      </c>
      <c r="AM27" s="989">
        <f>'第17表(青森40部門)'!AM27/'第17表(青森40部門)'!AM$57</f>
        <v>1.1289934008210003E-3</v>
      </c>
      <c r="AN27" s="989">
        <f>'第17表(青森40部門)'!AN27/'第17表(青森40部門)'!AN$57</f>
        <v>1.8997879511775684E-3</v>
      </c>
      <c r="AO27" s="989">
        <f>'第17表(青森40部門)'!AO27/'第17表(青森40部門)'!AO$57</f>
        <v>5.2236660139936743E-3</v>
      </c>
      <c r="AP27" s="989">
        <f>'第17表(青森40部門)'!AP27/'第17表(青森40部門)'!AP$57</f>
        <v>3.3465802133444888E-3</v>
      </c>
      <c r="AQ27" s="989">
        <f>'第17表(青森40部門)'!AQ27/'第17表(青森40部門)'!AQ$57</f>
        <v>5.2200240121104561E-3</v>
      </c>
      <c r="AR27" s="989">
        <f>'第17表(青森40部門)'!AR27/'第17表(青森40部門)'!AR$57</f>
        <v>6.7768432262447446E-4</v>
      </c>
      <c r="AS27" s="989">
        <f>'第17表(青森40部門)'!AS27/'第17表(青森40部門)'!AS$57</f>
        <v>4.2475672607768288E-4</v>
      </c>
      <c r="AT27" s="989">
        <f>'第17表(青森40部門)'!AT27/'第17表(青森40部門)'!AT$57</f>
        <v>2.9705999941928118E-4</v>
      </c>
      <c r="AU27" s="989">
        <f>'第17表(青森40部門)'!AU27/'第17表(青森40部門)'!AU$57</f>
        <v>6.1445384506309973E-4</v>
      </c>
      <c r="AV27" s="989">
        <f>'第17表(青森40部門)'!AV27/'第17表(青森40部門)'!AV$57</f>
        <v>1.7584581838643878E-3</v>
      </c>
      <c r="AW27" s="989">
        <f>'第17表(青森40部門)'!AW27/'第17表(青森40部門)'!AW$57</f>
        <v>3.9844606036457814E-4</v>
      </c>
      <c r="AX27" s="989">
        <f>'第17表(青森40部門)'!AX27/'第17表(青森40部門)'!AX$57</f>
        <v>3.2889762588840165E-3</v>
      </c>
      <c r="AY27" s="989">
        <f>'第17表(青森40部門)'!AY27/'第17表(青森40部門)'!AY$57</f>
        <v>3.26556785256258E-3</v>
      </c>
      <c r="AZ27" s="989">
        <f>'第17表(青森40部門)'!AZ27/'第17表(青森40部門)'!AZ$57</f>
        <v>3.3802556028894241E-3</v>
      </c>
      <c r="BA27" s="989">
        <f>'第17表(青森40部門)'!BA27/'第17表(青森40部門)'!BA$57</f>
        <v>1.214308975399204E-3</v>
      </c>
      <c r="BB27" s="989">
        <f>'第17表(青森40部門)'!BB27/'第17表(青森40部門)'!BB$57</f>
        <v>5.6999134134369635E-3</v>
      </c>
      <c r="BC27" s="989">
        <f>'第17表(青森40部門)'!BC27/'第17表(青森40部門)'!BC$57</f>
        <v>3.1537625474695637E-3</v>
      </c>
      <c r="BD27" s="989">
        <f>'第17表(青森40部門)'!BD27/'第17表(青森40部門)'!BD$57</f>
        <v>2.5426438898166746E-3</v>
      </c>
      <c r="BE27" s="989">
        <f>'第17表(青森40部門)'!BE27/'第17表(青森40部門)'!BE$57</f>
        <v>9.0718632303669524E-3</v>
      </c>
      <c r="BF27" s="989">
        <f>'第17表(青森40部門)'!BF27/'第17表(青森40部門)'!BF$57</f>
        <v>2.1952164368624189E-3</v>
      </c>
      <c r="BG27" s="989">
        <f>'第17表(青森40部門)'!BG27/'第17表(青森40部門)'!BG$57</f>
        <v>6.6165413533834591E-4</v>
      </c>
      <c r="BH27" s="989">
        <f>'第17表(青森40部門)'!BH27/'第17表(青森40部門)'!BH$57</f>
        <v>1.2232997489914209E-2</v>
      </c>
      <c r="BI27" s="989">
        <f>'第17表(青森40部門)'!BI27/'第17表(青森40部門)'!BI$57</f>
        <v>3.6965857900462112E-3</v>
      </c>
      <c r="BJ27" s="989">
        <f>'第17表(青森40部門)'!BJ27/'第17表(青森40部門)'!BJ$57</f>
        <v>7.5496302397007602E-4</v>
      </c>
      <c r="BK27" s="989">
        <f>'第17表(青森40部門)'!BK27/'第17表(青森40部門)'!BK$57</f>
        <v>2.2432670125036645E-3</v>
      </c>
      <c r="BL27" s="989">
        <f>'第17表(青森40部門)'!BL27/'第17表(青森40部門)'!BL$57</f>
        <v>8.0447687167985622E-3</v>
      </c>
      <c r="BM27" s="989">
        <f>'第17表(青森40部門)'!BM27/'第17表(青森40部門)'!BM$57</f>
        <v>4.5606945953434219E-4</v>
      </c>
      <c r="BN27" s="989">
        <f>'第17表(青森40部門)'!BN27/'第17表(青森40部門)'!BN$57</f>
        <v>9.8441311362614274E-4</v>
      </c>
      <c r="BO27" s="989">
        <f>'第17表(青森40部門)'!BO27/'第17表(青森40部門)'!BO$57</f>
        <v>6.8359893888973074E-3</v>
      </c>
      <c r="BP27" s="989">
        <f>'第17表(青森40部門)'!BP27/'第17表(青森40部門)'!BP$57</f>
        <v>3.3971772681595249E-3</v>
      </c>
      <c r="BQ27" s="989">
        <f>'第17表(青森40部門)'!BQ27/'第17表(青森40部門)'!BQ$57</f>
        <v>9.0649790859723099E-3</v>
      </c>
      <c r="BR27" s="989">
        <f>'第17表(青森40部門)'!BR27/'第17表(青森40部門)'!BR$57</f>
        <v>5.5365452654695026E-3</v>
      </c>
      <c r="BS27" s="989">
        <f>'第17表(青森40部門)'!BS27/'第17表(青森40部門)'!BS$57</f>
        <v>2.0447817121076388E-3</v>
      </c>
      <c r="BT27" s="989">
        <f>'第17表(青森40部門)'!BT27/'第17表(青森40部門)'!BT$57</f>
        <v>2.2552229783935605E-3</v>
      </c>
      <c r="BU27" s="990">
        <f>'第17表(青森40部門)'!BU27/'第17表(青森40部門)'!BU$57</f>
        <v>1.2239402259377948E-2</v>
      </c>
      <c r="BW27" s="1428">
        <f>'第17表(青森40部門)'!BW27/'第17表(青森40部門)'!BW$57</f>
        <v>7.5885333342596822E-3</v>
      </c>
    </row>
    <row r="28" spans="1:75">
      <c r="A28" s="718"/>
      <c r="B28" s="1030">
        <v>21</v>
      </c>
      <c r="C28" s="1001" t="s">
        <v>880</v>
      </c>
      <c r="D28" s="993">
        <f>'第17表(青森40部門)'!D28/'第17表(青森40部門)'!D$57</f>
        <v>1.7469357829276481E-3</v>
      </c>
      <c r="E28" s="994">
        <f>'第17表(青森40部門)'!E28/'第17表(青森40部門)'!E$57</f>
        <v>1.4192492762255661E-3</v>
      </c>
      <c r="F28" s="994">
        <f>'第17表(青森40部門)'!F28/'第17表(青森40部門)'!F$57</f>
        <v>9.5325554818897129E-4</v>
      </c>
      <c r="G28" s="994">
        <f>'第17表(青森40部門)'!G28/'第17表(青森40部門)'!G$57</f>
        <v>5.0663220967187906E-4</v>
      </c>
      <c r="H28" s="994">
        <f>'第17表(青森40部門)'!H28/'第17表(青森40部門)'!H$57</f>
        <v>5.1165121958992579E-4</v>
      </c>
      <c r="I28" s="994">
        <f>'第17表(青森40部門)'!I28/'第17表(青森40部門)'!I$57</f>
        <v>3.3562612039896077E-4</v>
      </c>
      <c r="J28" s="994">
        <f>'第17表(青森40部門)'!J28/'第17表(青森40部門)'!J$57</f>
        <v>1.4908657537796111E-3</v>
      </c>
      <c r="K28" s="994">
        <f>'第17表(青森40部門)'!K28/'第17表(青森40部門)'!K$57</f>
        <v>2.0374015748031494E-3</v>
      </c>
      <c r="L28" s="994">
        <f>'第17表(青森40部門)'!L28/'第17表(青森40部門)'!L$57</f>
        <v>1.8890734143590028E-3</v>
      </c>
      <c r="M28" s="994">
        <f>'第17表(青森40部門)'!M28/'第17表(青森40部門)'!M$57</f>
        <v>1.9162052638483462E-3</v>
      </c>
      <c r="N28" s="994">
        <f>'第17表(青森40部門)'!N28/'第17表(青森40部門)'!N$57</f>
        <v>4.3775286860781325E-4</v>
      </c>
      <c r="O28" s="994">
        <f>'第17表(青森40部門)'!O28/'第17表(青森40部門)'!O$57</f>
        <v>9.6366411819569545E-4</v>
      </c>
      <c r="P28" s="994">
        <f>'第17表(青森40部門)'!P28/'第17表(青森40部門)'!P$57</f>
        <v>1.6581684134052658E-3</v>
      </c>
      <c r="Q28" s="994">
        <f>'第17表(青森40部門)'!Q28/'第17表(青森40部門)'!Q$57</f>
        <v>5.3107745874722285E-4</v>
      </c>
      <c r="R28" s="994">
        <f>'第17表(青森40部門)'!R28/'第17表(青森40部門)'!R$57</f>
        <v>6.7691439853335218E-4</v>
      </c>
      <c r="S28" s="994">
        <f>'第17表(青森40部門)'!S28/'第17表(青森40部門)'!S$57</f>
        <v>2.0014715414396582E-3</v>
      </c>
      <c r="T28" s="994">
        <f>'第17表(青森40部門)'!T28/'第17表(青森40部門)'!T$57</f>
        <v>8.4879271260112721E-4</v>
      </c>
      <c r="U28" s="994">
        <f>'第17表(青森40部門)'!U28/'第17表(青森40部門)'!U$57</f>
        <v>2.6081059934275727E-4</v>
      </c>
      <c r="V28" s="994">
        <f>'第17表(青森40部門)'!V28/'第17表(青森40部門)'!V$57</f>
        <v>8.9630030274720257E-4</v>
      </c>
      <c r="W28" s="994">
        <f>'第17表(青森40部門)'!W28/'第17表(青森40部門)'!W$57</f>
        <v>2.0738884411995954E-3</v>
      </c>
      <c r="X28" s="994">
        <f>'第17表(青森40部門)'!X28/'第17表(青森40部門)'!X$57</f>
        <v>2.2604794279182101E-3</v>
      </c>
      <c r="Y28" s="994">
        <f>'第17表(青森40部門)'!Y28/'第17表(青森40部門)'!Y$57</f>
        <v>1.1864105034702168E-3</v>
      </c>
      <c r="Z28" s="994">
        <f>'第17表(青森40部門)'!Z28/'第17表(青森40部門)'!Z$57</f>
        <v>2.1127443062510095E-3</v>
      </c>
      <c r="AA28" s="994">
        <f>'第17表(青森40部門)'!AA28/'第17表(青森40部門)'!AA$57</f>
        <v>1.5119258109912315E-3</v>
      </c>
      <c r="AB28" s="994">
        <f>'第17表(青森40部門)'!AB28/'第17表(青森40部門)'!AB$57</f>
        <v>2.8062700783384009E-3</v>
      </c>
      <c r="AC28" s="994">
        <f>'第17表(青森40部門)'!AC28/'第17表(青森40部門)'!AC$57</f>
        <v>1.7560028001694927E-3</v>
      </c>
      <c r="AD28" s="994">
        <f>'第17表(青森40部門)'!AD28/'第17表(青森40部門)'!AD$57</f>
        <v>2.0849784562270348E-3</v>
      </c>
      <c r="AE28" s="994">
        <f>'第17表(青森40部門)'!AE28/'第17表(青森40部門)'!AE$57</f>
        <v>2.2369172052371534E-3</v>
      </c>
      <c r="AF28" s="994">
        <f>'第17表(青森40部門)'!AF28/'第17表(青森40部門)'!AF$57</f>
        <v>2.7239624183976827E-3</v>
      </c>
      <c r="AG28" s="994">
        <f>'第17表(青森40部門)'!AG28/'第17表(青森40部門)'!AG$57</f>
        <v>2.6184419119247792E-3</v>
      </c>
      <c r="AH28" s="994">
        <f>'第17表(青森40部門)'!AH28/'第17表(青森40部門)'!AH$57</f>
        <v>7.7756996782239512E-4</v>
      </c>
      <c r="AI28" s="994">
        <f>'第17表(青森40部門)'!AI28/'第17表(青森40部門)'!AI$57</f>
        <v>7.6481885495551535E-4</v>
      </c>
      <c r="AJ28" s="994">
        <f>'第17表(青森40部門)'!AJ28/'第17表(青森40部門)'!AJ$57</f>
        <v>7.5374187698567358E-4</v>
      </c>
      <c r="AK28" s="994">
        <f>'第17表(青森40部門)'!AK28/'第17表(青森40部門)'!AK$57</f>
        <v>8.3952771069632792E-4</v>
      </c>
      <c r="AL28" s="994">
        <f>'第17表(青森40部門)'!AL28/'第17表(青森40部門)'!AL$57</f>
        <v>8.5841563581490752E-4</v>
      </c>
      <c r="AM28" s="994">
        <f>'第17表(青森40部門)'!AM28/'第17表(青森40部門)'!AM$57</f>
        <v>6.8023033354905457E-4</v>
      </c>
      <c r="AN28" s="994">
        <f>'第17表(青森40部門)'!AN28/'第17表(青森40部門)'!AN$57</f>
        <v>5.4380547301365338E-4</v>
      </c>
      <c r="AO28" s="994">
        <f>'第17表(青森40部門)'!AO28/'第17表(青森40部門)'!AO$57</f>
        <v>7.6449458920396719E-4</v>
      </c>
      <c r="AP28" s="994">
        <f>'第17表(青森40部門)'!AP28/'第17表(青森40部門)'!AP$57</f>
        <v>1.9661158753398869E-2</v>
      </c>
      <c r="AQ28" s="994">
        <f>'第17表(青森40部門)'!AQ28/'第17表(青森40部門)'!AQ$57</f>
        <v>7.3080336169546376E-4</v>
      </c>
      <c r="AR28" s="994">
        <f>'第17表(青森40部門)'!AR28/'第17表(青森40部門)'!AR$57</f>
        <v>8.1038359269503034E-4</v>
      </c>
      <c r="AS28" s="994">
        <f>'第17表(青森40部門)'!AS28/'第17表(青森40部門)'!AS$57</f>
        <v>6.4262763298821848E-4</v>
      </c>
      <c r="AT28" s="994">
        <f>'第17表(青森40部門)'!AT28/'第17表(青森40部門)'!AT$57</f>
        <v>5.762517281968011E-4</v>
      </c>
      <c r="AU28" s="994">
        <f>'第17表(青森40部門)'!AU28/'第17表(青森40部門)'!AU$57</f>
        <v>1.011485560334641E-3</v>
      </c>
      <c r="AV28" s="994">
        <f>'第17表(青森40部門)'!AV28/'第17表(青森40部門)'!AV$57</f>
        <v>9.5660125202222694E-4</v>
      </c>
      <c r="AW28" s="994">
        <f>'第17表(青森40部門)'!AW28/'第17表(青森40部門)'!AW$57</f>
        <v>5.4786333300129494E-4</v>
      </c>
      <c r="AX28" s="994">
        <f>'第17表(青森40部門)'!AX28/'第17表(青森40部門)'!AX$57</f>
        <v>2.5423408437925299E-3</v>
      </c>
      <c r="AY28" s="994">
        <f>'第17表(青森40部門)'!AY28/'第17表(青森40部門)'!AY$57</f>
        <v>2.5768299054766543E-3</v>
      </c>
      <c r="AZ28" s="994">
        <f>'第17表(青森40部門)'!AZ28/'第17表(青森40部門)'!AZ$57</f>
        <v>2.4078533061678087E-3</v>
      </c>
      <c r="BA28" s="994">
        <f>'第17表(青森40部門)'!BA28/'第17表(青森40部門)'!BA$57</f>
        <v>1.2087893891473895E-3</v>
      </c>
      <c r="BB28" s="994">
        <f>'第17表(青森40部門)'!BB28/'第17表(青森40部門)'!BB$57</f>
        <v>5.4519774352118954E-3</v>
      </c>
      <c r="BC28" s="994">
        <f>'第17表(青森40部門)'!BC28/'第17表(青森40部門)'!BC$57</f>
        <v>5.4431145129627406E-3</v>
      </c>
      <c r="BD28" s="994">
        <f>'第17表(青森40部門)'!BD28/'第17表(青森40部門)'!BD$57</f>
        <v>1.4944433877673016E-3</v>
      </c>
      <c r="BE28" s="994">
        <f>'第17表(青森40部門)'!BE28/'第17表(青森40部門)'!BE$57</f>
        <v>2.8163157600134339E-2</v>
      </c>
      <c r="BF28" s="994">
        <f>'第17表(青森40部門)'!BF28/'第17表(青森40部門)'!BF$57</f>
        <v>6.0260843364850711E-4</v>
      </c>
      <c r="BG28" s="994">
        <f>'第17表(青森40部門)'!BG28/'第17表(青森40部門)'!BG$57</f>
        <v>7.3082706766917297E-4</v>
      </c>
      <c r="BH28" s="994">
        <f>'第17表(青森40部門)'!BH28/'第17表(青森40部門)'!BH$57</f>
        <v>1.1068149877991651E-2</v>
      </c>
      <c r="BI28" s="994">
        <f>'第17表(青森40部門)'!BI28/'第17表(青森40部門)'!BI$57</f>
        <v>8.7282742747046534E-4</v>
      </c>
      <c r="BJ28" s="994">
        <f>'第17表(青森40部門)'!BJ28/'第17表(青森40部門)'!BJ$57</f>
        <v>1.3898182941267309E-3</v>
      </c>
      <c r="BK28" s="994">
        <f>'第17表(青森40部門)'!BK28/'第17表(青森40部門)'!BK$57</f>
        <v>3.1269782598535929E-3</v>
      </c>
      <c r="BL28" s="994">
        <f>'第17表(青森40部門)'!BL28/'第17表(青森40部門)'!BL$57</f>
        <v>2.2552802567837771E-3</v>
      </c>
      <c r="BM28" s="994">
        <f>'第17表(青森40部門)'!BM28/'第17表(青森40部門)'!BM$57</f>
        <v>5.6502803348452632E-4</v>
      </c>
      <c r="BN28" s="994">
        <f>'第17表(青森40部門)'!BN28/'第17表(青森40部門)'!BN$57</f>
        <v>4.9738767846373524E-5</v>
      </c>
      <c r="BO28" s="994">
        <f>'第17表(青森40部門)'!BO28/'第17表(青森40部門)'!BO$57</f>
        <v>2.8829010109279402E-3</v>
      </c>
      <c r="BP28" s="994">
        <f>'第17表(青森40部門)'!BP28/'第17表(青森40部門)'!BP$57</f>
        <v>3.3360292310692023E-3</v>
      </c>
      <c r="BQ28" s="994">
        <f>'第17表(青森40部門)'!BQ28/'第17表(青森40部門)'!BQ$57</f>
        <v>2.5026165379821406E-3</v>
      </c>
      <c r="BR28" s="994">
        <f>'第17表(青森40部門)'!BR28/'第17表(青森40部門)'!BR$57</f>
        <v>1.8038796484032324E-2</v>
      </c>
      <c r="BS28" s="994">
        <f>'第17表(青森40部門)'!BS28/'第17表(青森40部門)'!BS$57</f>
        <v>3.3004365013387861E-4</v>
      </c>
      <c r="BT28" s="994">
        <f>'第17表(青森40部門)'!BT28/'第17表(青森40部門)'!BT$57</f>
        <v>4.0750316193745024E-4</v>
      </c>
      <c r="BU28" s="995">
        <f>'第17表(青森40部門)'!BU28/'第17表(青森40部門)'!BU$57</f>
        <v>3.9397159201992465E-3</v>
      </c>
      <c r="BW28" s="1429">
        <f>'第17表(青森40部門)'!BW28/'第17表(青森40部門)'!BW$57</f>
        <v>3.68758068252843E-4</v>
      </c>
    </row>
    <row r="29" spans="1:75">
      <c r="A29" s="718"/>
      <c r="B29" s="1031">
        <v>22</v>
      </c>
      <c r="C29" s="1003" t="s">
        <v>19</v>
      </c>
      <c r="D29" s="983">
        <f>'第17表(青森40部門)'!D29/'第17表(青森40部門)'!D$57</f>
        <v>0</v>
      </c>
      <c r="E29" s="984">
        <f>'第17表(青森40部門)'!E29/'第17表(青森40部門)'!E$57</f>
        <v>0</v>
      </c>
      <c r="F29" s="984">
        <f>'第17表(青森40部門)'!F29/'第17表(青森40部門)'!F$57</f>
        <v>0</v>
      </c>
      <c r="G29" s="984">
        <f>'第17表(青森40部門)'!G29/'第17表(青森40部門)'!G$57</f>
        <v>0</v>
      </c>
      <c r="H29" s="984">
        <f>'第17表(青森40部門)'!H29/'第17表(青森40部門)'!H$57</f>
        <v>0</v>
      </c>
      <c r="I29" s="984">
        <f>'第17表(青森40部門)'!I29/'第17表(青森40部門)'!I$57</f>
        <v>0</v>
      </c>
      <c r="J29" s="984">
        <f>'第17表(青森40部門)'!J29/'第17表(青森40部門)'!J$57</f>
        <v>0</v>
      </c>
      <c r="K29" s="984">
        <f>'第17表(青森40部門)'!K29/'第17表(青森40部門)'!K$57</f>
        <v>0</v>
      </c>
      <c r="L29" s="984">
        <f>'第17表(青森40部門)'!L29/'第17表(青森40部門)'!L$57</f>
        <v>0</v>
      </c>
      <c r="M29" s="984">
        <f>'第17表(青森40部門)'!M29/'第17表(青森40部門)'!M$57</f>
        <v>0</v>
      </c>
      <c r="N29" s="984">
        <f>'第17表(青森40部門)'!N29/'第17表(青森40部門)'!N$57</f>
        <v>0</v>
      </c>
      <c r="O29" s="984">
        <f>'第17表(青森40部門)'!O29/'第17表(青森40部門)'!O$57</f>
        <v>0</v>
      </c>
      <c r="P29" s="984">
        <f>'第17表(青森40部門)'!P29/'第17表(青森40部門)'!P$57</f>
        <v>0</v>
      </c>
      <c r="Q29" s="984">
        <f>'第17表(青森40部門)'!Q29/'第17表(青森40部門)'!Q$57</f>
        <v>0</v>
      </c>
      <c r="R29" s="984">
        <f>'第17表(青森40部門)'!R29/'第17表(青森40部門)'!R$57</f>
        <v>0</v>
      </c>
      <c r="S29" s="984">
        <f>'第17表(青森40部門)'!S29/'第17表(青森40部門)'!S$57</f>
        <v>0</v>
      </c>
      <c r="T29" s="984">
        <f>'第17表(青森40部門)'!T29/'第17表(青森40部門)'!T$57</f>
        <v>0</v>
      </c>
      <c r="U29" s="984">
        <f>'第17表(青森40部門)'!U29/'第17表(青森40部門)'!U$57</f>
        <v>0</v>
      </c>
      <c r="V29" s="984">
        <f>'第17表(青森40部門)'!V29/'第17表(青森40部門)'!V$57</f>
        <v>0</v>
      </c>
      <c r="W29" s="984">
        <f>'第17表(青森40部門)'!W29/'第17表(青森40部門)'!W$57</f>
        <v>0</v>
      </c>
      <c r="X29" s="984">
        <f>'第17表(青森40部門)'!X29/'第17表(青森40部門)'!X$57</f>
        <v>0</v>
      </c>
      <c r="Y29" s="984">
        <f>'第17表(青森40部門)'!Y29/'第17表(青森40部門)'!Y$57</f>
        <v>0</v>
      </c>
      <c r="Z29" s="984">
        <f>'第17表(青森40部門)'!Z29/'第17表(青森40部門)'!Z$57</f>
        <v>0</v>
      </c>
      <c r="AA29" s="984">
        <f>'第17表(青森40部門)'!AA29/'第17表(青森40部門)'!AA$57</f>
        <v>0</v>
      </c>
      <c r="AB29" s="984">
        <f>'第17表(青森40部門)'!AB29/'第17表(青森40部門)'!AB$57</f>
        <v>0</v>
      </c>
      <c r="AC29" s="984">
        <f>'第17表(青森40部門)'!AC29/'第17表(青森40部門)'!AC$57</f>
        <v>0</v>
      </c>
      <c r="AD29" s="984">
        <f>'第17表(青森40部門)'!AD29/'第17表(青森40部門)'!AD$57</f>
        <v>0</v>
      </c>
      <c r="AE29" s="984">
        <f>'第17表(青森40部門)'!AE29/'第17表(青森40部門)'!AE$57</f>
        <v>0</v>
      </c>
      <c r="AF29" s="984">
        <f>'第17表(青森40部門)'!AF29/'第17表(青森40部門)'!AF$57</f>
        <v>0</v>
      </c>
      <c r="AG29" s="984">
        <f>'第17表(青森40部門)'!AG29/'第17表(青森40部門)'!AG$57</f>
        <v>0</v>
      </c>
      <c r="AH29" s="984">
        <f>'第17表(青森40部門)'!AH29/'第17表(青森40部門)'!AH$57</f>
        <v>0</v>
      </c>
      <c r="AI29" s="984">
        <f>'第17表(青森40部門)'!AI29/'第17表(青森40部門)'!AI$57</f>
        <v>0</v>
      </c>
      <c r="AJ29" s="984">
        <f>'第17表(青森40部門)'!AJ29/'第17表(青森40部門)'!AJ$57</f>
        <v>0</v>
      </c>
      <c r="AK29" s="984">
        <f>'第17表(青森40部門)'!AK29/'第17表(青森40部門)'!AK$57</f>
        <v>0</v>
      </c>
      <c r="AL29" s="984">
        <f>'第17表(青森40部門)'!AL29/'第17表(青森40部門)'!AL$57</f>
        <v>0</v>
      </c>
      <c r="AM29" s="984">
        <f>'第17表(青森40部門)'!AM29/'第17表(青森40部門)'!AM$57</f>
        <v>0</v>
      </c>
      <c r="AN29" s="984">
        <f>'第17表(青森40部門)'!AN29/'第17表(青森40部門)'!AN$57</f>
        <v>0</v>
      </c>
      <c r="AO29" s="984">
        <f>'第17表(青森40部門)'!AO29/'第17表(青森40部門)'!AO$57</f>
        <v>0</v>
      </c>
      <c r="AP29" s="984">
        <f>'第17表(青森40部門)'!AP29/'第17表(青森40部門)'!AP$57</f>
        <v>0</v>
      </c>
      <c r="AQ29" s="984">
        <f>'第17表(青森40部門)'!AQ29/'第17表(青森40部門)'!AQ$57</f>
        <v>0</v>
      </c>
      <c r="AR29" s="984">
        <f>'第17表(青森40部門)'!AR29/'第17表(青森40部門)'!AR$57</f>
        <v>0</v>
      </c>
      <c r="AS29" s="984">
        <f>'第17表(青森40部門)'!AS29/'第17表(青森40部門)'!AS$57</f>
        <v>0</v>
      </c>
      <c r="AT29" s="984">
        <f>'第17表(青森40部門)'!AT29/'第17表(青森40部門)'!AT$57</f>
        <v>0</v>
      </c>
      <c r="AU29" s="984">
        <f>'第17表(青森40部門)'!AU29/'第17表(青森40部門)'!AU$57</f>
        <v>0</v>
      </c>
      <c r="AV29" s="984">
        <f>'第17表(青森40部門)'!AV29/'第17表(青森40部門)'!AV$57</f>
        <v>0</v>
      </c>
      <c r="AW29" s="984">
        <f>'第17表(青森40部門)'!AW29/'第17表(青森40部門)'!AW$57</f>
        <v>0</v>
      </c>
      <c r="AX29" s="984">
        <f>'第17表(青森40部門)'!AX29/'第17表(青森40部門)'!AX$57</f>
        <v>0</v>
      </c>
      <c r="AY29" s="984">
        <f>'第17表(青森40部門)'!AY29/'第17表(青森40部門)'!AY$57</f>
        <v>0</v>
      </c>
      <c r="AZ29" s="984">
        <f>'第17表(青森40部門)'!AZ29/'第17表(青森40部門)'!AZ$57</f>
        <v>0</v>
      </c>
      <c r="BA29" s="984">
        <f>'第17表(青森40部門)'!BA29/'第17表(青森40部門)'!BA$57</f>
        <v>0</v>
      </c>
      <c r="BB29" s="984">
        <f>'第17表(青森40部門)'!BB29/'第17表(青森40部門)'!BB$57</f>
        <v>0</v>
      </c>
      <c r="BC29" s="984">
        <f>'第17表(青森40部門)'!BC29/'第17表(青森40部門)'!BC$57</f>
        <v>0</v>
      </c>
      <c r="BD29" s="984">
        <f>'第17表(青森40部門)'!BD29/'第17表(青森40部門)'!BD$57</f>
        <v>0</v>
      </c>
      <c r="BE29" s="984">
        <f>'第17表(青森40部門)'!BE29/'第17表(青森40部門)'!BE$57</f>
        <v>0</v>
      </c>
      <c r="BF29" s="984">
        <f>'第17表(青森40部門)'!BF29/'第17表(青森40部門)'!BF$57</f>
        <v>0</v>
      </c>
      <c r="BG29" s="984">
        <f>'第17表(青森40部門)'!BG29/'第17表(青森40部門)'!BG$57</f>
        <v>0</v>
      </c>
      <c r="BH29" s="984">
        <f>'第17表(青森40部門)'!BH29/'第17表(青森40部門)'!BH$57</f>
        <v>0</v>
      </c>
      <c r="BI29" s="984">
        <f>'第17表(青森40部門)'!BI29/'第17表(青森40部門)'!BI$57</f>
        <v>0</v>
      </c>
      <c r="BJ29" s="984">
        <f>'第17表(青森40部門)'!BJ29/'第17表(青森40部門)'!BJ$57</f>
        <v>0</v>
      </c>
      <c r="BK29" s="984">
        <f>'第17表(青森40部門)'!BK29/'第17表(青森40部門)'!BK$57</f>
        <v>0</v>
      </c>
      <c r="BL29" s="984">
        <f>'第17表(青森40部門)'!BL29/'第17表(青森40部門)'!BL$57</f>
        <v>0</v>
      </c>
      <c r="BM29" s="984">
        <f>'第17表(青森40部門)'!BM29/'第17表(青森40部門)'!BM$57</f>
        <v>0</v>
      </c>
      <c r="BN29" s="984">
        <f>'第17表(青森40部門)'!BN29/'第17表(青森40部門)'!BN$57</f>
        <v>0</v>
      </c>
      <c r="BO29" s="984">
        <f>'第17表(青森40部門)'!BO29/'第17表(青森40部門)'!BO$57</f>
        <v>0</v>
      </c>
      <c r="BP29" s="984">
        <f>'第17表(青森40部門)'!BP29/'第17表(青森40部門)'!BP$57</f>
        <v>0</v>
      </c>
      <c r="BQ29" s="984">
        <f>'第17表(青森40部門)'!BQ29/'第17表(青森40部門)'!BQ$57</f>
        <v>0</v>
      </c>
      <c r="BR29" s="984">
        <f>'第17表(青森40部門)'!BR29/'第17表(青森40部門)'!BR$57</f>
        <v>0</v>
      </c>
      <c r="BS29" s="984">
        <f>'第17表(青森40部門)'!BS29/'第17表(青森40部門)'!BS$57</f>
        <v>0</v>
      </c>
      <c r="BT29" s="984">
        <f>'第17表(青森40部門)'!BT29/'第17表(青森40部門)'!BT$57</f>
        <v>0</v>
      </c>
      <c r="BU29" s="985">
        <f>'第17表(青森40部門)'!BU29/'第17表(青森40部門)'!BU$57</f>
        <v>0</v>
      </c>
      <c r="BW29" s="1427">
        <f>'第17表(青森40部門)'!BW29/'第17表(青森40部門)'!BW$57</f>
        <v>0</v>
      </c>
    </row>
    <row r="30" spans="1:75">
      <c r="A30" s="718"/>
      <c r="B30" s="1031">
        <v>23</v>
      </c>
      <c r="C30" s="1003" t="s">
        <v>20</v>
      </c>
      <c r="D30" s="983">
        <f>'第17表(青森40部門)'!D30/'第17表(青森40部門)'!D$57</f>
        <v>3.3040827402272101E-3</v>
      </c>
      <c r="E30" s="984">
        <f>'第17表(青森40部門)'!E30/'第17表(青森40部門)'!E$57</f>
        <v>2.0369215905934822E-3</v>
      </c>
      <c r="F30" s="984">
        <f>'第17表(青森40部門)'!F30/'第17表(青森40部門)'!F$57</f>
        <v>2.4378399097675762E-3</v>
      </c>
      <c r="G30" s="984">
        <f>'第17表(青森40部門)'!G30/'第17表(青森40部門)'!G$57</f>
        <v>2.5706518318751146E-3</v>
      </c>
      <c r="H30" s="984">
        <f>'第17表(青森40部門)'!H30/'第17表(青森40部門)'!H$57</f>
        <v>2.5787685024496101E-3</v>
      </c>
      <c r="I30" s="984">
        <f>'第17表(青森40部門)'!I30/'第17表(青森40部門)'!I$57</f>
        <v>2.2941032464917199E-3</v>
      </c>
      <c r="J30" s="984">
        <f>'第17表(青森40部門)'!J30/'第17表(青森40部門)'!J$57</f>
        <v>2.277971316724069E-3</v>
      </c>
      <c r="K30" s="984">
        <f>'第17表(青森40部門)'!K30/'第17表(青森40部門)'!K$57</f>
        <v>2.1456692913385828E-3</v>
      </c>
      <c r="L30" s="984">
        <f>'第17表(青森40部門)'!L30/'第17表(青森40部門)'!L$57</f>
        <v>2.1035416718397093E-3</v>
      </c>
      <c r="M30" s="984">
        <f>'第17表(青森40部門)'!M30/'第17表(青森40部門)'!M$57</f>
        <v>2.0994685859635175E-3</v>
      </c>
      <c r="N30" s="984">
        <f>'第17表(青森40部門)'!N30/'第17表(青森40部門)'!N$57</f>
        <v>2.321416727465676E-3</v>
      </c>
      <c r="O30" s="984">
        <f>'第17表(青森40部門)'!O30/'第17表(青森40部門)'!O$57</f>
        <v>2.5046876159801716E-3</v>
      </c>
      <c r="P30" s="984">
        <f>'第17表(青森40部門)'!P30/'第17表(青森40部門)'!P$57</f>
        <v>2.4090529941207333E-3</v>
      </c>
      <c r="Q30" s="984">
        <f>'第17表(青森40部門)'!Q30/'第17表(青森40部門)'!Q$57</f>
        <v>2.5642556588031588E-3</v>
      </c>
      <c r="R30" s="984">
        <f>'第17表(青森40部門)'!R30/'第17表(青森40部門)'!R$57</f>
        <v>2.6653504442250742E-3</v>
      </c>
      <c r="S30" s="984">
        <f>'第17表(青森40部門)'!S30/'第17表(青森40部門)'!S$57</f>
        <v>1.536005896000622E-3</v>
      </c>
      <c r="T30" s="984">
        <f>'第17表(青森40部門)'!T30/'第17表(青森40部門)'!T$57</f>
        <v>1.0996610028492398E-3</v>
      </c>
      <c r="U30" s="984">
        <f>'第17表(青森40部門)'!U30/'第17表(青森40部門)'!U$57</f>
        <v>6.9549493158068613E-4</v>
      </c>
      <c r="V30" s="984">
        <f>'第17表(青森40部門)'!V30/'第17表(青森40部門)'!V$57</f>
        <v>1.1323166834079079E-3</v>
      </c>
      <c r="W30" s="984">
        <f>'第17表(青森40部門)'!W30/'第17表(青森40部門)'!W$57</f>
        <v>1.5634192080156816E-3</v>
      </c>
      <c r="X30" s="984">
        <f>'第17表(青森40部門)'!X30/'第17表(青森40部門)'!X$57</f>
        <v>1.6674258897951817E-3</v>
      </c>
      <c r="Y30" s="984">
        <f>'第17表(青森40部門)'!Y30/'第17表(青森40部門)'!Y$57</f>
        <v>1.1823334914308002E-3</v>
      </c>
      <c r="Z30" s="984">
        <f>'第17表(青森40部門)'!Z30/'第17表(青森40部門)'!Z$57</f>
        <v>1.534485543530932E-3</v>
      </c>
      <c r="AA30" s="984">
        <f>'第17表(青森40部門)'!AA30/'第17表(青森40部門)'!AA$57</f>
        <v>1.5191426406379678E-3</v>
      </c>
      <c r="AB30" s="984">
        <f>'第17表(青森40部門)'!AB30/'第17表(青森40部門)'!AB$57</f>
        <v>1.8150358623027865E-3</v>
      </c>
      <c r="AC30" s="984">
        <f>'第17表(青森40部門)'!AC30/'第17表(青森40部門)'!AC$57</f>
        <v>1.3154225821370416E-3</v>
      </c>
      <c r="AD30" s="984">
        <f>'第17表(青森40部門)'!AD30/'第17表(青森40部門)'!AD$57</f>
        <v>1.6186785142508681E-3</v>
      </c>
      <c r="AE30" s="984">
        <f>'第17表(青森40部門)'!AE30/'第17表(青森40部門)'!AE$57</f>
        <v>1.6027396470513625E-3</v>
      </c>
      <c r="AF30" s="984">
        <f>'第17表(青森40部門)'!AF30/'第17表(青森40部門)'!AF$57</f>
        <v>3.9673024394787622E-3</v>
      </c>
      <c r="AG30" s="984">
        <f>'第17表(青森40部門)'!AG30/'第17表(青森40部門)'!AG$57</f>
        <v>3.937053525277282E-3</v>
      </c>
      <c r="AH30" s="984">
        <f>'第17表(青森40部門)'!AH30/'第17表(青森40部門)'!AH$57</f>
        <v>5.4861088433087925E-3</v>
      </c>
      <c r="AI30" s="984">
        <f>'第17表(青森40部門)'!AI30/'第17表(青森40部門)'!AI$57</f>
        <v>5.5513836349982805E-3</v>
      </c>
      <c r="AJ30" s="984">
        <f>'第17表(青森40部門)'!AJ30/'第17表(青森40部門)'!AJ$57</f>
        <v>5.4421583758779875E-3</v>
      </c>
      <c r="AK30" s="984">
        <f>'第17表(青森40部門)'!AK30/'第17表(青森40部門)'!AK$57</f>
        <v>3.8875831563190727E-3</v>
      </c>
      <c r="AL30" s="984">
        <f>'第17表(青森40部門)'!AL30/'第17表(青森40部門)'!AL$57</f>
        <v>2.7288581264852852E-3</v>
      </c>
      <c r="AM30" s="984">
        <f>'第17表(青森40部門)'!AM30/'第17表(青森40部門)'!AM$57</f>
        <v>2.6477020969044797E-3</v>
      </c>
      <c r="AN30" s="984">
        <f>'第17表(青森40部門)'!AN30/'第17表(青森40部門)'!AN$57</f>
        <v>8.9109942282464567E-3</v>
      </c>
      <c r="AO30" s="984">
        <f>'第17表(青森40部門)'!AO30/'第17表(青森40部門)'!AO$57</f>
        <v>3.2953139904791898E-3</v>
      </c>
      <c r="AP30" s="984">
        <f>'第17表(青森40部門)'!AP30/'第17表(青森40部門)'!AP$57</f>
        <v>9.0985149550303276E-3</v>
      </c>
      <c r="AQ30" s="984">
        <f>'第17表(青森40部門)'!AQ30/'第17表(青森40部門)'!AQ$57</f>
        <v>3.3408153677506915E-3</v>
      </c>
      <c r="AR30" s="984">
        <f>'第17表(青森40部門)'!AR30/'第17表(青森40部門)'!AR$57</f>
        <v>6.0006776843226249E-3</v>
      </c>
      <c r="AS30" s="984">
        <f>'第17表(青森40部門)'!AS30/'第17表(青森40部門)'!AS$57</f>
        <v>6.0848231858585304E-3</v>
      </c>
      <c r="AT30" s="984">
        <f>'第17表(青森40部門)'!AT30/'第17表(青森40部門)'!AT$57</f>
        <v>5.658657958862774E-3</v>
      </c>
      <c r="AU30" s="984">
        <f>'第17表(青森40部門)'!AU30/'第17表(青森40部門)'!AU$57</f>
        <v>7.5246963180034977E-3</v>
      </c>
      <c r="AV30" s="984">
        <f>'第17表(青森40部門)'!AV30/'第17表(青森40部門)'!AV$57</f>
        <v>5.697404515720616E-3</v>
      </c>
      <c r="AW30" s="984">
        <f>'第17表(青森40部門)'!AW30/'第17表(青森40部門)'!AW$57</f>
        <v>1.887638210977189E-2</v>
      </c>
      <c r="AX30" s="984">
        <f>'第17表(青森40部門)'!AX30/'第17表(青森40部門)'!AX$57</f>
        <v>5.1319370936035082E-3</v>
      </c>
      <c r="AY30" s="984">
        <f>'第17表(青森40部門)'!AY30/'第17表(青森40部門)'!AY$57</f>
        <v>4.9517883437039849E-3</v>
      </c>
      <c r="AZ30" s="984">
        <f>'第17表(青森40部門)'!AZ30/'第17表(青森40部門)'!AZ$57</f>
        <v>5.8344137803296907E-3</v>
      </c>
      <c r="BA30" s="984">
        <f>'第17表(青森40部門)'!BA30/'第17表(青森40部門)'!BA$57</f>
        <v>3.278634233577851E-3</v>
      </c>
      <c r="BB30" s="984">
        <f>'第17表(青森40部門)'!BB30/'第17表(青森40部門)'!BB$57</f>
        <v>2.4325073224563238E-3</v>
      </c>
      <c r="BC30" s="984">
        <f>'第17表(青森40部門)'!BC30/'第17表(青森40部門)'!BC$57</f>
        <v>1.458498659883954E-3</v>
      </c>
      <c r="BD30" s="984">
        <f>'第17表(青森40部門)'!BD30/'第17表(青森40部門)'!BD$57</f>
        <v>1.0137133469470508E-3</v>
      </c>
      <c r="BE30" s="984">
        <f>'第17表(青森40部門)'!BE30/'第17表(青森40部門)'!BE$57</f>
        <v>1.9671030010315295E-3</v>
      </c>
      <c r="BF30" s="984">
        <f>'第17表(青森40部門)'!BF30/'第17表(青森40部門)'!BF$57</f>
        <v>5.9830408769387493E-3</v>
      </c>
      <c r="BG30" s="984">
        <f>'第17表(青森40部門)'!BG30/'第17表(青森40部門)'!BG$57</f>
        <v>1.4075187969924813E-3</v>
      </c>
      <c r="BH30" s="984">
        <f>'第17表(青森40部門)'!BH30/'第17表(青森40部門)'!BH$57</f>
        <v>4.8929193206687033E-3</v>
      </c>
      <c r="BI30" s="984">
        <f>'第17表(青森40部門)'!BI30/'第17表(青森40部門)'!BI$57</f>
        <v>2.1303454618630986E-3</v>
      </c>
      <c r="BJ30" s="984">
        <f>'第17表(青森40部門)'!BJ30/'第17表(青森40部門)'!BJ$57</f>
        <v>4.2037713834697417E-4</v>
      </c>
      <c r="BK30" s="984">
        <f>'第17表(青森40部門)'!BK30/'第17表(青森40部門)'!BK$57</f>
        <v>2.3664767537207219E-3</v>
      </c>
      <c r="BL30" s="984">
        <f>'第17表(青森40部門)'!BL30/'第17表(青森40部門)'!BL$57</f>
        <v>1.2508539183544876E-3</v>
      </c>
      <c r="BM30" s="984">
        <f>'第17表(青森40部門)'!BM30/'第17表(青森40部門)'!BM$57</f>
        <v>6.6464730109612328E-4</v>
      </c>
      <c r="BN30" s="984">
        <f>'第17表(青森40部門)'!BN30/'第17表(青森40部門)'!BN$57</f>
        <v>1.5646987385005006E-3</v>
      </c>
      <c r="BO30" s="984">
        <f>'第17表(青森40部門)'!BO30/'第17表(青森40部門)'!BO$57</f>
        <v>4.0128643876673484E-3</v>
      </c>
      <c r="BP30" s="984">
        <f>'第17表(青森40部門)'!BP30/'第17表(青森40部門)'!BP$57</f>
        <v>3.5448555464153981E-3</v>
      </c>
      <c r="BQ30" s="984">
        <f>'第17表(青森40部門)'!BQ30/'第17表(青森40部門)'!BQ$57</f>
        <v>2.7804142841651629E-3</v>
      </c>
      <c r="BR30" s="984">
        <f>'第17表(青森40部門)'!BR30/'第17表(青森40部門)'!BR$57</f>
        <v>2.8525117789564803E-3</v>
      </c>
      <c r="BS30" s="984">
        <f>'第17表(青森40部門)'!BS30/'第17表(青森40部門)'!BS$57</f>
        <v>2.9803189760209642E-3</v>
      </c>
      <c r="BT30" s="984">
        <f>'第17表(青森40部門)'!BT30/'第17表(青森40部門)'!BT$57</f>
        <v>6.1851164852971905E-3</v>
      </c>
      <c r="BU30" s="985">
        <f>'第17表(青森40部門)'!BU30/'第17表(青森40部門)'!BU$57</f>
        <v>4.1988048587676277E-3</v>
      </c>
      <c r="BW30" s="1427">
        <f>'第17表(青森40部門)'!BW30/'第17表(青森40部門)'!BW$57</f>
        <v>6.4550030983694211E-3</v>
      </c>
    </row>
    <row r="31" spans="1:75">
      <c r="B31" s="1029">
        <v>24</v>
      </c>
      <c r="C31" s="999" t="s">
        <v>3</v>
      </c>
      <c r="D31" s="988">
        <f>'第17表(青森40部門)'!D31/'第17表(青森40部門)'!D$57</f>
        <v>6.0543755486466096E-4</v>
      </c>
      <c r="E31" s="989">
        <f>'第17表(青森40部門)'!E31/'第17表(青森40部門)'!E$57</f>
        <v>6.3680058379478289E-4</v>
      </c>
      <c r="F31" s="989">
        <f>'第17表(青森40部門)'!F31/'第17表(青森40部門)'!F$57</f>
        <v>5.7659015675245431E-4</v>
      </c>
      <c r="G31" s="989">
        <f>'第17表(青森40部門)'!G31/'第17表(青森40部門)'!G$57</f>
        <v>6.2822393999313012E-4</v>
      </c>
      <c r="H31" s="989">
        <f>'第17表(青森40部門)'!H31/'第17表(青森40部門)'!H$57</f>
        <v>6.3495742517173344E-4</v>
      </c>
      <c r="I31" s="989">
        <f>'第17表(青森40部門)'!I31/'第17表(青森40部門)'!I$57</f>
        <v>3.9880280188582393E-4</v>
      </c>
      <c r="J31" s="989">
        <f>'第17表(青森40部門)'!J31/'第17表(青森40部門)'!J$57</f>
        <v>5.144374512632855E-4</v>
      </c>
      <c r="K31" s="989">
        <f>'第17表(青森40部門)'!K31/'第17表(青森40部門)'!K$57</f>
        <v>6.5944881889763783E-4</v>
      </c>
      <c r="L31" s="989">
        <f>'第17表(青森40部門)'!L31/'第17表(青森40部門)'!L$57</f>
        <v>5.9033544198718838E-4</v>
      </c>
      <c r="M31" s="989">
        <f>'第17表(青森40部門)'!M31/'第17表(青森40部門)'!M$57</f>
        <v>5.9467584090958125E-4</v>
      </c>
      <c r="N31" s="989">
        <f>'第17表(青森40部門)'!N31/'第17表(青森40部門)'!N$57</f>
        <v>3.5816143795184717E-4</v>
      </c>
      <c r="O31" s="989">
        <f>'第17表(青森40部門)'!O31/'第17表(青森40部門)'!O$57</f>
        <v>4.1212293333419396E-4</v>
      </c>
      <c r="P31" s="989">
        <f>'第17表(青森40部門)'!P31/'第17表(青森40部門)'!P$57</f>
        <v>6.0205303448183077E-4</v>
      </c>
      <c r="Q31" s="989">
        <f>'第17表(青森40部門)'!Q31/'第17表(青森40部門)'!Q$57</f>
        <v>2.9382096090452861E-4</v>
      </c>
      <c r="R31" s="989">
        <f>'第17表(青森40部門)'!R31/'第17表(青森40部門)'!R$57</f>
        <v>3.8076434917501059E-4</v>
      </c>
      <c r="S31" s="989">
        <f>'第17表(青森40部門)'!S31/'第17表(青森40部門)'!S$57</f>
        <v>7.1202874484706941E-4</v>
      </c>
      <c r="T31" s="989">
        <f>'第17表(青森40部門)'!T31/'第17表(青森40部門)'!T$57</f>
        <v>6.1092277936068879E-4</v>
      </c>
      <c r="U31" s="989">
        <f>'第17表(青森40部門)'!U31/'第17表(青森40部門)'!U$57</f>
        <v>5.2162119868551455E-4</v>
      </c>
      <c r="V31" s="989">
        <f>'第17表(青森40部門)'!V31/'第17表(青森40部門)'!V$57</f>
        <v>6.1813813982565698E-4</v>
      </c>
      <c r="W31" s="989">
        <f>'第17表(青森40部門)'!W31/'第17表(青森40部門)'!W$57</f>
        <v>7.1838071417675378E-4</v>
      </c>
      <c r="X31" s="989">
        <f>'第17表(青森40部門)'!X31/'第17表(青森40部門)'!X$57</f>
        <v>1.1087522669256621E-3</v>
      </c>
      <c r="Y31" s="989">
        <f>'第17表(青森40部門)'!Y31/'第17表(青森40部門)'!Y$57</f>
        <v>5.6262766143948424E-4</v>
      </c>
      <c r="Z31" s="989">
        <f>'第17表(青森40部門)'!Z31/'第17表(青森40部門)'!Z$57</f>
        <v>6.2994669681796156E-4</v>
      </c>
      <c r="AA31" s="989">
        <f>'第17表(青森40部門)'!AA31/'第17表(青森40部門)'!AA$57</f>
        <v>1.0091533456019438E-3</v>
      </c>
      <c r="AB31" s="989">
        <f>'第17表(青森40部門)'!AB31/'第17表(青森40部門)'!AB$57</f>
        <v>8.4634867561254846E-4</v>
      </c>
      <c r="AC31" s="989">
        <f>'第17表(青森40部門)'!AC31/'第17表(青森40部門)'!AC$57</f>
        <v>5.9347755947201139E-4</v>
      </c>
      <c r="AD31" s="989">
        <f>'第17表(青森40部門)'!AD31/'第17表(青森40部門)'!AD$57</f>
        <v>6.9606001031660377E-4</v>
      </c>
      <c r="AE31" s="989">
        <f>'第17表(青森40部門)'!AE31/'第17表(青森40部門)'!AE$57</f>
        <v>5.0734204654863282E-4</v>
      </c>
      <c r="AF31" s="989">
        <f>'第17表(青森40部門)'!AF31/'第17表(青森40部門)'!AF$57</f>
        <v>3.436791066757765E-4</v>
      </c>
      <c r="AG31" s="989">
        <f>'第17表(青森40部門)'!AG31/'第17表(青森40部門)'!AG$57</f>
        <v>4.0779950440193187E-4</v>
      </c>
      <c r="AH31" s="989">
        <f>'第17表(青森40部門)'!AH31/'第17表(青森40部門)'!AH$57</f>
        <v>4.8826004095677407E-4</v>
      </c>
      <c r="AI31" s="989">
        <f>'第17表(青森40部門)'!AI31/'第17表(青森40部門)'!AI$57</f>
        <v>4.9323145106179415E-4</v>
      </c>
      <c r="AJ31" s="989">
        <f>'第17表(青森40部門)'!AJ31/'第17表(青森40部門)'!AJ$57</f>
        <v>5.2548895326861233E-4</v>
      </c>
      <c r="AK31" s="989">
        <f>'第17表(青森40部門)'!AK31/'第17表(青森40部門)'!AK$57</f>
        <v>5.2992101888421335E-4</v>
      </c>
      <c r="AL31" s="989">
        <f>'第17表(青森40部門)'!AL31/'第17表(青森40部門)'!AL$57</f>
        <v>4.9697747336652546E-4</v>
      </c>
      <c r="AM31" s="989">
        <f>'第17表(青森40部門)'!AM31/'第17表(青森40部門)'!AM$57</f>
        <v>3.8262956262134318E-4</v>
      </c>
      <c r="AN31" s="989">
        <f>'第17表(青森40部門)'!AN31/'第17表(青森40部門)'!AN$57</f>
        <v>5.461596092604657E-4</v>
      </c>
      <c r="AO31" s="989">
        <f>'第17表(青森40部門)'!AO31/'第17表(青森40部門)'!AO$57</f>
        <v>5.6823627675160542E-4</v>
      </c>
      <c r="AP31" s="989">
        <f>'第17表(青森40部門)'!AP31/'第17表(青森40部門)'!AP$57</f>
        <v>5.229031583350763E-4</v>
      </c>
      <c r="AQ31" s="989">
        <f>'第17表(青森40部門)'!AQ31/'第17表(青森40部門)'!AQ$57</f>
        <v>5.2200240121104554E-4</v>
      </c>
      <c r="AR31" s="989">
        <f>'第17表(青森40部門)'!AR31/'第17表(青森40部門)'!AR$57</f>
        <v>3.6054141302188788E-4</v>
      </c>
      <c r="AS31" s="989">
        <f>'第17表(青森40部門)'!AS31/'第17表(青森40部門)'!AS$57</f>
        <v>3.4969195983119582E-4</v>
      </c>
      <c r="AT31" s="989">
        <f>'第17表(青森40部門)'!AT31/'第17表(青森40部門)'!AT$57</f>
        <v>3.4061390910857431E-4</v>
      </c>
      <c r="AU31" s="989">
        <f>'第17表(青森40部門)'!AU31/'第17表(青森40部門)'!AU$57</f>
        <v>3.8757857919364749E-4</v>
      </c>
      <c r="AV31" s="989">
        <f>'第17表(青森40部門)'!AV31/'第17表(青森40部門)'!AV$57</f>
        <v>3.9389463318562285E-4</v>
      </c>
      <c r="AW31" s="989">
        <f>'第17表(青森40部門)'!AW31/'第17表(青森40部門)'!AW$57</f>
        <v>3.9844606036457814E-4</v>
      </c>
      <c r="AX31" s="989">
        <f>'第17表(青森40部門)'!AX31/'第17表(青森40部門)'!AX$57</f>
        <v>4.7255406018448508E-4</v>
      </c>
      <c r="AY31" s="989">
        <f>'第17表(青森40部門)'!AY31/'第17表(青森40部門)'!AY$57</f>
        <v>4.749916876454662E-4</v>
      </c>
      <c r="AZ31" s="989">
        <f>'第17表(青森40部門)'!AZ31/'第17表(青森40部門)'!AZ$57</f>
        <v>4.630487127245786E-4</v>
      </c>
      <c r="BA31" s="989">
        <f>'第17表(青森40部門)'!BA31/'第17表(青森40部門)'!BA$57</f>
        <v>3.2013600260524469E-4</v>
      </c>
      <c r="BB31" s="989">
        <f>'第17表(青森40部門)'!BB31/'第17表(青森40部門)'!BB$57</f>
        <v>3.4324956596122548E-4</v>
      </c>
      <c r="BC31" s="989">
        <f>'第17表(青森40部門)'!BC31/'第17表(青森40部門)'!BC$57</f>
        <v>3.4800138454836566E-4</v>
      </c>
      <c r="BD31" s="989">
        <f>'第17表(青森40部門)'!BD31/'第17表(青森40部門)'!BD$57</f>
        <v>3.6681792245197404E-4</v>
      </c>
      <c r="BE31" s="989">
        <f>'第17表(青森40部門)'!BE31/'第17表(青森40部門)'!BE$57</f>
        <v>2.6387967087008324E-4</v>
      </c>
      <c r="BF31" s="989">
        <f>'第17表(青森40部門)'!BF31/'第17表(青森40部門)'!BF$57</f>
        <v>4.0173895576567142E-4</v>
      </c>
      <c r="BG31" s="989">
        <f>'第17表(青森40部門)'!BG31/'第17表(青森40部門)'!BG$57</f>
        <v>3.4586466165413532E-4</v>
      </c>
      <c r="BH31" s="989">
        <f>'第17表(青森40部門)'!BH31/'第17表(青森40部門)'!BH$57</f>
        <v>3.9713892171189247E-4</v>
      </c>
      <c r="BI31" s="989">
        <f>'第17表(青森40部門)'!BI31/'第17表(青森40部門)'!BI$57</f>
        <v>4.1540120159242513E-4</v>
      </c>
      <c r="BJ31" s="989">
        <f>'第17表(青森40部門)'!BJ31/'第17表(青森40部門)'!BJ$57</f>
        <v>2.7453200871639129E-4</v>
      </c>
      <c r="BK31" s="989">
        <f>'第17表(青森40部門)'!BK31/'第17表(青森40部門)'!BK$57</f>
        <v>2.1243058830527125E-4</v>
      </c>
      <c r="BL31" s="989">
        <f>'第17表(青森40部門)'!BL31/'第17表(青森40部門)'!BL$57</f>
        <v>2.0587620601345683E-4</v>
      </c>
      <c r="BM31" s="989">
        <f>'第17表(青森40部門)'!BM31/'第17表(青森40部門)'!BM$57</f>
        <v>2.7083988381902913E-4</v>
      </c>
      <c r="BN31" s="989">
        <f>'第17表(青森40部門)'!BN31/'第17表(青森40部門)'!BN$57</f>
        <v>2.1449843633748584E-4</v>
      </c>
      <c r="BO31" s="989">
        <f>'第17表(青森40部門)'!BO31/'第17表(青森40部門)'!BO$57</f>
        <v>2.4709877259926756E-4</v>
      </c>
      <c r="BP31" s="989">
        <f>'第17表(青森40部門)'!BP31/'第17表(青森40部門)'!BP$57</f>
        <v>2.688206158876445E-4</v>
      </c>
      <c r="BQ31" s="989">
        <f>'第17表(青森40部門)'!BQ31/'第17表(青森40部門)'!BQ$57</f>
        <v>3.8136269541792111E-4</v>
      </c>
      <c r="BR31" s="989">
        <f>'第17表(青森40部門)'!BR31/'第17表(青森40部門)'!BR$57</f>
        <v>2.5562223681076403E-4</v>
      </c>
      <c r="BS31" s="989">
        <f>'第17表(青森40部門)'!BS31/'第17表(青森40部門)'!BS$57</f>
        <v>1.7784306962101228E-4</v>
      </c>
      <c r="BT31" s="989">
        <f>'第17表(青森40部門)'!BT31/'第17表(青森40部門)'!BT$57</f>
        <v>1.6188481775597339E-4</v>
      </c>
      <c r="BU31" s="990">
        <f>'第17表(青森40部門)'!BU31/'第17表(青森40部門)'!BU$57</f>
        <v>2.6112900895080882E-4</v>
      </c>
      <c r="BW31" s="1428">
        <f>'第17表(青森40部門)'!BW31/'第17表(青森40部門)'!BW$57</f>
        <v>1.1953907379196327E-3</v>
      </c>
    </row>
    <row r="32" spans="1:75">
      <c r="A32" s="718"/>
      <c r="B32" s="1030">
        <v>25</v>
      </c>
      <c r="C32" s="1001" t="s">
        <v>979</v>
      </c>
      <c r="D32" s="993">
        <f>'第17表(青森40部門)'!D32/'第17表(青森40部門)'!D$57</f>
        <v>3.2805254035160884E-3</v>
      </c>
      <c r="E32" s="994">
        <f>'第17表(青森40部門)'!E32/'第17表(青森40部門)'!E$57</f>
        <v>3.6891258623391052E-3</v>
      </c>
      <c r="F32" s="994">
        <f>'第17表(青森40部門)'!F32/'第17表(青森40部門)'!F$57</f>
        <v>5.3440363291156444E-3</v>
      </c>
      <c r="G32" s="994">
        <f>'第17表(青森40部門)'!G32/'第17表(青森40部門)'!G$57</f>
        <v>3.9234724166345141E-3</v>
      </c>
      <c r="H32" s="994">
        <f>'第17表(青森40部門)'!H32/'第17表(青森40部門)'!H$57</f>
        <v>3.8980521907421841E-3</v>
      </c>
      <c r="I32" s="994">
        <f>'第17表(青森40部門)'!I32/'第17表(青森40部門)'!I$57</f>
        <v>4.789582165222816E-3</v>
      </c>
      <c r="J32" s="994">
        <f>'第17表(青森40部門)'!J32/'第17表(青森40部門)'!J$57</f>
        <v>7.0539999409128746E-3</v>
      </c>
      <c r="K32" s="994">
        <f>'第17表(青森40部門)'!K32/'第17表(青森40部門)'!K$57</f>
        <v>8.2677165354330708E-3</v>
      </c>
      <c r="L32" s="994">
        <f>'第17表(青森40部門)'!L32/'第17表(青森40部門)'!L$57</f>
        <v>7.4021978492801802E-3</v>
      </c>
      <c r="M32" s="994">
        <f>'第17表(青森40部門)'!M32/'第17表(青森40部門)'!M$57</f>
        <v>7.3994736201251398E-3</v>
      </c>
      <c r="N32" s="994">
        <f>'第17表(青森40部門)'!N32/'第17表(青森40部門)'!N$57</f>
        <v>7.5479206738741133E-3</v>
      </c>
      <c r="O32" s="994">
        <f>'第17表(青森40部門)'!O32/'第17表(青森40部門)'!O$57</f>
        <v>6.5655669191470962E-3</v>
      </c>
      <c r="P32" s="994">
        <f>'第17表(青森40部門)'!P32/'第17表(青森40部門)'!P$57</f>
        <v>6.4434810101037278E-3</v>
      </c>
      <c r="Q32" s="994">
        <f>'第17表(青森40部門)'!Q32/'第17表(青森40部門)'!Q$57</f>
        <v>6.6416107045103876E-3</v>
      </c>
      <c r="R32" s="994">
        <f>'第17表(青森40部門)'!R32/'第17表(青森40部門)'!R$57</f>
        <v>6.4870963192779577E-3</v>
      </c>
      <c r="S32" s="994">
        <f>'第17表(青森40部門)'!S32/'第17表(青森40部門)'!S$57</f>
        <v>1.6214462719874507E-3</v>
      </c>
      <c r="T32" s="994">
        <f>'第17表(青森40部門)'!T32/'第17表(青森40部門)'!T$57</f>
        <v>1.5481043196140009E-3</v>
      </c>
      <c r="U32" s="994">
        <f>'第17表(青森40部門)'!U32/'第17表(青森40部門)'!U$57</f>
        <v>1.6691878357936467E-3</v>
      </c>
      <c r="V32" s="994">
        <f>'第17表(青森40部門)'!V32/'第17表(青森40部門)'!V$57</f>
        <v>1.5383210525206691E-3</v>
      </c>
      <c r="W32" s="994">
        <f>'第17表(青森40部門)'!W32/'第17表(青森40部門)'!W$57</f>
        <v>1.626053970749974E-3</v>
      </c>
      <c r="X32" s="994">
        <f>'第17表(青森40部門)'!X32/'第17表(青森40部門)'!X$57</f>
        <v>2.2862643643583418E-3</v>
      </c>
      <c r="Y32" s="994">
        <f>'第17表(青森40部門)'!Y32/'第17表(青森40部門)'!Y$57</f>
        <v>1.284258792416214E-3</v>
      </c>
      <c r="Z32" s="994">
        <f>'第17表(青森40部門)'!Z32/'第17表(青森40部門)'!Z$57</f>
        <v>1.8575351316427072E-3</v>
      </c>
      <c r="AA32" s="994">
        <f>'第17表(青森40部門)'!AA32/'第17表(青森40部門)'!AA$57</f>
        <v>2.5138623269464391E-3</v>
      </c>
      <c r="AB32" s="994">
        <f>'第17表(青森40部門)'!AB32/'第17表(青森40部門)'!AB$57</f>
        <v>1.878919112114686E-3</v>
      </c>
      <c r="AC32" s="994">
        <f>'第17表(青森40部門)'!AC32/'第17表(青森40部門)'!AC$57</f>
        <v>1.3571218570751034E-3</v>
      </c>
      <c r="AD32" s="994">
        <f>'第17表(青森40部門)'!AD32/'第17表(青森40部門)'!AD$57</f>
        <v>1.4992786098837886E-3</v>
      </c>
      <c r="AE32" s="994">
        <f>'第17表(青森40部門)'!AE32/'第17表(青森40部門)'!AE$57</f>
        <v>2.0351334367234926E-3</v>
      </c>
      <c r="AF32" s="994">
        <f>'第17表(青森40部門)'!AF32/'第17表(青森40部門)'!AF$57</f>
        <v>2.9591345273781659E-3</v>
      </c>
      <c r="AG32" s="994">
        <f>'第17表(青森40部門)'!AG32/'第17表(青森40部門)'!AG$57</f>
        <v>2.2427339584299277E-3</v>
      </c>
      <c r="AH32" s="994">
        <f>'第17表(青森40部門)'!AH32/'第17表(青森40部門)'!AH$57</f>
        <v>2.2933954586109254E-3</v>
      </c>
      <c r="AI32" s="994">
        <f>'第17表(青森40部門)'!AI32/'第17表(青森40部門)'!AI$57</f>
        <v>2.3517445328753777E-3</v>
      </c>
      <c r="AJ32" s="994">
        <f>'第17表(青森40部門)'!AJ32/'第17表(青森40部門)'!AJ$57</f>
        <v>2.4432192954674243E-3</v>
      </c>
      <c r="AK32" s="994">
        <f>'第17表(青森40部門)'!AK32/'第17表(青森40部門)'!AK$57</f>
        <v>2.6863989331581588E-3</v>
      </c>
      <c r="AL32" s="994">
        <f>'第17表(青森40部門)'!AL32/'第17表(青森40部門)'!AL$57</f>
        <v>2.3583840099756933E-3</v>
      </c>
      <c r="AM32" s="994">
        <f>'第17表(青森40部門)'!AM32/'第17表(青森40部門)'!AM$57</f>
        <v>1.7336425861979375E-3</v>
      </c>
      <c r="AN32" s="994">
        <f>'第17表(青森40部門)'!AN32/'第17表(青森40部門)'!AN$57</f>
        <v>2.6848923894894879E-3</v>
      </c>
      <c r="AO32" s="994">
        <f>'第17表(青森40部門)'!AO32/'第17表(青森40部門)'!AO$57</f>
        <v>1.0680103514849452E-3</v>
      </c>
      <c r="AP32" s="994">
        <f>'第17表(青森40部門)'!AP32/'第17表(青森40部門)'!AP$57</f>
        <v>8.366450533361222E-4</v>
      </c>
      <c r="AQ32" s="994">
        <f>'第17表(青森40部門)'!AQ32/'第17表(青森40部門)'!AQ$57</f>
        <v>1.1484052826643003E-3</v>
      </c>
      <c r="AR32" s="994">
        <f>'第17表(青森40部門)'!AR32/'第17表(青森40部門)'!AR$57</f>
        <v>1.9754664921824271E-3</v>
      </c>
      <c r="AS32" s="994">
        <f>'第17表(青森40部門)'!AS32/'第17表(青森40部門)'!AS$57</f>
        <v>1.9132361153068043E-3</v>
      </c>
      <c r="AT32" s="994">
        <f>'第17表(青森40部門)'!AT32/'第17表(青森40部門)'!AT$57</f>
        <v>1.9007372895173556E-3</v>
      </c>
      <c r="AU32" s="994">
        <f>'第17表(青森40部門)'!AU32/'第17表(青森40部門)'!AU$57</f>
        <v>2.0796899371366452E-3</v>
      </c>
      <c r="AV32" s="994">
        <f>'第17表(青森40部門)'!AV32/'第17表(青森40部門)'!AV$57</f>
        <v>1.674052191038897E-3</v>
      </c>
      <c r="AW32" s="994">
        <f>'第17表(青森40部門)'!AW32/'第17表(青森40部門)'!AW$57</f>
        <v>2.4404821197330411E-3</v>
      </c>
      <c r="AX32" s="994">
        <f>'第17表(青森40部門)'!AX32/'第17表(青森40部門)'!AX$57</f>
        <v>2.6179494934220476E-3</v>
      </c>
      <c r="AY32" s="994">
        <f>'第17表(青森40部門)'!AY32/'第17表(青森40部門)'!AY$57</f>
        <v>2.5412055289032441E-3</v>
      </c>
      <c r="AZ32" s="994">
        <f>'第17表(青森40部門)'!AZ32/'第17表(青森40部門)'!AZ$57</f>
        <v>2.9172068901648454E-3</v>
      </c>
      <c r="BA32" s="994">
        <f>'第17表(青森40部門)'!BA32/'第17表(青森40部門)'!BA$57</f>
        <v>3.2013600260524469E-4</v>
      </c>
      <c r="BB32" s="994">
        <f>'第17表(青森40部門)'!BB32/'第17表(青森40部門)'!BB$57</f>
        <v>2.0639212331728285E-3</v>
      </c>
      <c r="BC32" s="994">
        <f>'第17表(青森40部門)'!BC32/'第17表(青森40部門)'!BC$57</f>
        <v>2.4335239676632143E-3</v>
      </c>
      <c r="BD32" s="994">
        <f>'第17表(青森40部門)'!BD32/'第17表(青森40部門)'!BD$57</f>
        <v>2.3587123959376223E-3</v>
      </c>
      <c r="BE32" s="994">
        <f>'第17表(青森40部門)'!BE32/'第17表(青森40部門)'!BE$57</f>
        <v>2.9586508552100241E-3</v>
      </c>
      <c r="BF32" s="994">
        <f>'第17表(青森40部門)'!BF32/'第17表(青森40部門)'!BF$57</f>
        <v>2.1378251574673229E-3</v>
      </c>
      <c r="BG32" s="994">
        <f>'第17表(青森40部門)'!BG32/'第17表(青森40部門)'!BG$57</f>
        <v>2.3157894736842107E-3</v>
      </c>
      <c r="BH32" s="994">
        <f>'第17表(青森40部門)'!BH32/'第17表(青森40部門)'!BH$57</f>
        <v>1.6270110401823484E-3</v>
      </c>
      <c r="BI32" s="994">
        <f>'第17表(青森40部門)'!BI32/'第17表(青森40部門)'!BI$57</f>
        <v>2.2855147823022926E-3</v>
      </c>
      <c r="BJ32" s="994">
        <f>'第17表(青森40部門)'!BJ32/'第17表(青森40部門)'!BJ$57</f>
        <v>1.4241347952162798E-3</v>
      </c>
      <c r="BK32" s="994">
        <f>'第17表(青森40部門)'!BK32/'第17表(青森40部門)'!BK$57</f>
        <v>2.6128962361548365E-3</v>
      </c>
      <c r="BL32" s="994">
        <f>'第17表(青森40部門)'!BL32/'第17表(青森40部門)'!BL$57</f>
        <v>7.3304406686609629E-4</v>
      </c>
      <c r="BM32" s="994">
        <f>'第17表(青森40部門)'!BM32/'第17表(青森40部門)'!BM$57</f>
        <v>2.4764727307820425E-3</v>
      </c>
      <c r="BN32" s="994">
        <f>'第17表(青森40部門)'!BN32/'第17表(青森40部門)'!BN$57</f>
        <v>2.8330373185830255E-3</v>
      </c>
      <c r="BO32" s="994">
        <f>'第17表(青森40部門)'!BO32/'第17表(青森40部門)'!BO$57</f>
        <v>4.03820154404139E-3</v>
      </c>
      <c r="BP32" s="994">
        <f>'第17表(青森40部門)'!BP32/'第17表(青森40部門)'!BP$57</f>
        <v>3.7807946706601334E-3</v>
      </c>
      <c r="BQ32" s="994">
        <f>'第17表(青森40部門)'!BQ32/'第17表(青森40部門)'!BQ$57</f>
        <v>2.7365514821362648E-3</v>
      </c>
      <c r="BR32" s="994">
        <f>'第17表(青森40部門)'!BR32/'第17表(青森40部門)'!BR$57</f>
        <v>5.850263465191804E-3</v>
      </c>
      <c r="BS32" s="994">
        <f>'第17表(青森40部門)'!BS32/'第17表(青森40部門)'!BS$57</f>
        <v>6.0516274295224458E-3</v>
      </c>
      <c r="BT32" s="994">
        <f>'第17表(青森40部門)'!BT32/'第17表(青森40部門)'!BT$57</f>
        <v>2.2416661217341933E-3</v>
      </c>
      <c r="BU32" s="995">
        <f>'第17表(青森40部門)'!BU32/'第17表(青森40部門)'!BU$57</f>
        <v>4.385471298759807E-3</v>
      </c>
      <c r="BW32" s="1429">
        <f>'第17表(青森40部門)'!BW32/'第17表(青森40部門)'!BW$57</f>
        <v>2.5572570385360197E-3</v>
      </c>
    </row>
    <row r="33" spans="1:75">
      <c r="B33" s="1028">
        <v>26</v>
      </c>
      <c r="C33" s="997" t="s">
        <v>337</v>
      </c>
      <c r="D33" s="983">
        <f>'第17表(青森40部門)'!D33/'第17表(青森40部門)'!D$57</f>
        <v>6.7276673341420414E-4</v>
      </c>
      <c r="E33" s="984">
        <f>'第17表(青森40部門)'!E33/'第17表(青森40部門)'!E$57</f>
        <v>6.4937058941815255E-4</v>
      </c>
      <c r="F33" s="984">
        <f>'第17表(青森40部門)'!F33/'第17表(青森40部門)'!F$57</f>
        <v>6.974920603547715E-4</v>
      </c>
      <c r="G33" s="984">
        <f>'第17表(青森40部門)'!G33/'第17表(青森40部門)'!G$57</f>
        <v>8.098234409266281E-4</v>
      </c>
      <c r="H33" s="984">
        <f>'第17表(青森40部門)'!H33/'第17表(青森40部門)'!H$57</f>
        <v>8.0577824004728288E-4</v>
      </c>
      <c r="I33" s="984">
        <f>'第17表(青森40部門)'!I33/'第17表(青森40部門)'!I$57</f>
        <v>9.4765022230294794E-4</v>
      </c>
      <c r="J33" s="984">
        <f>'第17表(青森40部門)'!J33/'第17表(青森40部門)'!J$57</f>
        <v>5.622763396447237E-4</v>
      </c>
      <c r="K33" s="984">
        <f>'第17表(青森40部門)'!K33/'第17表(青森40部門)'!K$57</f>
        <v>5.6102362204724413E-4</v>
      </c>
      <c r="L33" s="984">
        <f>'第17表(青森40部門)'!L33/'第17表(青森40部門)'!L$57</f>
        <v>5.1267894467011083E-4</v>
      </c>
      <c r="M33" s="984">
        <f>'第17表(青森40部門)'!M33/'第17表(青森40部門)'!M$57</f>
        <v>5.0192823269432541E-4</v>
      </c>
      <c r="N33" s="984">
        <f>'第17表(青森40部門)'!N33/'第17表(青森40部門)'!N$57</f>
        <v>1.0877495522982027E-3</v>
      </c>
      <c r="O33" s="984">
        <f>'第17表(青森40部門)'!O33/'第17表(青森40部門)'!O$57</f>
        <v>6.3093213364788503E-4</v>
      </c>
      <c r="P33" s="984">
        <f>'第17表(青森40部門)'!P33/'第17表(青森40部門)'!P$57</f>
        <v>4.2883665863929288E-4</v>
      </c>
      <c r="Q33" s="984">
        <f>'第17表(青森40部門)'!Q33/'第17表(青森40部門)'!Q$57</f>
        <v>7.5681156596621002E-4</v>
      </c>
      <c r="R33" s="984">
        <f>'第17表(青森40部門)'!R33/'第17表(青森40部門)'!R$57</f>
        <v>4.3717388238612327E-4</v>
      </c>
      <c r="S33" s="984">
        <f>'第17表(青森40部門)'!S33/'第17表(青森40部門)'!S$57</f>
        <v>5.8924662180124914E-4</v>
      </c>
      <c r="T33" s="984">
        <f>'第17表(青森40部門)'!T33/'第17表(青森40部門)'!T$57</f>
        <v>1.5637023480232098E-3</v>
      </c>
      <c r="U33" s="984">
        <f>'第17表(青森40部門)'!U33/'第17表(青森40部門)'!U$57</f>
        <v>1.9647731817154382E-3</v>
      </c>
      <c r="V33" s="984">
        <f>'第17表(青森40部門)'!V33/'第17表(青森40部門)'!V$57</f>
        <v>1.5312967554771957E-3</v>
      </c>
      <c r="W33" s="984">
        <f>'第17表(青森40部門)'!W33/'第17表(青森40部門)'!W$57</f>
        <v>5.2802656563224852E-4</v>
      </c>
      <c r="X33" s="984">
        <f>'第17表(青森40部門)'!X33/'第17表(青森40部門)'!X$57</f>
        <v>7.0478826269693249E-4</v>
      </c>
      <c r="Y33" s="984">
        <f>'第17表(青森40部門)'!Y33/'第17表(青森40部門)'!Y$57</f>
        <v>4.2944526815187688E-4</v>
      </c>
      <c r="Z33" s="984">
        <f>'第17表(青森40部門)'!Z33/'第17表(青森40部門)'!Z$57</f>
        <v>6.5256016798578582E-4</v>
      </c>
      <c r="AA33" s="984">
        <f>'第17表(青森40部門)'!AA33/'第17表(青森40部門)'!AA$57</f>
        <v>8.4557187360925681E-4</v>
      </c>
      <c r="AB33" s="984">
        <f>'第17表(青森40部門)'!AB33/'第17表(青森40部門)'!AB$57</f>
        <v>6.070996420032785E-4</v>
      </c>
      <c r="AC33" s="984">
        <f>'第17表(青森40部門)'!AC33/'第17表(青森40部門)'!AC$57</f>
        <v>4.4394985641128457E-4</v>
      </c>
      <c r="AD33" s="984">
        <f>'第17表(青森40部門)'!AD33/'第17表(青森40部門)'!AD$57</f>
        <v>4.7741128954344978E-4</v>
      </c>
      <c r="AE33" s="984">
        <f>'第17表(青森40部門)'!AE33/'第17表(青森40部門)'!AE$57</f>
        <v>6.9183006347540836E-4</v>
      </c>
      <c r="AF33" s="984">
        <f>'第17表(青森40部門)'!AF33/'第17表(青森40部門)'!AF$57</f>
        <v>5.6368673700956285E-4</v>
      </c>
      <c r="AG33" s="984">
        <f>'第17表(青森40部門)'!AG33/'第17表(青森40部門)'!AG$57</f>
        <v>4.9207044724189862E-4</v>
      </c>
      <c r="AH33" s="984">
        <f>'第17表(青森40部門)'!AH33/'第17表(青森40部門)'!AH$57</f>
        <v>6.2459239005509411E-4</v>
      </c>
      <c r="AI33" s="984">
        <f>'第17表(青森40部門)'!AI33/'第17表(青森40部門)'!AI$57</f>
        <v>6.4110295822988991E-4</v>
      </c>
      <c r="AJ33" s="984">
        <f>'第17表(青森40部門)'!AJ33/'第17表(青森40部門)'!AJ$57</f>
        <v>6.7400552230051358E-4</v>
      </c>
      <c r="AK33" s="984">
        <f>'第17表(青森40部門)'!AK33/'第17表(青森40部門)'!AK$57</f>
        <v>6.4793052605317879E-4</v>
      </c>
      <c r="AL33" s="984">
        <f>'第17表(青森40部門)'!AL33/'第17表(青森40部門)'!AL$57</f>
        <v>6.2348083022345914E-4</v>
      </c>
      <c r="AM33" s="984">
        <f>'第17表(青森40部門)'!AM33/'第17表(青森40部門)'!AM$57</f>
        <v>4.2986778022891642E-4</v>
      </c>
      <c r="AN33" s="984">
        <f>'第17表(青森40部門)'!AN33/'第17表(青森40部門)'!AN$57</f>
        <v>8.7926988818441362E-4</v>
      </c>
      <c r="AO33" s="984">
        <f>'第17表(青森40部門)'!AO33/'第17表(青森40部門)'!AO$57</f>
        <v>2.761308814736717E-4</v>
      </c>
      <c r="AP33" s="984">
        <f>'第17表(青森40部門)'!AP33/'第17表(青森40部門)'!AP$57</f>
        <v>2.0916126333403055E-4</v>
      </c>
      <c r="AQ33" s="984">
        <f>'第17表(青森40部門)'!AQ33/'第17表(青森40部門)'!AQ$57</f>
        <v>5.2200240121104554E-4</v>
      </c>
      <c r="AR33" s="984">
        <f>'第17表(青森40部門)'!AR33/'第17表(青森40部門)'!AR$57</f>
        <v>5.0575948215570387E-4</v>
      </c>
      <c r="AS33" s="984">
        <f>'第17表(青森40部門)'!AS33/'第17表(青森40部門)'!AS$57</f>
        <v>4.9066725253801293E-4</v>
      </c>
      <c r="AT33" s="984">
        <f>'第17表(青森40部門)'!AT33/'第17表(青森40部門)'!AT$57</f>
        <v>4.8579360807288468E-4</v>
      </c>
      <c r="AU33" s="984">
        <f>'第17表(青森40部門)'!AU33/'第17表(青森40部門)'!AU$57</f>
        <v>5.3882875643994897E-4</v>
      </c>
      <c r="AV33" s="984">
        <f>'第17表(青森40部門)'!AV33/'第17表(青森40部門)'!AV$57</f>
        <v>4.5016529506928323E-4</v>
      </c>
      <c r="AW33" s="984">
        <f>'第17表(青森40部門)'!AW33/'第17表(青森40部門)'!AW$57</f>
        <v>5.976690905468672E-4</v>
      </c>
      <c r="AX33" s="984">
        <f>'第17表(青森40部門)'!AX33/'第17表(青森40部門)'!AX$57</f>
        <v>6.6157568425827913E-4</v>
      </c>
      <c r="AY33" s="984">
        <f>'第17表(青森40部門)'!AY33/'第17表(青森40部門)'!AY$57</f>
        <v>6.5311357051251601E-4</v>
      </c>
      <c r="AZ33" s="984">
        <f>'第17表(青森40部門)'!AZ33/'第17表(青森40部門)'!AZ$57</f>
        <v>6.9457306908686793E-4</v>
      </c>
      <c r="BA33" s="984">
        <f>'第17表(青森40部門)'!BA33/'第17表(青森40部門)'!BA$57</f>
        <v>6.6235035021774765E-5</v>
      </c>
      <c r="BB33" s="984">
        <f>'第17表(青森40部門)'!BB33/'第17表(青森40部門)'!BB$57</f>
        <v>3.8608035538696716E-4</v>
      </c>
      <c r="BC33" s="984">
        <f>'第17表(青森40部門)'!BC33/'第17表(青森40部門)'!BC$57</f>
        <v>3.9460871283609323E-4</v>
      </c>
      <c r="BD33" s="984">
        <f>'第17表(青森40部門)'!BD33/'第17表(青森40部門)'!BD$57</f>
        <v>3.7413337959489091E-4</v>
      </c>
      <c r="BE33" s="984">
        <f>'第17表(青森40部門)'!BE33/'第17表(青森40部門)'!BE$57</f>
        <v>4.2780492095604406E-4</v>
      </c>
      <c r="BF33" s="984">
        <f>'第17表(青森40部門)'!BF33/'第17表(青森40部門)'!BF$57</f>
        <v>4.3043459546321936E-4</v>
      </c>
      <c r="BG33" s="984">
        <f>'第17表(青森40部門)'!BG33/'第17表(青森40部門)'!BG$57</f>
        <v>4.2105263157894739E-4</v>
      </c>
      <c r="BH33" s="984">
        <f>'第17表(青森40部門)'!BH33/'第17表(青森40部門)'!BH$57</f>
        <v>3.4889493298280693E-4</v>
      </c>
      <c r="BI33" s="984">
        <f>'第17表(青森40部門)'!BI33/'第17表(青森40部門)'!BI$57</f>
        <v>4.6065892005385669E-4</v>
      </c>
      <c r="BJ33" s="984">
        <f>'第17表(青森40部門)'!BJ33/'第17表(青森40部門)'!BJ$57</f>
        <v>4.1179801307458694E-4</v>
      </c>
      <c r="BK33" s="984">
        <f>'第17表(青森40部門)'!BK33/'第17表(青森40部門)'!BK$57</f>
        <v>2.1667920007137668E-4</v>
      </c>
      <c r="BL33" s="984">
        <f>'第17表(青森40部門)'!BL33/'第17表(青森40部門)'!BL$57</f>
        <v>2.3395023410620092E-4</v>
      </c>
      <c r="BM33" s="984">
        <f>'第17表(青森40部門)'!BM33/'第17表(青森40部門)'!BM$57</f>
        <v>5.0899219545300306E-4</v>
      </c>
      <c r="BN33" s="984">
        <f>'第17表(青森40部門)'!BN33/'第17表(青森40部門)'!BN$57</f>
        <v>1.7201323880204177E-4</v>
      </c>
      <c r="BO33" s="984">
        <f>'第17表(青森40部門)'!BO33/'第17表(青森40部門)'!BO$57</f>
        <v>6.7155763981682466E-4</v>
      </c>
      <c r="BP33" s="984">
        <f>'第17表(青森40部門)'!BP33/'第17表(青森40部門)'!BP$57</f>
        <v>6.3282449705739496E-4</v>
      </c>
      <c r="BQ33" s="984">
        <f>'第17表(青森40部門)'!BQ33/'第17表(青森40部門)'!BQ$57</f>
        <v>5.4219296952388147E-4</v>
      </c>
      <c r="BR33" s="984">
        <f>'第17表(青森40部門)'!BR33/'第17表(青森40部門)'!BR$57</f>
        <v>6.8553236235613987E-4</v>
      </c>
      <c r="BS33" s="984">
        <f>'第17表(青森40部門)'!BS33/'第17表(青森40部門)'!BS$57</f>
        <v>4.9713341787082971E-4</v>
      </c>
      <c r="BT33" s="984">
        <f>'第17表(青森40部門)'!BT33/'第17表(青森40部門)'!BT$57</f>
        <v>5.4945142578258948E-4</v>
      </c>
      <c r="BU33" s="985">
        <f>'第17表(青森40部門)'!BU33/'第17表(青森40部門)'!BU$57</f>
        <v>8.534294433157944E-4</v>
      </c>
      <c r="BW33" s="1427">
        <f>'第17表(青森40部門)'!BW33/'第17表(青森40部門)'!BW$57</f>
        <v>1.0612483101928739E-3</v>
      </c>
    </row>
    <row r="34" spans="1:75">
      <c r="B34" s="1028">
        <v>27</v>
      </c>
      <c r="C34" s="997" t="s">
        <v>338</v>
      </c>
      <c r="D34" s="983">
        <f>'第17表(青森40部門)'!D34/'第17表(青森40部門)'!D$57</f>
        <v>2.0191402835725782E-3</v>
      </c>
      <c r="E34" s="984">
        <f>'第17表(青森40部門)'!E34/'第17表(青森40部門)'!E$57</f>
        <v>4.2792671317819236E-4</v>
      </c>
      <c r="F34" s="984">
        <f>'第17表(青森40部門)'!F34/'第17表(青森40部門)'!F$57</f>
        <v>4.9018772818620025E-4</v>
      </c>
      <c r="G34" s="984">
        <f>'第17表(青森40部門)'!G34/'第17表(青森40部門)'!G$57</f>
        <v>4.1847820518897211E-4</v>
      </c>
      <c r="H34" s="984">
        <f>'第17表(青森40部門)'!H34/'第17表(青森40部門)'!H$57</f>
        <v>4.1418832589227509E-4</v>
      </c>
      <c r="I34" s="984">
        <f>'第17表(青森40部門)'!I34/'第17表(青森40部門)'!I$57</f>
        <v>5.6464159078883989E-4</v>
      </c>
      <c r="J34" s="984">
        <f>'第17表(青森40部門)'!J34/'第17表(青森40部門)'!J$57</f>
        <v>5.765060373219221E-4</v>
      </c>
      <c r="K34" s="984">
        <f>'第17表(青森40部門)'!K34/'第17表(青森40部門)'!K$57</f>
        <v>5.7086614173228341E-4</v>
      </c>
      <c r="L34" s="984">
        <f>'第17表(青森40部門)'!L34/'第17表(青森40部門)'!L$57</f>
        <v>5.5357641034180054E-4</v>
      </c>
      <c r="M34" s="984">
        <f>'第17表(青森40部門)'!M34/'第17表(青森40部門)'!M$57</f>
        <v>5.4978996634551356E-4</v>
      </c>
      <c r="N34" s="984">
        <f>'第17表(青森40部門)'!N34/'第17表(青森40部門)'!N$57</f>
        <v>7.561185912316774E-4</v>
      </c>
      <c r="O34" s="984">
        <f>'第17表(青森40部門)'!O34/'第17表(青森40部門)'!O$57</f>
        <v>6.0543666635469679E-4</v>
      </c>
      <c r="P34" s="984">
        <f>'第17表(青森40部門)'!P34/'第17表(青森40部門)'!P$57</f>
        <v>3.4895532026530697E-4</v>
      </c>
      <c r="Q34" s="984">
        <f>'第17表(青森40部門)'!Q34/'第17表(青森40部門)'!Q$57</f>
        <v>7.6519148641981515E-4</v>
      </c>
      <c r="R34" s="984">
        <f>'第17表(青森40部門)'!R34/'第17表(青森40部門)'!R$57</f>
        <v>6.4870963192779582E-4</v>
      </c>
      <c r="S34" s="984">
        <f>'第17表(青森40部門)'!S34/'第17表(青森40部門)'!S$57</f>
        <v>3.5013650483091565E-4</v>
      </c>
      <c r="T34" s="984">
        <f>'第17表(青森40部門)'!T34/'第17表(青森40部門)'!T$57</f>
        <v>3.2235925379032088E-4</v>
      </c>
      <c r="U34" s="984">
        <f>'第17表(青森40部門)'!U34/'第17表(青森40部門)'!U$57</f>
        <v>5.5639594526454893E-4</v>
      </c>
      <c r="V34" s="984">
        <f>'第17表(青森40部門)'!V34/'第17表(青森40部門)'!V$57</f>
        <v>3.0344963227804976E-4</v>
      </c>
      <c r="W34" s="984">
        <f>'第17表(青森40部門)'!W34/'第17表(青森40部門)'!W$57</f>
        <v>3.5188160706918633E-4</v>
      </c>
      <c r="X34" s="984">
        <f>'第17表(青森40部門)'!X34/'第17表(青森40部門)'!X$57</f>
        <v>3.3520417372171179E-4</v>
      </c>
      <c r="Y34" s="984">
        <f>'第17表(青森40部門)'!Y34/'第17表(青森40部門)'!Y$57</f>
        <v>2.5005673841754853E-4</v>
      </c>
      <c r="Z34" s="984">
        <f>'第17表(青森40部門)'!Z34/'第17表(青森40部門)'!Z$57</f>
        <v>7.0424810208366984E-4</v>
      </c>
      <c r="AA34" s="984">
        <f>'第17表(青森40部門)'!AA34/'第17表(青森40部門)'!AA$57</f>
        <v>5.725351519744043E-4</v>
      </c>
      <c r="AB34" s="984">
        <f>'第17表(青森40部門)'!AB34/'第17表(青森40部門)'!AB$57</f>
        <v>3.9206778806126448E-4</v>
      </c>
      <c r="AC34" s="984">
        <f>'第17表(青森40部門)'!AC34/'第17表(青森40部門)'!AC$57</f>
        <v>2.9947661091880775E-4</v>
      </c>
      <c r="AD34" s="984">
        <f>'第17表(青森40部門)'!AD34/'第17表(青森40部門)'!AD$57</f>
        <v>3.0057136809126072E-4</v>
      </c>
      <c r="AE34" s="984">
        <f>'第17表(青森40部門)'!AE34/'第17表(青森40部門)'!AE$57</f>
        <v>8.417265772284135E-4</v>
      </c>
      <c r="AF34" s="984">
        <f>'第17表(青森40部門)'!AF34/'第17表(青森40部門)'!AF$57</f>
        <v>5.0462379185972749E-3</v>
      </c>
      <c r="AG34" s="984">
        <f>'第17表(青森40部門)'!AG34/'第17表(青森40部門)'!AG$57</f>
        <v>4.6388214349349114E-3</v>
      </c>
      <c r="AH34" s="984">
        <f>'第17表(青森40部門)'!AH34/'第17表(青森40部門)'!AH$57</f>
        <v>4.2763970340421878E-3</v>
      </c>
      <c r="AI34" s="984">
        <f>'第17表(青森40部門)'!AI34/'第17表(青森40部門)'!AI$57</f>
        <v>4.1694542186712751E-3</v>
      </c>
      <c r="AJ34" s="984">
        <f>'第17表(青森40部門)'!AJ34/'第17表(青森40部門)'!AJ$57</f>
        <v>4.9164665311216271E-3</v>
      </c>
      <c r="AK34" s="984">
        <f>'第17表(青森40部門)'!AK34/'第17表(青森40部門)'!AK$57</f>
        <v>6.9944190028510735E-3</v>
      </c>
      <c r="AL34" s="984">
        <f>'第17表(青森40部門)'!AL34/'第17表(青森40部門)'!AL$57</f>
        <v>3.3884827729535822E-3</v>
      </c>
      <c r="AM34" s="984">
        <f>'第17表(青森40部門)'!AM34/'第17表(青森40部門)'!AM$57</f>
        <v>1.5895660224948393E-3</v>
      </c>
      <c r="AN34" s="984">
        <f>'第17表(青森40部門)'!AN34/'第17表(青森40部門)'!AN$57</f>
        <v>2.4483016966848465E-3</v>
      </c>
      <c r="AO34" s="984">
        <f>'第17表(青森40部門)'!AO34/'第17表(青森40部門)'!AO$57</f>
        <v>7.5856119836238411E-3</v>
      </c>
      <c r="AP34" s="984">
        <f>'第17表(青森40部門)'!AP34/'第17表(青森40部門)'!AP$57</f>
        <v>5.8565153733528552E-3</v>
      </c>
      <c r="AQ34" s="984">
        <f>'第17表(青森40部門)'!AQ34/'第17表(青森40部門)'!AQ$57</f>
        <v>2.923213446781855E-3</v>
      </c>
      <c r="AR34" s="984">
        <f>'第17表(青森40部門)'!AR34/'第17表(青森40部門)'!AR$57</f>
        <v>1.0966467979415756E-3</v>
      </c>
      <c r="AS34" s="984">
        <f>'第17表(青森40部門)'!AS34/'第17表(青森40部門)'!AS$57</f>
        <v>8.5866769194152277E-4</v>
      </c>
      <c r="AT34" s="984">
        <f>'第17表(青森40部門)'!AT34/'第17表(青森40部門)'!AT$57</f>
        <v>1.3959586438875996E-4</v>
      </c>
      <c r="AU34" s="984">
        <f>'第17表(青森40部門)'!AU34/'第17表(青森40部門)'!AU$57</f>
        <v>3.1668005860944369E-3</v>
      </c>
      <c r="AV34" s="984">
        <f>'第17表(青森40部門)'!AV34/'第17表(青森40部門)'!AV$57</f>
        <v>4.023352324681719E-3</v>
      </c>
      <c r="AW34" s="984">
        <f>'第17表(青森40部門)'!AW34/'第17表(青森40部門)'!AW$57</f>
        <v>9.5627054487498753E-3</v>
      </c>
      <c r="AX34" s="984">
        <f>'第17表(青森40部門)'!AX34/'第17表(青森40部門)'!AX$57</f>
        <v>3.5536065325873279E-3</v>
      </c>
      <c r="AY34" s="984">
        <f>'第17表(青森40部門)'!AY34/'第17表(青森40部門)'!AY$57</f>
        <v>3.6218116182966799E-3</v>
      </c>
      <c r="AZ34" s="984">
        <f>'第17表(青森40部門)'!AZ34/'第17表(青森40部門)'!AZ$57</f>
        <v>3.2876458603445084E-3</v>
      </c>
      <c r="BA34" s="984">
        <f>'第17表(青森40部門)'!BA34/'第17表(青森40部門)'!BA$57</f>
        <v>7.8930083400948273E-3</v>
      </c>
      <c r="BB34" s="984">
        <f>'第17表(青森40部門)'!BB34/'第17表(青森40部門)'!BB$57</f>
        <v>4.1350814730091627E-3</v>
      </c>
      <c r="BC34" s="984">
        <f>'第17表(青森40部門)'!BC34/'第17表(青森40部門)'!BC$57</f>
        <v>5.6935512236287967E-3</v>
      </c>
      <c r="BD34" s="984">
        <f>'第17表(青森40部門)'!BD34/'第17表(青森40部門)'!BD$57</f>
        <v>8.1703205633320026E-3</v>
      </c>
      <c r="BE34" s="984">
        <f>'第17表(青森40部門)'!BE34/'第17表(青森40部門)'!BE$57</f>
        <v>1.2754184092054024E-3</v>
      </c>
      <c r="BF34" s="984">
        <f>'第17表(青森40部門)'!BF34/'第17表(青森40部門)'!BF$57</f>
        <v>1.4491298047261719E-3</v>
      </c>
      <c r="BG34" s="984">
        <f>'第17表(青森40部門)'!BG34/'第17表(青森40部門)'!BG$57</f>
        <v>2.7789473684210527E-3</v>
      </c>
      <c r="BH34" s="984">
        <f>'第17表(青森40部門)'!BH34/'第17表(青森40部門)'!BH$57</f>
        <v>5.3501884312313402E-3</v>
      </c>
      <c r="BI34" s="984">
        <f>'第17表(青森40部門)'!BI34/'第17表(青森40部門)'!BI$57</f>
        <v>2.1901503041157045E-3</v>
      </c>
      <c r="BJ34" s="984">
        <f>'第17表(青森40部門)'!BJ34/'第17表(青森40部門)'!BJ$57</f>
        <v>2.8568487157049466E-3</v>
      </c>
      <c r="BK34" s="984">
        <f>'第17表(青森40部門)'!BK34/'第17表(青森40部門)'!BK$57</f>
        <v>2.0775711536255527E-3</v>
      </c>
      <c r="BL34" s="984">
        <f>'第17表(青森40部門)'!BL34/'第17表(青森40部門)'!BL$57</f>
        <v>1.4941621618249365E-3</v>
      </c>
      <c r="BM34" s="984">
        <f>'第17表(青森40部門)'!BM34/'第17表(青森40部門)'!BM$57</f>
        <v>1.702866855735735E-3</v>
      </c>
      <c r="BN34" s="984">
        <f>'第17表(青森40部門)'!BN34/'第17表(青森40部門)'!BN$57</f>
        <v>9.6037270916706219E-3</v>
      </c>
      <c r="BO34" s="984">
        <f>'第17表(青森40部門)'!BO34/'第17表(青森40部門)'!BO$57</f>
        <v>5.6599025478847658E-3</v>
      </c>
      <c r="BP34" s="984">
        <f>'第17表(青森40部門)'!BP34/'第17表(青森40部門)'!BP$57</f>
        <v>7.5673580240646372E-3</v>
      </c>
      <c r="BQ34" s="984">
        <f>'第17表(青森40部門)'!BQ34/'第17表(青森40部門)'!BQ$57</f>
        <v>4.7408378526234219E-3</v>
      </c>
      <c r="BR34" s="984">
        <f>'第17表(青森40部門)'!BR34/'第17表(青森40部門)'!BR$57</f>
        <v>5.1647311028356641E-3</v>
      </c>
      <c r="BS34" s="984">
        <f>'第17表(青森40部門)'!BS34/'第17表(青森40部門)'!BS$57</f>
        <v>2.8537608846162434E-3</v>
      </c>
      <c r="BT34" s="984">
        <f>'第17表(青森40部門)'!BT34/'第17表(青森40部門)'!BT$57</f>
        <v>3.4976690181167452E-3</v>
      </c>
      <c r="BU34" s="985">
        <f>'第17表(青森40部門)'!BU34/'第17表(青森40部門)'!BU$57</f>
        <v>6.896457927798509E-3</v>
      </c>
      <c r="BW34" s="1427">
        <f>'第17表(青森40部門)'!BW34/'第17表(青森40部門)'!BW$57</f>
        <v>2.0041199361567552E-6</v>
      </c>
    </row>
    <row r="35" spans="1:75">
      <c r="B35" s="1028">
        <v>28</v>
      </c>
      <c r="C35" s="997" t="s">
        <v>4</v>
      </c>
      <c r="D35" s="983">
        <f>'第17表(青森40部門)'!D35/'第17表(青森40部門)'!D$57</f>
        <v>5.4818482582333551E-2</v>
      </c>
      <c r="E35" s="984">
        <f>'第17表(青森40部門)'!E35/'第17表(青森40部門)'!E$57</f>
        <v>5.9757294369139596E-2</v>
      </c>
      <c r="F35" s="984">
        <f>'第17表(青森40部門)'!F35/'第17表(青森40部門)'!F$57</f>
        <v>6.3801705626987365E-2</v>
      </c>
      <c r="G35" s="984">
        <f>'第17表(青森40部門)'!G35/'第17表(青森40部門)'!G$57</f>
        <v>6.4825505171420134E-2</v>
      </c>
      <c r="H35" s="984">
        <f>'第17表(青森40部門)'!H35/'第17表(青森40部門)'!H$57</f>
        <v>6.4496446544615935E-2</v>
      </c>
      <c r="I35" s="984">
        <f>'第17表(青森40部門)'!I35/'第17表(青森40部門)'!I$57</f>
        <v>7.6037084712032785E-2</v>
      </c>
      <c r="J35" s="984">
        <f>'第17表(青森40部門)'!J35/'第17表(青森40部門)'!J$57</f>
        <v>6.2569335895943781E-2</v>
      </c>
      <c r="K35" s="984">
        <f>'第17表(青森40部門)'!K35/'第17表(青森40部門)'!K$57</f>
        <v>5.6594488188976375E-2</v>
      </c>
      <c r="L35" s="984">
        <f>'第17表(青森40部門)'!L35/'第17表(青森40部門)'!L$57</f>
        <v>5.5855957178405941E-2</v>
      </c>
      <c r="M35" s="984">
        <f>'第17表(青森40部門)'!M35/'第17表(青森40部門)'!M$57</f>
        <v>5.5285758108782036E-2</v>
      </c>
      <c r="N35" s="984">
        <f>'第17表(青森40部門)'!N35/'第17表(青森40部門)'!N$57</f>
        <v>8.6356702261723151E-2</v>
      </c>
      <c r="O35" s="984">
        <f>'第17表(青森40部門)'!O35/'第17表(青森40部門)'!O$57</f>
        <v>7.1548349410538337E-2</v>
      </c>
      <c r="P35" s="984">
        <f>'第17表(青森40部門)'!P35/'第17表(青森40部門)'!P$57</f>
        <v>5.0183979335118194E-2</v>
      </c>
      <c r="Q35" s="984">
        <f>'第17表(青森40部門)'!Q35/'第17表(青森40部門)'!Q$57</f>
        <v>8.4855598258233536E-2</v>
      </c>
      <c r="R35" s="984">
        <f>'第17表(青森40部門)'!R35/'第17表(青森40部門)'!R$57</f>
        <v>6.7677337470032434E-2</v>
      </c>
      <c r="S35" s="984">
        <f>'第17表(青森40部門)'!S35/'第17表(青森40部門)'!S$57</f>
        <v>5.4704122744012949E-2</v>
      </c>
      <c r="T35" s="984">
        <f>'第17表(青森40部門)'!T35/'第17表(青森40部門)'!T$57</f>
        <v>6.2167242060603541E-2</v>
      </c>
      <c r="U35" s="984">
        <f>'第17表(青森40部門)'!U35/'第17表(青森40部門)'!U$57</f>
        <v>6.181211204423348E-2</v>
      </c>
      <c r="V35" s="984">
        <f>'第17表(青森40部門)'!V35/'第17表(青森40部門)'!V$57</f>
        <v>6.2195935741730643E-2</v>
      </c>
      <c r="W35" s="984">
        <f>'第17表(青森40部門)'!W35/'第17表(青森40部門)'!W$57</f>
        <v>5.4235253228997589E-2</v>
      </c>
      <c r="X35" s="984">
        <f>'第17表(青森40部門)'!X35/'第17表(青森40部門)'!X$57</f>
        <v>5.5626702880177403E-2</v>
      </c>
      <c r="Y35" s="984">
        <f>'第17表(青森40部門)'!Y35/'第17表(青森40部門)'!Y$57</f>
        <v>5.0723465786394466E-2</v>
      </c>
      <c r="Z35" s="984">
        <f>'第17表(青森40部門)'!Z35/'第17表(青森40部門)'!Z$57</f>
        <v>5.7005330318203845E-2</v>
      </c>
      <c r="AA35" s="984">
        <f>'第17表(青森40部門)'!AA35/'第17表(青森40部門)'!AA$57</f>
        <v>5.7192172145443171E-2</v>
      </c>
      <c r="AB35" s="984">
        <f>'第17表(青森40部門)'!AB35/'第17表(青森40部門)'!AB$57</f>
        <v>6.7419793118479635E-2</v>
      </c>
      <c r="AC35" s="984">
        <f>'第17表(青森40部門)'!AC35/'第17表(青森40部門)'!AC$57</f>
        <v>4.6370014935922112E-2</v>
      </c>
      <c r="AD35" s="984">
        <f>'第17表(青森40部門)'!AD35/'第17表(青森40部門)'!AD$57</f>
        <v>5.1921820558516595E-2</v>
      </c>
      <c r="AE35" s="984">
        <f>'第17表(青森40部門)'!AE35/'第17表(青森40部門)'!AE$57</f>
        <v>4.5510887675623946E-2</v>
      </c>
      <c r="AF35" s="984">
        <f>'第17表(青森40部門)'!AF35/'第17表(青森40部門)'!AF$57</f>
        <v>4.0171538226804263E-2</v>
      </c>
      <c r="AG35" s="984">
        <f>'第17表(青森40部門)'!AG35/'第17表(青森40部門)'!AG$57</f>
        <v>4.0829761753305958E-2</v>
      </c>
      <c r="AH35" s="984">
        <f>'第17表(青森40部門)'!AH35/'第17表(青森40部門)'!AH$57</f>
        <v>4.2751446787423313E-2</v>
      </c>
      <c r="AI35" s="984">
        <f>'第17表(青森40部門)'!AI35/'第17表(青森40部門)'!AI$57</f>
        <v>4.2641670615075289E-2</v>
      </c>
      <c r="AJ35" s="984">
        <f>'第17表(青森40部門)'!AJ35/'第17表(青森40部門)'!AJ$57</f>
        <v>4.0862548524035439E-2</v>
      </c>
      <c r="AK35" s="984">
        <f>'第17表(青森40部門)'!AK35/'第17表(青森40部門)'!AK$57</f>
        <v>4.8149673746339688E-2</v>
      </c>
      <c r="AL35" s="984">
        <f>'第17表(青森40部門)'!AL35/'第17表(青森40部門)'!AL$57</f>
        <v>4.3309327815377385E-2</v>
      </c>
      <c r="AM35" s="984">
        <f>'第17表(青森40部門)'!AM35/'第17表(青森40部門)'!AM$57</f>
        <v>3.5294034285498342E-2</v>
      </c>
      <c r="AN35" s="984">
        <f>'第17表(青森40部門)'!AN35/'第17表(青森40部門)'!AN$57</f>
        <v>3.204862233004166E-2</v>
      </c>
      <c r="AO35" s="984">
        <f>'第17表(青森40部門)'!AO35/'第17表(青森40部門)'!AO$57</f>
        <v>4.2245742792071161E-2</v>
      </c>
      <c r="AP35" s="984">
        <f>'第17表(青森40部門)'!AP35/'第17表(青森40部門)'!AP$57</f>
        <v>5.3859025308512866E-2</v>
      </c>
      <c r="AQ35" s="984">
        <f>'第17表(青森40部門)'!AQ35/'第17表(青森40部門)'!AQ$57</f>
        <v>4.5675210105966486E-2</v>
      </c>
      <c r="AR35" s="984">
        <f>'第17表(青森40部門)'!AR35/'第17表(青森40部門)'!AR$57</f>
        <v>4.9960023301657989E-2</v>
      </c>
      <c r="AS35" s="984">
        <f>'第17表(青森40部門)'!AS35/'第17表(青森40部門)'!AS$57</f>
        <v>5.0647662464870603E-2</v>
      </c>
      <c r="AT35" s="984">
        <f>'第17表(青森40部門)'!AT35/'第17表(青森40部門)'!AT$57</f>
        <v>5.0246693811547817E-2</v>
      </c>
      <c r="AU35" s="984">
        <f>'第17表(青森40部門)'!AU35/'第17表(青森40部門)'!AU$57</f>
        <v>5.0224511981849976E-2</v>
      </c>
      <c r="AV35" s="984">
        <f>'第17表(青森40部門)'!AV35/'第17表(青森40部門)'!AV$57</f>
        <v>5.907012731237251E-2</v>
      </c>
      <c r="AW35" s="984">
        <f>'第17表(青森40部門)'!AW35/'第17表(青森40部門)'!AW$57</f>
        <v>4.0940332702460405E-2</v>
      </c>
      <c r="AX35" s="984">
        <f>'第17表(青森40部門)'!AX35/'第17表(青森40部門)'!AX$57</f>
        <v>4.2860653258732798E-2</v>
      </c>
      <c r="AY35" s="984">
        <f>'第17表(青森40部門)'!AY35/'第17表(青森40部門)'!AY$57</f>
        <v>4.3829857977485391E-2</v>
      </c>
      <c r="AZ35" s="984">
        <f>'第17表(青森40部門)'!AZ35/'第17表(青森40部門)'!AZ$57</f>
        <v>3.9081311353954436E-2</v>
      </c>
      <c r="BA35" s="984">
        <f>'第17表(青森40部門)'!BA35/'第17表(青森40部門)'!BA$57</f>
        <v>4.6463877067775002E-2</v>
      </c>
      <c r="BB35" s="984">
        <f>'第17表(青森40部門)'!BB35/'第17表(青森40部門)'!BB$57</f>
        <v>3.808823464355332E-2</v>
      </c>
      <c r="BC35" s="984">
        <f>'第17表(青森40部門)'!BC35/'第17表(青森40部門)'!BC$57</f>
        <v>3.6805496433296524E-2</v>
      </c>
      <c r="BD35" s="984">
        <f>'第17表(青森40部門)'!BD35/'第17表(青森40部門)'!BD$57</f>
        <v>3.2629028988021461E-2</v>
      </c>
      <c r="BE35" s="984">
        <f>'第17表(青森40部門)'!BE35/'第17表(青森40部門)'!BE$57</f>
        <v>3.8330521282295277E-2</v>
      </c>
      <c r="BF35" s="984">
        <f>'第17表(青森40部門)'!BF35/'第17表(青森40部門)'!BF$57</f>
        <v>3.6945636110592997E-2</v>
      </c>
      <c r="BG35" s="984">
        <f>'第17表(青森40部門)'!BG35/'第17表(青森40部門)'!BG$57</f>
        <v>4.7648120300751877E-2</v>
      </c>
      <c r="BH35" s="984">
        <f>'第17表(青森40部門)'!BH35/'第17表(青森40部門)'!BH$57</f>
        <v>3.843367849926236E-2</v>
      </c>
      <c r="BI35" s="984">
        <f>'第17表(青森40部門)'!BI35/'第17表(青森40部門)'!BI$57</f>
        <v>3.5968571747222712E-2</v>
      </c>
      <c r="BJ35" s="984">
        <f>'第17表(青森40部門)'!BJ35/'第17表(青森40部門)'!BJ$57</f>
        <v>3.914654861790292E-2</v>
      </c>
      <c r="BK35" s="984">
        <f>'第17表(青森40部門)'!BK35/'第17表(青森40部門)'!BK$57</f>
        <v>2.9948464339277142E-2</v>
      </c>
      <c r="BL35" s="984">
        <f>'第17表(青森40部門)'!BL35/'第17表(青森40部門)'!BL$57</f>
        <v>3.6592935950664575E-2</v>
      </c>
      <c r="BM35" s="984">
        <f>'第17表(青森40部門)'!BM35/'第17表(青森40部門)'!BM$57</f>
        <v>4.6109711944661499E-2</v>
      </c>
      <c r="BN35" s="984">
        <f>'第17表(青森40部門)'!BN35/'第17表(青森40部門)'!BN$57</f>
        <v>4.2396082243052635E-2</v>
      </c>
      <c r="BO35" s="984">
        <f>'第17表(青森40部門)'!BO35/'第17表(青森40部門)'!BO$57</f>
        <v>3.9180099459408396E-2</v>
      </c>
      <c r="BP35" s="984">
        <f>'第17表(青森40部門)'!BP35/'第17表(青森40部門)'!BP$57</f>
        <v>3.7488361682563233E-2</v>
      </c>
      <c r="BQ35" s="984">
        <f>'第17表(青森40部門)'!BQ35/'第17表(青森40部門)'!BQ$57</f>
        <v>2.3397149648914824E-2</v>
      </c>
      <c r="BR35" s="984">
        <f>'第17表(青森40部門)'!BR35/'第17表(青森40部門)'!BR$57</f>
        <v>2.4452590789466041E-2</v>
      </c>
      <c r="BS35" s="984">
        <f>'第17表(青森40部門)'!BS35/'第17表(青森40部門)'!BS$57</f>
        <v>4.371465368991282E-2</v>
      </c>
      <c r="BT35" s="984">
        <f>'第17表(青森40部門)'!BT35/'第17表(青森40部門)'!BT$57</f>
        <v>3.5854696015400589E-2</v>
      </c>
      <c r="BU35" s="985">
        <f>'第17表(青森40部門)'!BU35/'第17表(青森40部門)'!BU$57</f>
        <v>4.4997492413488265E-2</v>
      </c>
      <c r="BW35" s="1427">
        <f>'第17表(青森40部門)'!BW35/'第17表(青森40部門)'!BW$57</f>
        <v>7.5376153270817259E-2</v>
      </c>
    </row>
    <row r="36" spans="1:75">
      <c r="B36" s="1029">
        <v>29</v>
      </c>
      <c r="C36" s="999" t="s">
        <v>21</v>
      </c>
      <c r="D36" s="988">
        <f>'第17表(青森40部門)'!D36/'第17表(青森40部門)'!D$57</f>
        <v>1.2811568311489737E-2</v>
      </c>
      <c r="E36" s="989">
        <f>'第17表(青森40部門)'!E36/'第17表(青森40部門)'!E$57</f>
        <v>1.1880568141026992E-2</v>
      </c>
      <c r="F36" s="989">
        <f>'第17表(青森40部門)'!F36/'第17表(青森40部門)'!F$57</f>
        <v>1.1026733280376741E-2</v>
      </c>
      <c r="G36" s="989">
        <f>'第17表(青森40部門)'!G36/'第17表(青森40部門)'!G$57</f>
        <v>1.2109748245448219E-2</v>
      </c>
      <c r="H36" s="989">
        <f>'第17表(青森40部門)'!H36/'第17表(青森40部門)'!H$57</f>
        <v>1.2052022702712099E-2</v>
      </c>
      <c r="I36" s="989">
        <f>'第17表(青森40部門)'!I36/'第17表(青森40部門)'!I$57</f>
        <v>1.4076554343791707E-2</v>
      </c>
      <c r="J36" s="989">
        <f>'第17表(青森40部門)'!J36/'第17表(青森40部門)'!J$57</f>
        <v>9.7230846623645104E-3</v>
      </c>
      <c r="K36" s="989">
        <f>'第17表(青森40部門)'!K36/'第17表(青森40部門)'!K$57</f>
        <v>9.1535433070866149E-3</v>
      </c>
      <c r="L36" s="989">
        <f>'第17表(青森40部門)'!L36/'第17表(青森40部門)'!L$57</f>
        <v>9.1968175929212324E-3</v>
      </c>
      <c r="M36" s="989">
        <f>'第17表(青森40部門)'!M36/'第17表(青森40部門)'!M$57</f>
        <v>9.1760614951360824E-3</v>
      </c>
      <c r="N36" s="989">
        <f>'第17表(青森40部門)'!N36/'第17表(青森40部門)'!N$57</f>
        <v>1.0307090269947602E-2</v>
      </c>
      <c r="O36" s="989">
        <f>'第17表(青森40部門)'!O36/'第17表(青森40部門)'!O$57</f>
        <v>1.0414091570682149E-2</v>
      </c>
      <c r="P36" s="989">
        <f>'第17表(青森40部門)'!P36/'第17表(青森40部門)'!P$57</f>
        <v>1.0500612143308804E-2</v>
      </c>
      <c r="Q36" s="989">
        <f>'第17表(青森40部門)'!Q36/'第17表(青森40部門)'!Q$57</f>
        <v>1.0360200405797647E-2</v>
      </c>
      <c r="R36" s="989">
        <f>'第17表(青森40部門)'!R36/'第17表(青森40部門)'!R$57</f>
        <v>1.0830630376533635E-2</v>
      </c>
      <c r="S36" s="989">
        <f>'第17表(青森40部門)'!S36/'第17表(青森40部門)'!S$57</f>
        <v>1.2947367191694703E-2</v>
      </c>
      <c r="T36" s="989">
        <f>'第17表(青森40部門)'!T36/'第17表(青森40部門)'!T$57</f>
        <v>1.3747062371316265E-2</v>
      </c>
      <c r="U36" s="989">
        <f>'第17表(青森40部門)'!U36/'第17表(青森40部門)'!U$57</f>
        <v>1.4431519830299236E-2</v>
      </c>
      <c r="V36" s="989">
        <f>'第17表(青森40部門)'!V36/'第17表(青森40部門)'!V$57</f>
        <v>1.3691759797138301E-2</v>
      </c>
      <c r="W36" s="989">
        <f>'第17表(青森40部門)'!W36/'第17表(青森40部門)'!W$57</f>
        <v>1.2897126444478489E-2</v>
      </c>
      <c r="X36" s="989">
        <f>'第17表(青森40部門)'!X36/'第17表(青森40部門)'!X$57</f>
        <v>1.4645843897994792E-2</v>
      </c>
      <c r="Y36" s="989">
        <f>'第17表(青森40部門)'!Y36/'第17表(青森40部門)'!Y$57</f>
        <v>9.8283170230201687E-3</v>
      </c>
      <c r="Z36" s="989">
        <f>'第17表(青森40部門)'!Z36/'第17表(青森40部門)'!Z$57</f>
        <v>1.2989823937974479E-2</v>
      </c>
      <c r="AA36" s="989">
        <f>'第17表(青森40部門)'!AA36/'第17表(青森40部門)'!AA$57</f>
        <v>1.300833543824198E-2</v>
      </c>
      <c r="AB36" s="989">
        <f>'第17表(青森40部門)'!AB36/'第17表(青森40部門)'!AB$57</f>
        <v>1.4306090119641218E-2</v>
      </c>
      <c r="AC36" s="989">
        <f>'第17表(青森40部門)'!AC36/'第17表(青森40部門)'!AC$57</f>
        <v>1.1326618205650715E-2</v>
      </c>
      <c r="AD36" s="989">
        <f>'第17表(青森40部門)'!AD36/'第17表(青森40部門)'!AD$57</f>
        <v>1.3347553347180458E-2</v>
      </c>
      <c r="AE36" s="989">
        <f>'第17表(青森40部門)'!AE36/'第17表(青森40部門)'!AE$57</f>
        <v>1.2297279378275383E-2</v>
      </c>
      <c r="AF36" s="989">
        <f>'第17表(青森40部門)'!AF36/'第17表(青森40部門)'!AF$57</f>
        <v>1.6356779645795076E-2</v>
      </c>
      <c r="AG36" s="989">
        <f>'第17表(青森40部門)'!AG36/'第17表(青森40部門)'!AG$57</f>
        <v>1.7356874540980585E-2</v>
      </c>
      <c r="AH36" s="989">
        <f>'第17表(青森40部門)'!AH36/'第17表(青森40部門)'!AH$57</f>
        <v>1.6714821577416009E-2</v>
      </c>
      <c r="AI36" s="989">
        <f>'第17表(青森40部門)'!AI36/'第17表(青森40部門)'!AI$57</f>
        <v>1.6401333063269255E-2</v>
      </c>
      <c r="AJ36" s="989">
        <f>'第17表(青森40部門)'!AJ36/'第17表(青森40部門)'!AJ$57</f>
        <v>1.6072454984972843E-2</v>
      </c>
      <c r="AK36" s="989">
        <f>'第17表(青森40部門)'!AK36/'第17表(青森40部門)'!AK$57</f>
        <v>1.5727122533354513E-2</v>
      </c>
      <c r="AL36" s="989">
        <f>'第17表(青森40部門)'!AL36/'第17表(青森40部門)'!AL$57</f>
        <v>2.347540865102242E-2</v>
      </c>
      <c r="AM36" s="989">
        <f>'第17表(青森40部門)'!AM36/'第17表(青森40部門)'!AM$57</f>
        <v>1.7818255681576623E-2</v>
      </c>
      <c r="AN36" s="989">
        <f>'第17表(青森40部門)'!AN36/'第17表(青森40部門)'!AN$57</f>
        <v>1.5433717234101783E-2</v>
      </c>
      <c r="AO36" s="989">
        <f>'第17表(青森40部門)'!AO36/'第17表(青森40部門)'!AO$57</f>
        <v>1.6428646410983162E-2</v>
      </c>
      <c r="AP36" s="989">
        <f>'第17表(青森40部門)'!AP36/'第17表(青森40部門)'!AP$57</f>
        <v>2.4053545283413511E-2</v>
      </c>
      <c r="AQ36" s="989">
        <f>'第17表(青森40部門)'!AQ36/'第17表(青森40部門)'!AQ$57</f>
        <v>1.9418489325050897E-2</v>
      </c>
      <c r="AR36" s="989">
        <f>'第17表(青森40部門)'!AR36/'第17表(青森40部門)'!AR$57</f>
        <v>1.7754160831515327E-2</v>
      </c>
      <c r="AS36" s="989">
        <f>'第17表(青森40部門)'!AS36/'第17表(青森40部門)'!AS$57</f>
        <v>1.7680498722983551E-2</v>
      </c>
      <c r="AT36" s="989">
        <f>'第17表(青森40部門)'!AT36/'第17表(青森40部門)'!AT$57</f>
        <v>1.5858090194563131E-2</v>
      </c>
      <c r="AU36" s="989">
        <f>'第17表(青森40部門)'!AU36/'第17表(青森40部門)'!AU$57</f>
        <v>2.817979864820154E-2</v>
      </c>
      <c r="AV36" s="989">
        <f>'第17表(青森40部門)'!AV36/'第17表(青森40部門)'!AV$57</f>
        <v>2.6179925441373004E-2</v>
      </c>
      <c r="AW36" s="989">
        <f>'第17表(青森40部門)'!AW36/'第17表(青森40部門)'!AW$57</f>
        <v>1.3547166052395657E-2</v>
      </c>
      <c r="AX36" s="989">
        <f>'第17表(青森40部門)'!AX36/'第17表(青森40部門)'!AX$57</f>
        <v>1.8514668078028127E-2</v>
      </c>
      <c r="AY36" s="989">
        <f>'第17表(青森40部門)'!AY36/'第17表(青森40部門)'!AY$57</f>
        <v>1.8762171661995914E-2</v>
      </c>
      <c r="AZ36" s="989">
        <f>'第17表(青森40部門)'!AZ36/'第17表(青森40部門)'!AZ$57</f>
        <v>1.754954621226153E-2</v>
      </c>
      <c r="BA36" s="989">
        <f>'第17表(青森40部門)'!BA36/'第17表(青森40部門)'!BA$57</f>
        <v>2.7316432360230278E-2</v>
      </c>
      <c r="BB36" s="989">
        <f>'第17表(青森40部門)'!BB36/'第17表(青森40部門)'!BB$57</f>
        <v>1.7893617971075342E-2</v>
      </c>
      <c r="BC36" s="989">
        <f>'第17表(青森40部門)'!BC36/'第17表(青森40部門)'!BC$57</f>
        <v>1.8184936635783615E-2</v>
      </c>
      <c r="BD36" s="989">
        <f>'第17表(青森40部門)'!BD36/'第17表(青森40部門)'!BD$57</f>
        <v>1.7059646057282121E-2</v>
      </c>
      <c r="BE36" s="989">
        <f>'第17表(青森40部門)'!BE36/'第17表(青森40部門)'!BE$57</f>
        <v>1.7128189545567222E-2</v>
      </c>
      <c r="BF36" s="989">
        <f>'第17表(青森40部門)'!BF36/'第17表(青森40部門)'!BF$57</f>
        <v>1.8451296325523336E-2</v>
      </c>
      <c r="BG36" s="989">
        <f>'第17表(青森40部門)'!BG36/'第17表(青森40部門)'!BG$57</f>
        <v>2.2162406015037595E-2</v>
      </c>
      <c r="BH36" s="989">
        <f>'第17表(青森40部門)'!BH36/'第17表(青森40部門)'!BH$57</f>
        <v>1.7403494542835768E-2</v>
      </c>
      <c r="BI36" s="989">
        <f>'第17表(青森40部門)'!BI36/'第17表(青森40部門)'!BI$57</f>
        <v>1.5350448293864831E-2</v>
      </c>
      <c r="BJ36" s="989">
        <f>'第17表(青森40部門)'!BJ36/'第17表(青森40部門)'!BJ$57</f>
        <v>1.769873543693485E-2</v>
      </c>
      <c r="BK36" s="989">
        <f>'第17表(青森40部門)'!BK36/'第17表(青森40部門)'!BK$57</f>
        <v>1.344685623972367E-2</v>
      </c>
      <c r="BL36" s="989">
        <f>'第17表(青森40部門)'!BL36/'第17表(青森40部門)'!BL$57</f>
        <v>2.6398944416543713E-2</v>
      </c>
      <c r="BM36" s="989">
        <f>'第17表(青森40部門)'!BM36/'第17表(青森40部門)'!BM$57</f>
        <v>1.8124480501084915E-2</v>
      </c>
      <c r="BN36" s="989">
        <f>'第17表(青森40部門)'!BN36/'第17表(青森40部門)'!BN$57</f>
        <v>1.8787783329637466E-2</v>
      </c>
      <c r="BO36" s="989">
        <f>'第17表(青森40部門)'!BO36/'第17表(青森40部門)'!BO$57</f>
        <v>1.4850402540996994E-2</v>
      </c>
      <c r="BP36" s="989">
        <f>'第17表(青森40部門)'!BP36/'第17表(青森40部門)'!BP$57</f>
        <v>1.5699470088803104E-2</v>
      </c>
      <c r="BQ36" s="989">
        <f>'第17表(青森40部門)'!BQ36/'第17表(青森40部門)'!BQ$57</f>
        <v>1.754512081155931E-2</v>
      </c>
      <c r="BR36" s="989">
        <f>'第17表(青森40部門)'!BR36/'第17表(青森40部門)'!BR$57</f>
        <v>4.4768749019630627E-2</v>
      </c>
      <c r="BS36" s="989">
        <f>'第17表(青森40部門)'!BS36/'第17表(青森40部門)'!BS$57</f>
        <v>1.5821415779726056E-2</v>
      </c>
      <c r="BT36" s="989">
        <f>'第17表(青森40部門)'!BT36/'第17表(青森40部門)'!BT$57</f>
        <v>1.0050415557529717E-2</v>
      </c>
      <c r="BU36" s="990">
        <f>'第17表(青森40部門)'!BU36/'第17表(青森40部門)'!BU$57</f>
        <v>1.3494385556301692E-2</v>
      </c>
      <c r="BW36" s="1428">
        <f>'第17表(青森40部門)'!BW36/'第17表(青森40部門)'!BW$57</f>
        <v>6.8014486313330525E-3</v>
      </c>
    </row>
    <row r="37" spans="1:75">
      <c r="B37" s="1033">
        <v>30</v>
      </c>
      <c r="C37" s="1007" t="s">
        <v>22</v>
      </c>
      <c r="D37" s="993">
        <f>'第17表(青森40部門)'!D37/'第17表(青森40部門)'!D$57</f>
        <v>4.6970284099905578E-3</v>
      </c>
      <c r="E37" s="994">
        <f>'第17表(青森40部門)'!E37/'第17表(青森40部門)'!E$57</f>
        <v>7.0554280204758561E-3</v>
      </c>
      <c r="F37" s="994">
        <f>'第17表(青森40部門)'!F37/'第17表(青森40部門)'!F$57</f>
        <v>8.9943390727709547E-3</v>
      </c>
      <c r="G37" s="994">
        <f>'第17表(青森40部門)'!G37/'第17表(青森40部門)'!G$57</f>
        <v>6.2271853664802902E-3</v>
      </c>
      <c r="H37" s="994">
        <f>'第17表(青森40部門)'!H37/'第17表(青森40部門)'!H$57</f>
        <v>6.0716717319944258E-3</v>
      </c>
      <c r="I37" s="994">
        <f>'第17表(青森40部門)'!I37/'第17表(青森40部門)'!I$57</f>
        <v>1.1525795828759604E-2</v>
      </c>
      <c r="J37" s="994">
        <f>'第17表(青森40部門)'!J37/'第17表(青森40部門)'!J$57</f>
        <v>1.2325222044268183E-2</v>
      </c>
      <c r="K37" s="994">
        <f>'第17表(青森40部門)'!K37/'第17表(青森40部門)'!K$57</f>
        <v>1.2982283464566929E-2</v>
      </c>
      <c r="L37" s="994">
        <f>'第17表(青森40部門)'!L37/'第17表(青森40部門)'!L$57</f>
        <v>1.2154093860657465E-2</v>
      </c>
      <c r="M37" s="994">
        <f>'第17表(青森40部門)'!M37/'第17表(青森40部門)'!M$57</f>
        <v>1.2017510946821646E-2</v>
      </c>
      <c r="N37" s="994">
        <f>'第17表(青森40部門)'!N37/'第17表(青森40部門)'!N$57</f>
        <v>1.9460104795383695E-2</v>
      </c>
      <c r="O37" s="994">
        <f>'第17表(青森40部門)'!O37/'第17表(青森40部門)'!O$57</f>
        <v>1.2482451695771302E-2</v>
      </c>
      <c r="P37" s="994">
        <f>'第17表(青森40部門)'!P37/'第17表(青森40部門)'!P$57</f>
        <v>1.1975473906550606E-2</v>
      </c>
      <c r="Q37" s="994">
        <f>'第17表(青森40部門)'!Q37/'第17表(青森40部門)'!Q$57</f>
        <v>1.2798233512768381E-2</v>
      </c>
      <c r="R37" s="994">
        <f>'第17表(青森40部門)'!R37/'第17表(青森40部門)'!R$57</f>
        <v>1.4426738118742068E-2</v>
      </c>
      <c r="S37" s="994">
        <f>'第17表(青森40部門)'!S37/'第17表(青森40部門)'!S$57</f>
        <v>4.632912186041194E-3</v>
      </c>
      <c r="T37" s="994">
        <f>'第17表(青森40部門)'!T37/'第17表(青森40部門)'!T$57</f>
        <v>6.9242247779880625E-3</v>
      </c>
      <c r="U37" s="994">
        <f>'第17表(青森40部門)'!U37/'第17表(青森40部門)'!U$57</f>
        <v>6.1029680246205203E-3</v>
      </c>
      <c r="V37" s="994">
        <f>'第17表(青森40部門)'!V37/'第17表(青森40部門)'!V$57</f>
        <v>6.990580417664702E-3</v>
      </c>
      <c r="W37" s="994">
        <f>'第17表(青森40部門)'!W37/'第17表(青森40部門)'!W$57</f>
        <v>4.4889607659766009E-3</v>
      </c>
      <c r="X37" s="994">
        <f>'第17表(青森40部門)'!X37/'第17表(青森40部門)'!X$57</f>
        <v>6.5751587922335776E-3</v>
      </c>
      <c r="Y37" s="994">
        <f>'第17表(青森40部門)'!Y37/'第17表(青森40部門)'!Y$57</f>
        <v>3.5048713498850963E-3</v>
      </c>
      <c r="Z37" s="994">
        <f>'第17表(青森40部門)'!Z37/'第17表(青森40部門)'!Z$57</f>
        <v>4.0284283637538366E-3</v>
      </c>
      <c r="AA37" s="994">
        <f>'第17表(青森40部門)'!AA37/'第17表(青森40部門)'!AA$57</f>
        <v>5.7915057915057912E-3</v>
      </c>
      <c r="AB37" s="994">
        <f>'第17表(青森40部門)'!AB37/'第17表(青森40部門)'!AB$57</f>
        <v>5.2050234781381502E-3</v>
      </c>
      <c r="AC37" s="994">
        <f>'第17表(青森40部門)'!AC37/'第17表(青森40部門)'!AC$57</f>
        <v>3.7487226964520236E-3</v>
      </c>
      <c r="AD37" s="994">
        <f>'第17表(青森40部門)'!AD37/'第17表(青森40部門)'!AD$57</f>
        <v>4.349998408629035E-3</v>
      </c>
      <c r="AE37" s="994">
        <f>'第17表(青森40部門)'!AE37/'第17表(青森40部門)'!AE$57</f>
        <v>6.34177558185791E-3</v>
      </c>
      <c r="AF37" s="994">
        <f>'第17表(青森40部門)'!AF37/'第17表(青森40部門)'!AF$57</f>
        <v>2.0080910591117268E-3</v>
      </c>
      <c r="AG37" s="994">
        <f>'第17表(青森40部門)'!AG37/'第17表(青森40部門)'!AG$57</f>
        <v>1.6212357549851733E-3</v>
      </c>
      <c r="AH37" s="994">
        <f>'第17表(青森40部門)'!AH37/'第17表(青森40部門)'!AH$57</f>
        <v>1.541189648760311E-3</v>
      </c>
      <c r="AI37" s="994">
        <f>'第17表(青森40部門)'!AI37/'第17表(青森40部門)'!AI$57</f>
        <v>1.5786017851322544E-3</v>
      </c>
      <c r="AJ37" s="994">
        <f>'第17表(青森40部門)'!AJ37/'第17表(青森40部門)'!AJ$57</f>
        <v>1.6499135783707936E-3</v>
      </c>
      <c r="AK37" s="994">
        <f>'第17表(青森40部門)'!AK37/'第17表(青森40部門)'!AK$57</f>
        <v>1.8334100619482607E-3</v>
      </c>
      <c r="AL37" s="994">
        <f>'第17表(青森40部門)'!AL37/'第17表(青森40部門)'!AL$57</f>
        <v>2.2860963774860169E-3</v>
      </c>
      <c r="AM37" s="994">
        <f>'第17表(青森40部門)'!AM37/'第17表(青森40部門)'!AM$57</f>
        <v>1.3061367168493998E-3</v>
      </c>
      <c r="AN37" s="994">
        <f>'第17表(青森40部門)'!AN37/'第17表(青森40部門)'!AN$57</f>
        <v>1.8279867956497917E-3</v>
      </c>
      <c r="AO37" s="994">
        <f>'第17表(青森40部門)'!AO37/'第17表(青森40部門)'!AO$57</f>
        <v>2.8525917507610715E-4</v>
      </c>
      <c r="AP37" s="994">
        <f>'第17表(青森40部門)'!AP37/'第17表(青森40部門)'!AP$57</f>
        <v>3.137418950010458E-4</v>
      </c>
      <c r="AQ37" s="994">
        <f>'第17表(青森40部門)'!AQ37/'第17表(青森40部門)'!AQ$57</f>
        <v>3.1320144072662732E-4</v>
      </c>
      <c r="AR37" s="994">
        <f>'第17表(青森40部門)'!AR37/'第17表(青森40部門)'!AR$57</f>
        <v>1.2852633704946929E-3</v>
      </c>
      <c r="AS37" s="994">
        <f>'第17表(青森40部門)'!AS37/'第17表(青森40部門)'!AS$57</f>
        <v>1.2468074588745778E-3</v>
      </c>
      <c r="AT37" s="994">
        <f>'第17表(青森40部門)'!AT37/'第17表(青森40部門)'!AT$57</f>
        <v>1.1279345842611806E-3</v>
      </c>
      <c r="AU37" s="994">
        <f>'第17表(青森40部門)'!AU37/'第17表(青森40部門)'!AU$57</f>
        <v>1.8244552630335114E-3</v>
      </c>
      <c r="AV37" s="994">
        <f>'第17表(青森40部門)'!AV37/'第17表(青森40部門)'!AV$57</f>
        <v>1.7584581838643878E-3</v>
      </c>
      <c r="AW37" s="994">
        <f>'第17表(青森40部門)'!AW37/'第17表(青森40部門)'!AW$57</f>
        <v>1.6933957565494571E-3</v>
      </c>
      <c r="AX37" s="994">
        <f>'第17表(青森40部門)'!AX37/'第17表(青森40部門)'!AX$57</f>
        <v>1.6822924542567669E-3</v>
      </c>
      <c r="AY37" s="994">
        <f>'第17表(青森40部門)'!AY37/'第17表(青森40部門)'!AY$57</f>
        <v>1.7099700755236783E-3</v>
      </c>
      <c r="AZ37" s="994">
        <f>'第17表(青森40部門)'!AZ37/'第17表(青森40部門)'!AZ$57</f>
        <v>1.5743656232635674E-3</v>
      </c>
      <c r="BA37" s="994">
        <f>'第17表(青森40部門)'!BA37/'第17表(青森40部門)'!BA$57</f>
        <v>2.7597931259072819E-4</v>
      </c>
      <c r="BB37" s="994">
        <f>'第17表(青森40部門)'!BB37/'第17表(青森40部門)'!BB$57</f>
        <v>1.9010435832439517E-3</v>
      </c>
      <c r="BC37" s="994">
        <f>'第17表(青森40部門)'!BC37/'第17表(青森40部門)'!BC$57</f>
        <v>3.8839440239772953E-3</v>
      </c>
      <c r="BD37" s="994">
        <f>'第17表(青森40部門)'!BD37/'第17表(青森40部門)'!BD$57</f>
        <v>1.837224808178263E-3</v>
      </c>
      <c r="BE37" s="994">
        <f>'第17表(青森40部門)'!BE37/'第17表(青森40部門)'!BE$57</f>
        <v>2.5748258793989939E-3</v>
      </c>
      <c r="BF37" s="994">
        <f>'第17表(青森40部門)'!BF37/'第17表(青森40部門)'!BF$57</f>
        <v>4.8782587485831529E-4</v>
      </c>
      <c r="BG37" s="994">
        <f>'第17表(青森40部門)'!BG37/'第17表(青森40部門)'!BG$57</f>
        <v>1.1470676691729324E-2</v>
      </c>
      <c r="BH37" s="994">
        <f>'第17表(青森40部門)'!BH37/'第17表(青森40部門)'!BH$57</f>
        <v>4.768463813512512E-4</v>
      </c>
      <c r="BI37" s="994">
        <f>'第17表(青森40部門)'!BI37/'第17表(青森40部門)'!BI$57</f>
        <v>2.7429410081803328E-3</v>
      </c>
      <c r="BJ37" s="994">
        <f>'第17表(青森40部門)'!BJ37/'第17表(青森40部門)'!BJ$57</f>
        <v>1.0123367821416927E-3</v>
      </c>
      <c r="BK37" s="994">
        <f>'第17表(青森40部門)'!BK37/'第17表(青森40部門)'!BK$57</f>
        <v>3.0590004715959059E-4</v>
      </c>
      <c r="BL37" s="994">
        <f>'第17表(青森40部門)'!BL37/'第17表(青森40部門)'!BL$57</f>
        <v>8.5469818860132074E-4</v>
      </c>
      <c r="BM37" s="994">
        <f>'第17表(青森40部門)'!BM37/'第17表(青森40部門)'!BM$57</f>
        <v>5.6191493137166388E-4</v>
      </c>
      <c r="BN37" s="994">
        <f>'第17表(青森40部門)'!BN37/'第17表(青森40部門)'!BN$57</f>
        <v>7.0256009583002607E-4</v>
      </c>
      <c r="BO37" s="994">
        <f>'第17表(青森40部門)'!BO37/'第17表(青森40部門)'!BO$57</f>
        <v>2.5907857371980942E-3</v>
      </c>
      <c r="BP37" s="994">
        <f>'第17表(青森40部門)'!BP37/'第17表(青森40部門)'!BP$57</f>
        <v>3.6827270640058425E-3</v>
      </c>
      <c r="BQ37" s="994">
        <f>'第17表(青森40部門)'!BQ37/'第17表(青森40部門)'!BQ$57</f>
        <v>1.1087541623971508E-3</v>
      </c>
      <c r="BR37" s="994">
        <f>'第17表(青森40部門)'!BR37/'第17表(青森40部門)'!BR$57</f>
        <v>1.1561096619395919E-3</v>
      </c>
      <c r="BS37" s="994">
        <f>'第17表(青森40部門)'!BS37/'第17表(青森40部門)'!BS$57</f>
        <v>1.0736758342701114E-3</v>
      </c>
      <c r="BT37" s="994">
        <f>'第17表(青森40部門)'!BT37/'第17表(青森40部門)'!BT$57</f>
        <v>3.2839491601926031E-3</v>
      </c>
      <c r="BU37" s="995">
        <f>'第17表(青森40部門)'!BU37/'第17表(青森40部門)'!BU$57</f>
        <v>2.7727956614503201E-3</v>
      </c>
      <c r="BW37" s="1429">
        <f>'第17表(青森40部門)'!BW37/'第17表(青森40部門)'!BW$57</f>
        <v>2.7926743270365664E-3</v>
      </c>
    </row>
    <row r="38" spans="1:75">
      <c r="B38" s="1028">
        <v>31</v>
      </c>
      <c r="C38" s="997" t="s">
        <v>414</v>
      </c>
      <c r="D38" s="983">
        <f>'第17表(青森40部門)'!D38/'第17表(青森40部門)'!D$57</f>
        <v>4.3740373717019929E-2</v>
      </c>
      <c r="E38" s="984">
        <f>'第17表(青森40部門)'!E38/'第17表(青森40部門)'!E$57</f>
        <v>4.2393881057893039E-2</v>
      </c>
      <c r="F38" s="984">
        <f>'第17表(青森40部門)'!F38/'第17表(青森40部門)'!F$57</f>
        <v>4.3244876720338464E-2</v>
      </c>
      <c r="G38" s="984">
        <f>'第17表(青森40部門)'!G38/'第17表(青森40部門)'!G$57</f>
        <v>3.9340666590634309E-2</v>
      </c>
      <c r="H38" s="984">
        <f>'第17表(青森40部門)'!H38/'第17表(青森40部門)'!H$57</f>
        <v>3.8947029902334299E-2</v>
      </c>
      <c r="I38" s="984">
        <f>'第17表(青森40部門)'!I38/'第17表(青森40部門)'!I$57</f>
        <v>5.2752529041530771E-2</v>
      </c>
      <c r="J38" s="984">
        <f>'第17表(青森40部門)'!J38/'第17表(青森40部門)'!J$57</f>
        <v>4.7944459186110081E-2</v>
      </c>
      <c r="K38" s="984">
        <f>'第17表(青森40部門)'!K38/'第17表(青森40部門)'!K$57</f>
        <v>4.6781496062992124E-2</v>
      </c>
      <c r="L38" s="984">
        <f>'第17表(青森40部門)'!L38/'第17表(青森40部門)'!L$57</f>
        <v>4.4249110358402996E-2</v>
      </c>
      <c r="M38" s="984">
        <f>'第17表(青森40部門)'!M38/'第17表(青森40部門)'!M$57</f>
        <v>4.4029819100005974E-2</v>
      </c>
      <c r="N38" s="984">
        <f>'第17表(青森40部門)'!N38/'第17表(青森40部門)'!N$57</f>
        <v>5.5979306228029449E-2</v>
      </c>
      <c r="O38" s="984">
        <f>'第17表(青森40部門)'!O38/'第17表(青森40部門)'!O$57</f>
        <v>5.2837258236810937E-2</v>
      </c>
      <c r="P38" s="984">
        <f>'第17表(青森40部門)'!P38/'第17表(青森40部門)'!P$57</f>
        <v>5.1697520483256869E-2</v>
      </c>
      <c r="Q38" s="984">
        <f>'第17表(青森40部門)'!Q38/'第17表(青森40部門)'!Q$57</f>
        <v>5.3547167953508203E-2</v>
      </c>
      <c r="R38" s="984">
        <f>'第17表(青森40部門)'!R38/'第17表(青森40部門)'!R$57</f>
        <v>4.9880129741926384E-2</v>
      </c>
      <c r="S38" s="984">
        <f>'第17表(青森40部門)'!S38/'第17表(青森40部門)'!S$57</f>
        <v>4.133062936057099E-2</v>
      </c>
      <c r="T38" s="984">
        <f>'第17表(青森40部門)'!T38/'第17表(青森40部門)'!T$57</f>
        <v>3.4998076243162861E-2</v>
      </c>
      <c r="U38" s="984">
        <f>'第17表(青森40部門)'!U38/'第17表(青森40部門)'!U$57</f>
        <v>3.8982490915097458E-2</v>
      </c>
      <c r="V38" s="984">
        <f>'第17表(青森40部門)'!V38/'第17表(青森40部門)'!V$57</f>
        <v>3.467614478481066E-2</v>
      </c>
      <c r="W38" s="984">
        <f>'第17表(青森40部門)'!W38/'第17表(青森40部門)'!W$57</f>
        <v>4.1728471198951851E-2</v>
      </c>
      <c r="X38" s="984">
        <f>'第17表(青森40部門)'!X38/'第17表(青森40部門)'!X$57</f>
        <v>5.0787729808246022E-2</v>
      </c>
      <c r="Y38" s="984">
        <f>'第17表(青森40部門)'!Y38/'第17表(青森40部門)'!Y$57</f>
        <v>3.405799957327274E-2</v>
      </c>
      <c r="Z38" s="984">
        <f>'第17表(青森40部門)'!Z38/'第17表(青森40部門)'!Z$57</f>
        <v>4.1402035212405104E-2</v>
      </c>
      <c r="AA38" s="984">
        <f>'第17表(青森40部門)'!AA38/'第17表(青森40部門)'!AA$57</f>
        <v>4.3227606779008651E-2</v>
      </c>
      <c r="AB38" s="984">
        <f>'第17表(青森40部門)'!AB38/'第17表(青森40部門)'!AB$57</f>
        <v>4.2973385319545684E-2</v>
      </c>
      <c r="AC38" s="984">
        <f>'第17表(青森40部門)'!AC38/'第17表(青森40部門)'!AC$57</f>
        <v>4.2675206453531421E-2</v>
      </c>
      <c r="AD38" s="984">
        <f>'第17表(青森40部門)'!AD38/'第17表(青森40部門)'!AD$57</f>
        <v>4.1392971262853615E-2</v>
      </c>
      <c r="AE38" s="984">
        <f>'第17表(青森40部門)'!AE38/'第17表(青森40部門)'!AE$57</f>
        <v>4.1711587577038162E-2</v>
      </c>
      <c r="AF38" s="984">
        <f>'第17表(青森40部門)'!AF38/'第17表(青森40部門)'!AF$57</f>
        <v>4.5272790321980651E-2</v>
      </c>
      <c r="AG38" s="984">
        <f>'第17表(青森40部門)'!AG38/'第17表(青森40部門)'!AG$57</f>
        <v>4.7213693962885182E-2</v>
      </c>
      <c r="AH38" s="984">
        <f>'第17表(青森40部門)'!AH38/'第17表(青森40部門)'!AH$57</f>
        <v>5.0062031218839738E-2</v>
      </c>
      <c r="AI38" s="984">
        <f>'第17表(青森40部門)'!AI38/'第17表(青森40部門)'!AI$57</f>
        <v>5.0719110890736503E-2</v>
      </c>
      <c r="AJ38" s="984">
        <f>'第17表(青森40部門)'!AJ38/'第17表(青森40部門)'!AJ$57</f>
        <v>5.3840908320843671E-2</v>
      </c>
      <c r="AK38" s="984">
        <f>'第17表(青森40部門)'!AK38/'第17表(青森40部門)'!AK$57</f>
        <v>4.0379891897906972E-2</v>
      </c>
      <c r="AL38" s="984">
        <f>'第17表(青森40部門)'!AL38/'第17表(青森40部門)'!AL$57</f>
        <v>6.1715566238061244E-2</v>
      </c>
      <c r="AM38" s="984">
        <f>'第17表(青森40部門)'!AM38/'第17表(青森40部門)'!AM$57</f>
        <v>9.6998956035390868E-2</v>
      </c>
      <c r="AN38" s="984">
        <f>'第17表(青森40部門)'!AN38/'第17表(青森40部門)'!AN$57</f>
        <v>6.1723098255173067E-2</v>
      </c>
      <c r="AO38" s="984">
        <f>'第17表(青森40部門)'!AO38/'第17表(青森40部門)'!AO$57</f>
        <v>4.8325186331293159E-2</v>
      </c>
      <c r="AP38" s="984">
        <f>'第17表(青森40部門)'!AP38/'第17表(青森40部門)'!AP$57</f>
        <v>5.3754444676845849E-2</v>
      </c>
      <c r="AQ38" s="984">
        <f>'第17表(青森40部門)'!AQ38/'第17表(青森40部門)'!AQ$57</f>
        <v>4.7606618990447359E-2</v>
      </c>
      <c r="AR38" s="984">
        <f>'第17表(青森40部門)'!AR38/'第17表(青森40部門)'!AR$57</f>
        <v>3.7877713032403657E-2</v>
      </c>
      <c r="AS38" s="984">
        <f>'第17表(青森40部門)'!AS38/'第17表(青森40部門)'!AS$57</f>
        <v>3.5631962943637345E-2</v>
      </c>
      <c r="AT38" s="984">
        <f>'第17表(青森40部門)'!AT38/'第17表(青森40部門)'!AT$57</f>
        <v>3.3667172189823576E-2</v>
      </c>
      <c r="AU38" s="984">
        <f>'第17表(青森40部門)'!AU38/'第17表(青森40部門)'!AU$57</f>
        <v>4.3768020040648482E-2</v>
      </c>
      <c r="AV38" s="984">
        <f>'第17表(青森40部門)'!AV38/'第17表(青森40部門)'!AV$57</f>
        <v>4.925089681367377E-2</v>
      </c>
      <c r="AW38" s="984">
        <f>'第17表(青森40部門)'!AW38/'第17表(青森40部門)'!AW$57</f>
        <v>3.2174519374439686E-2</v>
      </c>
      <c r="AX38" s="984">
        <f>'第17表(青森40部門)'!AX38/'第17表(青森40部門)'!AX$57</f>
        <v>6.1063435657039165E-2</v>
      </c>
      <c r="AY38" s="984">
        <f>'第17表(青森40部門)'!AY38/'第17表(青森40部門)'!AY$57</f>
        <v>6.2223911081556074E-2</v>
      </c>
      <c r="AZ38" s="984">
        <f>'第17表(青森40部門)'!AZ38/'第17表(青森40部門)'!AZ$57</f>
        <v>5.6538247823671048E-2</v>
      </c>
      <c r="BA38" s="984">
        <f>'第17表(青森40部門)'!BA38/'第17表(青森40部門)'!BA$57</f>
        <v>2.7840793054152661E-2</v>
      </c>
      <c r="BB38" s="984">
        <f>'第17表(青森40部門)'!BB38/'第17表(青森40部門)'!BB$57</f>
        <v>4.4296085024546267E-2</v>
      </c>
      <c r="BC38" s="984">
        <f>'第17表(青森40部門)'!BC38/'第17表(青森40部門)'!BC$57</f>
        <v>5.1126374838505607E-2</v>
      </c>
      <c r="BD38" s="984">
        <f>'第17表(青森40部門)'!BD38/'第17表(青森40部門)'!BD$57</f>
        <v>4.460547739628249E-2</v>
      </c>
      <c r="BE38" s="984">
        <f>'第17表(青森40部門)'!BE38/'第17表(青森40部門)'!BE$57</f>
        <v>2.0614599742517413E-2</v>
      </c>
      <c r="BF38" s="984">
        <f>'第17表(青森40部門)'!BF38/'第17表(青森40部門)'!BF$57</f>
        <v>6.9156491671090572E-2</v>
      </c>
      <c r="BG38" s="984">
        <f>'第17表(青森40部門)'!BG38/'第17表(青森40部門)'!BG$57</f>
        <v>8.9064661654135333E-2</v>
      </c>
      <c r="BH38" s="984">
        <f>'第17表(青森40部門)'!BH38/'第17表(青森40部門)'!BH$57</f>
        <v>2.9620410703173616E-2</v>
      </c>
      <c r="BI38" s="984">
        <f>'第17表(青森40部門)'!BI38/'第17表(青森40部門)'!BI$57</f>
        <v>5.4459582432893311E-2</v>
      </c>
      <c r="BJ38" s="984">
        <f>'第17表(青森40部門)'!BJ38/'第17表(青森40部門)'!BJ$57</f>
        <v>8.8313515553954114E-2</v>
      </c>
      <c r="BK38" s="984">
        <f>'第17表(青森40部門)'!BK38/'第17表(青森40部門)'!BK$57</f>
        <v>2.6541077702860589E-2</v>
      </c>
      <c r="BL38" s="984">
        <f>'第17表(青森40部門)'!BL38/'第17表(青森40部門)'!BL$57</f>
        <v>7.3323122705338126E-2</v>
      </c>
      <c r="BM38" s="984">
        <f>'第17表(青森40部門)'!BM38/'第17表(青森40部門)'!BM$57</f>
        <v>3.4105590197464064E-2</v>
      </c>
      <c r="BN38" s="984">
        <f>'第17表(青森40部門)'!BN38/'第17表(青森40部門)'!BN$57</f>
        <v>4.3630225420240774E-2</v>
      </c>
      <c r="BO38" s="984">
        <f>'第17表(青森40部門)'!BO38/'第17表(青森40部門)'!BO$57</f>
        <v>4.2349334936543956E-2</v>
      </c>
      <c r="BP38" s="984">
        <f>'第17表(青森40部門)'!BP38/'第17表(青森40部門)'!BP$57</f>
        <v>3.633174079231704E-2</v>
      </c>
      <c r="BQ38" s="984">
        <f>'第17表(青森40部門)'!BQ38/'第17表(青森40部門)'!BQ$57</f>
        <v>3.2141686597842681E-2</v>
      </c>
      <c r="BR38" s="984">
        <f>'第17表(青森40部門)'!BR38/'第17表(青森40部門)'!BR$57</f>
        <v>3.4892435324669291E-2</v>
      </c>
      <c r="BS38" s="984">
        <f>'第17表(青森40部門)'!BS38/'第17表(青森40部門)'!BS$57</f>
        <v>4.2469752202565735E-2</v>
      </c>
      <c r="BT38" s="984">
        <f>'第17表(青森40部門)'!BT38/'第17表(青森40部門)'!BT$57</f>
        <v>5.0297533130565286E-2</v>
      </c>
      <c r="BU38" s="985">
        <f>'第17表(青森40部門)'!BU38/'第17表(青森40部門)'!BU$57</f>
        <v>4.5742798126535367E-2</v>
      </c>
      <c r="BW38" s="1427">
        <f>'第17表(青森40部門)'!BW38/'第17表(青森40部門)'!BW$57</f>
        <v>4.4835235955728726E-2</v>
      </c>
    </row>
    <row r="39" spans="1:75">
      <c r="B39" s="1028">
        <v>32</v>
      </c>
      <c r="C39" s="997" t="s">
        <v>415</v>
      </c>
      <c r="D39" s="983">
        <f>'第17表(青森40部門)'!D39/'第17表(青森40部門)'!D$57</f>
        <v>6.7260046692181512E-3</v>
      </c>
      <c r="E39" s="984">
        <f>'第17表(青森40部門)'!E39/'第17表(青森40部門)'!E$57</f>
        <v>4.4437702488529787E-3</v>
      </c>
      <c r="F39" s="984">
        <f>'第17表(青森40部門)'!F39/'第17表(青森40部門)'!F$57</f>
        <v>3.6418777381652194E-3</v>
      </c>
      <c r="G39" s="984">
        <f>'第17表(青森40部門)'!G39/'第17表(青森40部門)'!G$57</f>
        <v>2.948374290419371E-3</v>
      </c>
      <c r="H39" s="984">
        <f>'第17表(青森40部門)'!H39/'第17表(青森40部門)'!H$57</f>
        <v>2.6309186833817656E-3</v>
      </c>
      <c r="I39" s="984">
        <f>'第17表(青森40部門)'!I39/'第17表(青森40部門)'!I$57</f>
        <v>1.3764619478950319E-2</v>
      </c>
      <c r="J39" s="984">
        <f>'第17表(青森40部門)'!J39/'第17表(青森40部門)'!J$57</f>
        <v>4.4766628892466036E-3</v>
      </c>
      <c r="K39" s="984">
        <f>'第17表(青森40部門)'!K39/'第17表(青森40部門)'!K$57</f>
        <v>3.700787401574803E-3</v>
      </c>
      <c r="L39" s="984">
        <f>'第17表(青森40部門)'!L39/'第17表(青森40部門)'!L$57</f>
        <v>3.6912397141656648E-3</v>
      </c>
      <c r="M39" s="984">
        <f>'第17表(青森40部門)'!M39/'第17表(青森40部門)'!M$57</f>
        <v>3.5814464113495298E-3</v>
      </c>
      <c r="N39" s="984">
        <f>'第17表(青森40部門)'!N39/'第17表(青森40部門)'!N$57</f>
        <v>9.5642369171585855E-3</v>
      </c>
      <c r="O39" s="984">
        <f>'第17表(青森40部門)'!O39/'第17表(青森40部門)'!O$57</f>
        <v>5.4950800202672829E-3</v>
      </c>
      <c r="P39" s="984">
        <f>'第17表(青森40部門)'!P39/'第17表(青森40部門)'!P$57</f>
        <v>3.9049361621977963E-3</v>
      </c>
      <c r="Q39" s="984">
        <f>'第17表(青森40部門)'!Q39/'第17表(青森40部門)'!Q$57</f>
        <v>6.4855346860619922E-3</v>
      </c>
      <c r="R39" s="984">
        <f>'第17表(青森40部門)'!R39/'第17表(青森40部門)'!R$57</f>
        <v>6.5858130023974054E-3</v>
      </c>
      <c r="S39" s="984">
        <f>'第17表(青森40部門)'!S39/'第17表(青森40部門)'!S$57</f>
        <v>5.4456714461029506E-3</v>
      </c>
      <c r="T39" s="984">
        <f>'第17表(青森40部門)'!T39/'第17表(青森40部門)'!T$57</f>
        <v>8.6465070815048978E-3</v>
      </c>
      <c r="U39" s="984">
        <f>'第17表(青森40部門)'!U39/'第17表(青森40部門)'!U$57</f>
        <v>8.6762992714690592E-3</v>
      </c>
      <c r="V39" s="984">
        <f>'第17表(青森40部門)'!V39/'第17表(青森40部門)'!V$57</f>
        <v>8.6440999416983345E-3</v>
      </c>
      <c r="W39" s="984">
        <f>'第17表(青森40部門)'!W39/'第17表(青森40部門)'!W$57</f>
        <v>5.2445793573461024E-3</v>
      </c>
      <c r="X39" s="984">
        <f>'第17表(青森40部門)'!X39/'第17表(青森40部門)'!X$57</f>
        <v>6.6868935168074807E-3</v>
      </c>
      <c r="Y39" s="984">
        <f>'第17表(青森40部門)'!Y39/'第17表(青森40部門)'!Y$57</f>
        <v>3.947906658168362E-3</v>
      </c>
      <c r="Z39" s="984">
        <f>'第17表(青森40部門)'!Z39/'第17表(青森40部門)'!Z$57</f>
        <v>4.9071232434178651E-3</v>
      </c>
      <c r="AA39" s="984">
        <f>'第17表(青森40部門)'!AA39/'第17表(青森40部門)'!AA$57</f>
        <v>5.9478704338517419E-3</v>
      </c>
      <c r="AB39" s="984">
        <f>'第17表(青森40部門)'!AB39/'第17表(青森40部門)'!AB$57</f>
        <v>5.854294415768891E-3</v>
      </c>
      <c r="AC39" s="984">
        <f>'第17表(青森40部門)'!AC39/'第17表(青森40部門)'!AC$57</f>
        <v>4.4041173611350966E-3</v>
      </c>
      <c r="AD39" s="984">
        <f>'第17表(青森40部門)'!AD39/'第17表(青森40部門)'!AD$57</f>
        <v>5.1873043625975468E-3</v>
      </c>
      <c r="AE39" s="984">
        <f>'第17表(青森40部門)'!AE39/'第17表(青森40部門)'!AE$57</f>
        <v>1.1847589837016368E-2</v>
      </c>
      <c r="AF39" s="984">
        <f>'第17表(青森40部門)'!AF39/'第17表(青森40部門)'!AF$57</f>
        <v>9.6942733137664119E-3</v>
      </c>
      <c r="AG39" s="984">
        <f>'第17表(青森40部門)'!AG39/'第17表(青森40部門)'!AG$57</f>
        <v>9.2974857372245829E-3</v>
      </c>
      <c r="AH39" s="984">
        <f>'第17表(青森40部門)'!AH39/'第17表(青森40部門)'!AH$57</f>
        <v>9.9381526713055602E-3</v>
      </c>
      <c r="AI39" s="984">
        <f>'第17表(青森40部門)'!AI39/'第17表(青森40部門)'!AI$57</f>
        <v>1.0112713669023417E-2</v>
      </c>
      <c r="AJ39" s="984">
        <f>'第17表(青森40部門)'!AJ39/'第17表(青森40部門)'!AJ$57</f>
        <v>1.0665396836475344E-2</v>
      </c>
      <c r="AK39" s="984">
        <f>'第17表(青森40部門)'!AK39/'第17表(青森40部門)'!AK$57</f>
        <v>1.0693097206629712E-2</v>
      </c>
      <c r="AL39" s="984">
        <f>'第17表(青森40部門)'!AL39/'第17表(青森40部門)'!AL$57</f>
        <v>1.0129304502615909E-2</v>
      </c>
      <c r="AM39" s="984">
        <f>'第17表(青森40部門)'!AM39/'第17表(青森40部門)'!AM$57</f>
        <v>7.5037908669630081E-3</v>
      </c>
      <c r="AN39" s="984">
        <f>'第17表(青森40部門)'!AN39/'第17表(青森40部門)'!AN$57</f>
        <v>1.1048549940352074E-2</v>
      </c>
      <c r="AO39" s="984">
        <f>'第17表(青森40部門)'!AO39/'第17表(青森40部門)'!AO$57</f>
        <v>1.2190836106052516E-2</v>
      </c>
      <c r="AP39" s="984">
        <f>'第17表(青森40部門)'!AP39/'第17表(青森40部門)'!AP$57</f>
        <v>1.0144321271700481E-2</v>
      </c>
      <c r="AQ39" s="984">
        <f>'第17表(青森40部門)'!AQ39/'第17表(青森40部門)'!AQ$57</f>
        <v>1.179725426736963E-2</v>
      </c>
      <c r="AR39" s="984">
        <f>'第17表(青森40部門)'!AR39/'第17表(青森40部門)'!AR$57</f>
        <v>7.839271973413409E-3</v>
      </c>
      <c r="AS39" s="984">
        <f>'第17表(青森40部門)'!AS39/'第17表(青森40部門)'!AS$57</f>
        <v>7.6382976775693666E-3</v>
      </c>
      <c r="AT39" s="984">
        <f>'第17表(青森40部門)'!AT39/'第17表(青森40部門)'!AT$57</f>
        <v>7.509140737200176E-3</v>
      </c>
      <c r="AU39" s="984">
        <f>'第17表(青森40部門)'!AU39/'第17表(青森40部門)'!AU$57</f>
        <v>8.366025428936049E-3</v>
      </c>
      <c r="AV39" s="984">
        <f>'第17表(青森40部門)'!AV39/'第17表(青森40部門)'!AV$57</f>
        <v>7.596539354294155E-3</v>
      </c>
      <c r="AW39" s="984">
        <f>'第17表(青森40部門)'!AW39/'第17表(青森40部門)'!AW$57</f>
        <v>9.7121227213865929E-3</v>
      </c>
      <c r="AX39" s="984">
        <f>'第17表(青森40部門)'!AX39/'第17表(青森40部門)'!AX$57</f>
        <v>9.914184182670498E-3</v>
      </c>
      <c r="AY39" s="984">
        <f>'第17表(青森40部門)'!AY39/'第17表(青森40部門)'!AY$57</f>
        <v>9.6779556357763745E-3</v>
      </c>
      <c r="AZ39" s="984">
        <f>'第17表(青森40部門)'!AZ39/'第17表(青森40部門)'!AZ$57</f>
        <v>1.0835339877755141E-2</v>
      </c>
      <c r="BA39" s="984">
        <f>'第17表(青森40部門)'!BA39/'第17表(青森40部門)'!BA$57</f>
        <v>4.0348175500764466E-3</v>
      </c>
      <c r="BB39" s="984">
        <f>'第17表(青森40部門)'!BB39/'第17表(青森40部門)'!BB$57</f>
        <v>9.7507408922236586E-3</v>
      </c>
      <c r="BC39" s="984">
        <f>'第17表(青森40部門)'!BC39/'第17表(青森40部門)'!BC$57</f>
        <v>1.2979830212610203E-2</v>
      </c>
      <c r="BD39" s="984">
        <f>'第17表(青森40部門)'!BD39/'第17表(青森40部門)'!BD$57</f>
        <v>1.2493755734795867E-2</v>
      </c>
      <c r="BE39" s="984">
        <f>'第17表(青森40部門)'!BE39/'第17表(青森40部門)'!BE$57</f>
        <v>1.1602709164620932E-2</v>
      </c>
      <c r="BF39" s="984">
        <f>'第17表(青森40部門)'!BF39/'第17表(青森40部門)'!BF$57</f>
        <v>1.2898690044047806E-2</v>
      </c>
      <c r="BG39" s="984">
        <f>'第17表(青森40部門)'!BG39/'第17表(青森40部門)'!BG$57</f>
        <v>1.5431578947368421E-2</v>
      </c>
      <c r="BH39" s="984">
        <f>'第17表(青森40部門)'!BH39/'第17表(青森40部門)'!BH$57</f>
        <v>8.4797550044398446E-3</v>
      </c>
      <c r="BI39" s="984">
        <f>'第17表(青森40部門)'!BI39/'第17表(青森40部門)'!BI$57</f>
        <v>1.2227665720026055E-2</v>
      </c>
      <c r="BJ39" s="984">
        <f>'第17表(青森40部門)'!BJ39/'第17表(青森40部門)'!BJ$57</f>
        <v>6.9576705959060415E-3</v>
      </c>
      <c r="BK39" s="984">
        <f>'第17表(青森40部門)'!BK39/'第17表(青森40部門)'!BK$57</f>
        <v>4.4270534602818528E-3</v>
      </c>
      <c r="BL39" s="984">
        <f>'第17表(青森40部門)'!BL39/'第17表(青森40部門)'!BL$57</f>
        <v>4.7663461028570001E-3</v>
      </c>
      <c r="BM39" s="984">
        <f>'第17表(青森40部門)'!BM39/'第17表(青森40部門)'!BM$57</f>
        <v>7.0511762856333452E-3</v>
      </c>
      <c r="BN39" s="984">
        <f>'第17表(青森40部門)'!BN39/'第17表(青森40部門)'!BN$57</f>
        <v>2.7739725317654567E-3</v>
      </c>
      <c r="BO39" s="984">
        <f>'第17表(青森40部門)'!BO39/'第17表(青森40部門)'!BO$57</f>
        <v>1.0291928319954659E-2</v>
      </c>
      <c r="BP39" s="984">
        <f>'第17表(青森40部門)'!BP39/'第17表(青森40部門)'!BP$57</f>
        <v>8.5013077603781489E-3</v>
      </c>
      <c r="BQ39" s="984">
        <f>'第17表(青森40部門)'!BQ39/'第17表(青森40部門)'!BQ$57</f>
        <v>8.9675061925747583E-3</v>
      </c>
      <c r="BR39" s="984">
        <f>'第17表(青森40部門)'!BR39/'第17表(青森40部門)'!BR$57</f>
        <v>1.0666418790558244E-2</v>
      </c>
      <c r="BS39" s="984">
        <f>'第17表(青森40部門)'!BS39/'第17表(青森40部門)'!BS$57</f>
        <v>7.5562625162230099E-3</v>
      </c>
      <c r="BT39" s="984">
        <f>'第17表(青森40部門)'!BT39/'第17表(青森40部門)'!BT$57</f>
        <v>9.5352550044737628E-3</v>
      </c>
      <c r="BU39" s="985">
        <f>'第17表(青森40部門)'!BU39/'第17表(青森40部門)'!BU$57</f>
        <v>1.3142133403602424E-2</v>
      </c>
      <c r="BW39" s="1427">
        <f>'第17表(青森40部門)'!BW39/'第17表(青森40部門)'!BW$57</f>
        <v>7.5719659427874531E-3</v>
      </c>
    </row>
    <row r="40" spans="1:75">
      <c r="B40" s="1028">
        <v>33</v>
      </c>
      <c r="C40" s="997" t="s">
        <v>5</v>
      </c>
      <c r="D40" s="983">
        <f>'第17表(青森40部門)'!D40/'第17表(青森40部門)'!D$57</f>
        <v>0</v>
      </c>
      <c r="E40" s="984">
        <f>'第17表(青森40部門)'!E40/'第17表(青森40部門)'!E$57</f>
        <v>0</v>
      </c>
      <c r="F40" s="984">
        <f>'第17表(青森40部門)'!F40/'第17表(青森40部門)'!F$57</f>
        <v>0</v>
      </c>
      <c r="G40" s="984">
        <f>'第17表(青森40部門)'!G40/'第17表(青森40部門)'!G$57</f>
        <v>0</v>
      </c>
      <c r="H40" s="984">
        <f>'第17表(青森40部門)'!H40/'第17表(青森40部門)'!H$57</f>
        <v>0</v>
      </c>
      <c r="I40" s="984">
        <f>'第17表(青森40部門)'!I40/'第17表(青森40部門)'!I$57</f>
        <v>0</v>
      </c>
      <c r="J40" s="984">
        <f>'第17表(青森40部門)'!J40/'第17表(青森40部門)'!J$57</f>
        <v>0</v>
      </c>
      <c r="K40" s="984">
        <f>'第17表(青森40部門)'!K40/'第17表(青森40部門)'!K$57</f>
        <v>0</v>
      </c>
      <c r="L40" s="984">
        <f>'第17表(青森40部門)'!L40/'第17表(青森40部門)'!L$57</f>
        <v>0</v>
      </c>
      <c r="M40" s="984">
        <f>'第17表(青森40部門)'!M40/'第17表(青森40部門)'!M$57</f>
        <v>0</v>
      </c>
      <c r="N40" s="984">
        <f>'第17表(青森40部門)'!N40/'第17表(青森40部門)'!N$57</f>
        <v>0</v>
      </c>
      <c r="O40" s="984">
        <f>'第17表(青森40部門)'!O40/'第17表(青森40部門)'!O$57</f>
        <v>0</v>
      </c>
      <c r="P40" s="984">
        <f>'第17表(青森40部門)'!P40/'第17表(青森40部門)'!P$57</f>
        <v>0</v>
      </c>
      <c r="Q40" s="984">
        <f>'第17表(青森40部門)'!Q40/'第17表(青森40部門)'!Q$57</f>
        <v>0</v>
      </c>
      <c r="R40" s="984">
        <f>'第17表(青森40部門)'!R40/'第17表(青森40部門)'!R$57</f>
        <v>0</v>
      </c>
      <c r="S40" s="984">
        <f>'第17表(青森40部門)'!S40/'第17表(青森40部門)'!S$57</f>
        <v>0</v>
      </c>
      <c r="T40" s="984">
        <f>'第17表(青森40部門)'!T40/'第17表(青森40部門)'!T$57</f>
        <v>0</v>
      </c>
      <c r="U40" s="984">
        <f>'第17表(青森40部門)'!U40/'第17表(青森40部門)'!U$57</f>
        <v>0</v>
      </c>
      <c r="V40" s="984">
        <f>'第17表(青森40部門)'!V40/'第17表(青森40部門)'!V$57</f>
        <v>0</v>
      </c>
      <c r="W40" s="984">
        <f>'第17表(青森40部門)'!W40/'第17表(青森40部門)'!W$57</f>
        <v>0</v>
      </c>
      <c r="X40" s="984">
        <f>'第17表(青森40部門)'!X40/'第17表(青森40部門)'!X$57</f>
        <v>0</v>
      </c>
      <c r="Y40" s="984">
        <f>'第17表(青森40部門)'!Y40/'第17表(青森40部門)'!Y$57</f>
        <v>0</v>
      </c>
      <c r="Z40" s="984">
        <f>'第17表(青森40部門)'!Z40/'第17表(青森40部門)'!Z$57</f>
        <v>0</v>
      </c>
      <c r="AA40" s="984">
        <f>'第17表(青森40部門)'!AA40/'第17表(青森40部門)'!AA$57</f>
        <v>0</v>
      </c>
      <c r="AB40" s="984">
        <f>'第17表(青森40部門)'!AB40/'第17表(青森40部門)'!AB$57</f>
        <v>0</v>
      </c>
      <c r="AC40" s="984">
        <f>'第17表(青森40部門)'!AC40/'第17表(青森40部門)'!AC$57</f>
        <v>0</v>
      </c>
      <c r="AD40" s="984">
        <f>'第17表(青森40部門)'!AD40/'第17表(青森40部門)'!AD$57</f>
        <v>0</v>
      </c>
      <c r="AE40" s="984">
        <f>'第17表(青森40部門)'!AE40/'第17表(青森40部門)'!AE$57</f>
        <v>0</v>
      </c>
      <c r="AF40" s="984">
        <f>'第17表(青森40部門)'!AF40/'第17表(青森40部門)'!AF$57</f>
        <v>0</v>
      </c>
      <c r="AG40" s="984">
        <f>'第17表(青森40部門)'!AG40/'第17表(青森40部門)'!AG$57</f>
        <v>0</v>
      </c>
      <c r="AH40" s="984">
        <f>'第17表(青森40部門)'!AH40/'第17表(青森40部門)'!AH$57</f>
        <v>0</v>
      </c>
      <c r="AI40" s="984">
        <f>'第17表(青森40部門)'!AI40/'第17表(青森40部門)'!AI$57</f>
        <v>0</v>
      </c>
      <c r="AJ40" s="984">
        <f>'第17表(青森40部門)'!AJ40/'第17表(青森40部門)'!AJ$57</f>
        <v>0</v>
      </c>
      <c r="AK40" s="984">
        <f>'第17表(青森40部門)'!AK40/'第17表(青森40部門)'!AK$57</f>
        <v>0</v>
      </c>
      <c r="AL40" s="984">
        <f>'第17表(青森40部門)'!AL40/'第17表(青森40部門)'!AL$57</f>
        <v>0</v>
      </c>
      <c r="AM40" s="984">
        <f>'第17表(青森40部門)'!AM40/'第17表(青森40部門)'!AM$57</f>
        <v>0</v>
      </c>
      <c r="AN40" s="984">
        <f>'第17表(青森40部門)'!AN40/'第17表(青森40部門)'!AN$57</f>
        <v>0</v>
      </c>
      <c r="AO40" s="984">
        <f>'第17表(青森40部門)'!AO40/'第17表(青森40部門)'!AO$57</f>
        <v>0</v>
      </c>
      <c r="AP40" s="984">
        <f>'第17表(青森40部門)'!AP40/'第17表(青森40部門)'!AP$57</f>
        <v>0</v>
      </c>
      <c r="AQ40" s="984">
        <f>'第17表(青森40部門)'!AQ40/'第17表(青森40部門)'!AQ$57</f>
        <v>0</v>
      </c>
      <c r="AR40" s="984">
        <f>'第17表(青森40部門)'!AR40/'第17表(青森40部門)'!AR$57</f>
        <v>0</v>
      </c>
      <c r="AS40" s="984">
        <f>'第17表(青森40部門)'!AS40/'第17表(青森40部門)'!AS$57</f>
        <v>0</v>
      </c>
      <c r="AT40" s="984">
        <f>'第17表(青森40部門)'!AT40/'第17表(青森40部門)'!AT$57</f>
        <v>0</v>
      </c>
      <c r="AU40" s="984">
        <f>'第17表(青森40部門)'!AU40/'第17表(青森40部門)'!AU$57</f>
        <v>0</v>
      </c>
      <c r="AV40" s="984">
        <f>'第17表(青森40部門)'!AV40/'第17表(青森40部門)'!AV$57</f>
        <v>0</v>
      </c>
      <c r="AW40" s="984">
        <f>'第17表(青森40部門)'!AW40/'第17表(青森40部門)'!AW$57</f>
        <v>0</v>
      </c>
      <c r="AX40" s="984">
        <f>'第17表(青森40部門)'!AX40/'第17表(青森40部門)'!AX$57</f>
        <v>0</v>
      </c>
      <c r="AY40" s="984">
        <f>'第17表(青森40部門)'!AY40/'第17表(青森40部門)'!AY$57</f>
        <v>0</v>
      </c>
      <c r="AZ40" s="984">
        <f>'第17表(青森40部門)'!AZ40/'第17表(青森40部門)'!AZ$57</f>
        <v>0</v>
      </c>
      <c r="BA40" s="984">
        <f>'第17表(青森40部門)'!BA40/'第17表(青森40部門)'!BA$57</f>
        <v>0</v>
      </c>
      <c r="BB40" s="984">
        <f>'第17表(青森40部門)'!BB40/'第17表(青森40部門)'!BB$57</f>
        <v>0</v>
      </c>
      <c r="BC40" s="984">
        <f>'第17表(青森40部門)'!BC40/'第17表(青森40部門)'!BC$57</f>
        <v>0</v>
      </c>
      <c r="BD40" s="984">
        <f>'第17表(青森40部門)'!BD40/'第17表(青森40部門)'!BD$57</f>
        <v>0</v>
      </c>
      <c r="BE40" s="984">
        <f>'第17表(青森40部門)'!BE40/'第17表(青森40部門)'!BE$57</f>
        <v>0</v>
      </c>
      <c r="BF40" s="984">
        <f>'第17表(青森40部門)'!BF40/'第17表(青森40部門)'!BF$57</f>
        <v>0</v>
      </c>
      <c r="BG40" s="984">
        <f>'第17表(青森40部門)'!BG40/'第17表(青森40部門)'!BG$57</f>
        <v>0</v>
      </c>
      <c r="BH40" s="984">
        <f>'第17表(青森40部門)'!BH40/'第17表(青森40部門)'!BH$57</f>
        <v>0</v>
      </c>
      <c r="BI40" s="984">
        <f>'第17表(青森40部門)'!BI40/'第17表(青森40部門)'!BI$57</f>
        <v>0</v>
      </c>
      <c r="BJ40" s="984">
        <f>'第17表(青森40部門)'!BJ40/'第17表(青森40部門)'!BJ$57</f>
        <v>0</v>
      </c>
      <c r="BK40" s="984">
        <f>'第17表(青森40部門)'!BK40/'第17表(青森40部門)'!BK$57</f>
        <v>0</v>
      </c>
      <c r="BL40" s="984">
        <f>'第17表(青森40部門)'!BL40/'第17表(青森40部門)'!BL$57</f>
        <v>0</v>
      </c>
      <c r="BM40" s="984">
        <f>'第17表(青森40部門)'!BM40/'第17表(青森40部門)'!BM$57</f>
        <v>0</v>
      </c>
      <c r="BN40" s="984">
        <f>'第17表(青森40部門)'!BN40/'第17表(青森40部門)'!BN$57</f>
        <v>0</v>
      </c>
      <c r="BO40" s="984">
        <f>'第17表(青森40部門)'!BO40/'第17表(青森40部門)'!BO$57</f>
        <v>0</v>
      </c>
      <c r="BP40" s="984">
        <f>'第17表(青森40部門)'!BP40/'第17表(青森40部門)'!BP$57</f>
        <v>0</v>
      </c>
      <c r="BQ40" s="984">
        <f>'第17表(青森40部門)'!BQ40/'第17表(青森40部門)'!BQ$57</f>
        <v>0</v>
      </c>
      <c r="BR40" s="984">
        <f>'第17表(青森40部門)'!BR40/'第17表(青森40部門)'!BR$57</f>
        <v>0</v>
      </c>
      <c r="BS40" s="984">
        <f>'第17表(青森40部門)'!BS40/'第17表(青森40部門)'!BS$57</f>
        <v>0</v>
      </c>
      <c r="BT40" s="984">
        <f>'第17表(青森40部門)'!BT40/'第17表(青森40部門)'!BT$57</f>
        <v>0</v>
      </c>
      <c r="BU40" s="985">
        <f>'第17表(青森40部門)'!BU40/'第17表(青森40部門)'!BU$57</f>
        <v>0</v>
      </c>
      <c r="BW40" s="1427">
        <f>'第17表(青森40部門)'!BW40/'第17表(青森40部門)'!BW$57</f>
        <v>0</v>
      </c>
    </row>
    <row r="41" spans="1:75">
      <c r="B41" s="1029">
        <v>34</v>
      </c>
      <c r="C41" s="999" t="s">
        <v>23</v>
      </c>
      <c r="D41" s="988">
        <f>'第17表(青森40部門)'!D41/'第17表(青森40部門)'!D$57</f>
        <v>1.6444631184078727E-4</v>
      </c>
      <c r="E41" s="989">
        <f>'第17表(青森40部門)'!E41/'第17表(青森40部門)'!E$57</f>
        <v>2.1519303105225191E-4</v>
      </c>
      <c r="F41" s="989">
        <f>'第17表(青森40部門)'!F41/'第17表(青森40部門)'!F$57</f>
        <v>1.9900231945935818E-4</v>
      </c>
      <c r="G41" s="989">
        <f>'第17表(青森40部門)'!G41/'第17表(青森40部門)'!G$57</f>
        <v>2.0152703451392523E-4</v>
      </c>
      <c r="H41" s="989">
        <f>'第17表(青森40部門)'!H41/'第17表(青森40部門)'!H$57</f>
        <v>2.0002491619755647E-4</v>
      </c>
      <c r="I41" s="989">
        <f>'第17表(青森40部門)'!I41/'第17表(青森40部門)'!I$57</f>
        <v>2.5270672594745282E-4</v>
      </c>
      <c r="J41" s="989">
        <f>'第17表(青森40部門)'!J41/'第17表(青森40部門)'!J$57</f>
        <v>1.9596326515456026E-4</v>
      </c>
      <c r="K41" s="989">
        <f>'第17表(青森40部門)'!K41/'第17表(青森40部門)'!K$57</f>
        <v>2.3622047244094488E-4</v>
      </c>
      <c r="L41" s="989">
        <f>'第17表(青森40部門)'!L41/'第17表(青森40部門)'!L$57</f>
        <v>2.0959951156740997E-4</v>
      </c>
      <c r="M41" s="989">
        <f>'第17表(青森40部門)'!M41/'第17表(青森40部門)'!M$57</f>
        <v>2.0930208912747563E-4</v>
      </c>
      <c r="N41" s="989">
        <f>'第17表(青森40部門)'!N41/'第17表(青森40部門)'!N$57</f>
        <v>2.2550905352523712E-4</v>
      </c>
      <c r="O41" s="989">
        <f>'第17表(青森40部門)'!O41/'第17表(青森40部門)'!O$57</f>
        <v>1.7685463388186239E-4</v>
      </c>
      <c r="P41" s="989">
        <f>'第17表(青森40部門)'!P41/'第17表(青森40部門)'!P$57</f>
        <v>2.1273661693282567E-4</v>
      </c>
      <c r="Q41" s="989">
        <f>'第17表(青森40部門)'!Q41/'第17表(青森40部門)'!Q$57</f>
        <v>1.5450478336334392E-4</v>
      </c>
      <c r="R41" s="989">
        <f>'第17表(青森40部門)'!R41/'第17表(青森40部門)'!R$57</f>
        <v>1.833309829361162E-4</v>
      </c>
      <c r="S41" s="989">
        <f>'第17表(青森40部門)'!S41/'第17表(青森40部門)'!S$57</f>
        <v>2.3542204318672934E-4</v>
      </c>
      <c r="T41" s="989">
        <f>'第17表(青森40部門)'!T41/'第17表(青森40部門)'!T$57</f>
        <v>1.0008734895909157E-4</v>
      </c>
      <c r="U41" s="989">
        <f>'第17表(青森40部門)'!U41/'第17表(青森40部門)'!U$57</f>
        <v>8.6936866447585767E-5</v>
      </c>
      <c r="V41" s="989">
        <f>'第17表(青森40部門)'!V41/'第17表(青森40部門)'!V$57</f>
        <v>1.0114987742601659E-4</v>
      </c>
      <c r="W41" s="989">
        <f>'第17表(青森40部門)'!W41/'第17表(青森40部門)'!W$57</f>
        <v>2.4392442801477363E-4</v>
      </c>
      <c r="X41" s="989">
        <f>'第17表(青森40部門)'!X41/'第17表(青森40部門)'!X$57</f>
        <v>3.7817906778859789E-4</v>
      </c>
      <c r="Y41" s="989">
        <f>'第17表(青森40部門)'!Y41/'第17表(青森40部門)'!Y$57</f>
        <v>1.9026056183943911E-4</v>
      </c>
      <c r="Z41" s="989">
        <f>'第17表(青森40部門)'!Z41/'第17表(青森40部門)'!Z$57</f>
        <v>2.132127281537716E-4</v>
      </c>
      <c r="AA41" s="989">
        <f>'第17表(青森40部門)'!AA41/'第17表(青森40部門)'!AA$57</f>
        <v>3.3919099339660088E-4</v>
      </c>
      <c r="AB41" s="989">
        <f>'第17表(青森40部門)'!AB41/'第17表(青森40部門)'!AB$57</f>
        <v>2.8643078020237212E-4</v>
      </c>
      <c r="AC41" s="989">
        <f>'第17表(青森40部門)'!AC41/'第17表(青森40部門)'!AC$57</f>
        <v>2.0007227874322596E-4</v>
      </c>
      <c r="AD41" s="989">
        <f>'第17表(青森40部門)'!AD41/'第17表(青森40部門)'!AD$57</f>
        <v>2.3540990608651372E-4</v>
      </c>
      <c r="AE41" s="989">
        <f>'第17表(青森40部門)'!AE41/'第17表(青森40部門)'!AE$57</f>
        <v>2.5367102327431641E-4</v>
      </c>
      <c r="AF41" s="989">
        <f>'第17表(青森40部門)'!AF41/'第17表(青森40部門)'!AF$57</f>
        <v>1.4227127377596402E-4</v>
      </c>
      <c r="AG41" s="989">
        <f>'第17表(青森40部門)'!AG41/'第17表(青森40部門)'!AG$57</f>
        <v>1.288561509704142E-4</v>
      </c>
      <c r="AH41" s="989">
        <f>'第17表(青森40部門)'!AH41/'第17表(青森40部門)'!AH$57</f>
        <v>1.8103667752358311E-4</v>
      </c>
      <c r="AI41" s="989">
        <f>'第17表(青森40部門)'!AI41/'第17表(青森40部門)'!AI$57</f>
        <v>1.7724995230083005E-4</v>
      </c>
      <c r="AJ41" s="989">
        <f>'第17表(青森40部門)'!AJ41/'第17表(青森40部門)'!AJ$57</f>
        <v>1.7306643904946962E-4</v>
      </c>
      <c r="AK41" s="989">
        <f>'第17表(青森40部門)'!AK41/'第17表(青森40部門)'!AK$57</f>
        <v>1.6871321177007979E-4</v>
      </c>
      <c r="AL41" s="989">
        <f>'第17表(青森40部門)'!AL41/'第17表(青森40部門)'!AL$57</f>
        <v>2.6204266777507702E-4</v>
      </c>
      <c r="AM41" s="989">
        <f>'第17表(青森40部門)'!AM41/'第17表(青森40部門)'!AM$57</f>
        <v>1.9840051395180757E-4</v>
      </c>
      <c r="AN41" s="989">
        <f>'第17表(青森40部門)'!AN41/'第17表(青森40部門)'!AN$57</f>
        <v>1.6420100321516159E-4</v>
      </c>
      <c r="AO41" s="989">
        <f>'第17表(青森40部門)'!AO41/'第17表(青森40部門)'!AO$57</f>
        <v>1.7800172524749087E-4</v>
      </c>
      <c r="AP41" s="989">
        <f>'第17表(青森40部門)'!AP41/'第17表(青森40部門)'!AP$57</f>
        <v>3.137418950010458E-4</v>
      </c>
      <c r="AQ41" s="989">
        <f>'第17表(青森40部門)'!AQ41/'第17表(青森40部門)'!AQ$57</f>
        <v>2.0880096048441822E-4</v>
      </c>
      <c r="AR41" s="989">
        <f>'第17表(青森40部門)'!AR41/'第17表(青森40部門)'!AR$57</f>
        <v>1.944586787826386E-4</v>
      </c>
      <c r="AS41" s="989">
        <f>'第17表(青森40部門)'!AS41/'第17表(青森40部門)'!AS$57</f>
        <v>1.9406988346652753E-4</v>
      </c>
      <c r="AT41" s="989">
        <f>'第17表(青森40部門)'!AT41/'第17表(青森40部門)'!AT$57</f>
        <v>1.7421563875717242E-4</v>
      </c>
      <c r="AU41" s="989">
        <f>'第17表(青森40部門)'!AU41/'第17表(青森40部門)'!AU$57</f>
        <v>3.025003544926029E-4</v>
      </c>
      <c r="AV41" s="989">
        <f>'第17表(青森40部門)'!AV41/'第17表(青森40部門)'!AV$57</f>
        <v>2.9542097488921711E-4</v>
      </c>
      <c r="AW41" s="989">
        <f>'第17表(青森40部門)'!AW41/'第17表(青森40部門)'!AW$57</f>
        <v>1.494172726367168E-4</v>
      </c>
      <c r="AX41" s="989">
        <f>'第17表(青森40部門)'!AX41/'第17表(青森40部門)'!AX$57</f>
        <v>1.9847270527748373E-4</v>
      </c>
      <c r="AY41" s="989">
        <f>'第17表(青森40部門)'!AY41/'第17表(青森40部門)'!AY$57</f>
        <v>2.0187146724932314E-4</v>
      </c>
      <c r="AZ41" s="989">
        <f>'第17表(青森40部門)'!AZ41/'第17表(青森40部門)'!AZ$57</f>
        <v>1.8521948508983145E-4</v>
      </c>
      <c r="BA41" s="989">
        <f>'第17表(青森40部門)'!BA41/'第17表(青森40部門)'!BA$57</f>
        <v>3.0909683010161556E-4</v>
      </c>
      <c r="BB41" s="989">
        <f>'第17表(青森40部門)'!BB41/'第17表(青森40部門)'!BB$57</f>
        <v>7.5406319411517014E-5</v>
      </c>
      <c r="BC41" s="989">
        <f>'第17表(青森40部門)'!BC41/'第17表(青森40部門)'!BC$57</f>
        <v>8.0786035698727742E-5</v>
      </c>
      <c r="BD41" s="989">
        <f>'第17表(青森40部門)'!BD41/'第17表(青森40部門)'!BD$57</f>
        <v>7.6289767347561551E-5</v>
      </c>
      <c r="BE41" s="989">
        <f>'第17表(青森40部門)'!BE41/'第17表(青森40部門)'!BE$57</f>
        <v>7.596535979593306E-5</v>
      </c>
      <c r="BF41" s="989">
        <f>'第17表(青森40部門)'!BF41/'第17表(青森40部門)'!BF$57</f>
        <v>8.6086919092643872E-5</v>
      </c>
      <c r="BG41" s="989">
        <f>'第17表(青森40部門)'!BG41/'第17表(青森40部門)'!BG$57</f>
        <v>9.6240601503759399E-5</v>
      </c>
      <c r="BH41" s="989">
        <f>'第17表(青森40部門)'!BH41/'第17表(青森40部門)'!BH$57</f>
        <v>6.7821259517699946E-5</v>
      </c>
      <c r="BI41" s="989">
        <f>'第17表(青森40部門)'!BI41/'第17表(青森40部門)'!BI$57</f>
        <v>6.78865776921473E-5</v>
      </c>
      <c r="BJ41" s="989">
        <f>'第17表(青森40部門)'!BJ41/'第17表(青森40部門)'!BJ$57</f>
        <v>7.721212745148504E-5</v>
      </c>
      <c r="BK41" s="989">
        <f>'第17表(青森40部門)'!BK41/'第17表(青森40部門)'!BK$57</f>
        <v>5.5231952959370527E-5</v>
      </c>
      <c r="BL41" s="989">
        <f>'第17表(青森40部門)'!BL41/'第17表(青森40部門)'!BL$57</f>
        <v>1.1229611237097644E-4</v>
      </c>
      <c r="BM41" s="989">
        <f>'第17表(青森40部門)'!BM41/'第17表(青森40部門)'!BM$57</f>
        <v>7.4714450708697702E-5</v>
      </c>
      <c r="BN41" s="989">
        <f>'第17表(青森40部門)'!BN41/'第17表(青森40部門)'!BN$57</f>
        <v>6.3209684138099684E-5</v>
      </c>
      <c r="BO41" s="989">
        <f>'第17表(青森40部門)'!BO41/'第17表(青森40部門)'!BO$57</f>
        <v>1.6247759014615849E-4</v>
      </c>
      <c r="BP41" s="989">
        <f>'第17表(青森40部門)'!BP41/'第17表(青森40部門)'!BP$57</f>
        <v>1.0787436731972001E-4</v>
      </c>
      <c r="BQ41" s="989">
        <f>'第17表(青森40部門)'!BQ41/'第17表(青森40部門)'!BQ$57</f>
        <v>1.5108298476620516E-4</v>
      </c>
      <c r="BR41" s="989">
        <f>'第17表(青森40部門)'!BR41/'第17表(青森40部門)'!BR$57</f>
        <v>1.6266869615230438E-4</v>
      </c>
      <c r="BS41" s="989">
        <f>'第17表(青森40部門)'!BS41/'第17表(青森40部門)'!BS$57</f>
        <v>2.101029752731959E-4</v>
      </c>
      <c r="BT41" s="989">
        <f>'第17表(青森40部門)'!BT41/'第17表(青森40部門)'!BT$57</f>
        <v>1.3477110443723894E-4</v>
      </c>
      <c r="BU41" s="990">
        <f>'第17表(青森40部門)'!BU41/'第17表(青森40部門)'!BU$57</f>
        <v>1.9006655729622671E-4</v>
      </c>
      <c r="BW41" s="1428">
        <f>'第17表(青森40部門)'!BW41/'第17表(青森40部門)'!BW$57</f>
        <v>2.6320775161525387E-5</v>
      </c>
    </row>
    <row r="42" spans="1:75">
      <c r="B42" s="1033">
        <v>35</v>
      </c>
      <c r="C42" s="1007" t="s">
        <v>416</v>
      </c>
      <c r="D42" s="993">
        <f>'第17表(青森40部門)'!D42/'第17表(青森40部門)'!D$57</f>
        <v>1.2076197868257047E-6</v>
      </c>
      <c r="E42" s="994">
        <f>'第17表(青森40部門)'!E42/'第17表(青森40部門)'!E$57</f>
        <v>7.5146772748405429E-7</v>
      </c>
      <c r="F42" s="994">
        <f>'第17表(青森40部門)'!F42/'第17表(青森40部門)'!F$57</f>
        <v>5.5346751394753507E-7</v>
      </c>
      <c r="G42" s="994">
        <f>'第17表(青森40部門)'!G42/'第17表(青森40部門)'!G$57</f>
        <v>4.5033974193055919E-7</v>
      </c>
      <c r="H42" s="994">
        <f>'第17表(青森40部門)'!H42/'第17表(青森40部門)'!H$57</f>
        <v>4.6355716384138232E-7</v>
      </c>
      <c r="I42" s="994">
        <f>'第17表(青森40部門)'!I42/'第17表(青森40部門)'!I$57</f>
        <v>0</v>
      </c>
      <c r="J42" s="994">
        <f>'第17表(青森40部門)'!J42/'第17表(青森40部門)'!J$57</f>
        <v>6.7760465129515998E-7</v>
      </c>
      <c r="K42" s="994">
        <f>'第17表(青森40部門)'!K42/'第17表(青森40部門)'!K$57</f>
        <v>0</v>
      </c>
      <c r="L42" s="994">
        <f>'第17表(青森40部門)'!L42/'第17表(青森40部門)'!L$57</f>
        <v>7.3031188699445982E-7</v>
      </c>
      <c r="M42" s="994">
        <f>'第17表(青森40部門)'!M42/'第17表(青森40部門)'!M$57</f>
        <v>7.4396477178012666E-7</v>
      </c>
      <c r="N42" s="994">
        <f>'第17表(青森40部門)'!N42/'第17表(青森40部門)'!N$57</f>
        <v>0</v>
      </c>
      <c r="O42" s="994">
        <f>'第17表(青森40部門)'!O42/'第17表(青森40部門)'!O$57</f>
        <v>6.454548681819795E-7</v>
      </c>
      <c r="P42" s="994">
        <f>'第17表(青森40部門)'!P42/'第17表(青森40部門)'!P$57</f>
        <v>8.4085619341037823E-7</v>
      </c>
      <c r="Q42" s="994">
        <f>'第17表(青森40部門)'!Q42/'第17表(青森40部門)'!Q$57</f>
        <v>5.2374502835031835E-7</v>
      </c>
      <c r="R42" s="994">
        <f>'第17表(青森40部門)'!R42/'第17表(青森40部門)'!R$57</f>
        <v>0</v>
      </c>
      <c r="S42" s="994">
        <f>'第17表(青森40部門)'!S42/'第17表(青森40部門)'!S$57</f>
        <v>9.9885331639278118E-7</v>
      </c>
      <c r="T42" s="994">
        <f>'第17表(青森40部門)'!T42/'第17表(青森40部門)'!T$57</f>
        <v>9.0988499053719611E-6</v>
      </c>
      <c r="U42" s="994">
        <f>'第17表(青森40部門)'!U42/'第17表(青森40部門)'!U$57</f>
        <v>1.7387373289517154E-5</v>
      </c>
      <c r="V42" s="994">
        <f>'第17表(青森40部門)'!V42/'第17表(青森40部門)'!V$57</f>
        <v>8.4291564521680493E-6</v>
      </c>
      <c r="W42" s="994">
        <f>'第17表(青森40部門)'!W42/'第17表(青森40部門)'!W$57</f>
        <v>4.8997206832562495E-7</v>
      </c>
      <c r="X42" s="994">
        <f>'第17表(青森40部門)'!X42/'第17表(青森40部門)'!X$57</f>
        <v>0</v>
      </c>
      <c r="Y42" s="994">
        <f>'第17表(青森40部門)'!Y42/'第17表(青森40部門)'!Y$57</f>
        <v>0</v>
      </c>
      <c r="Z42" s="994">
        <f>'第17表(青森40部門)'!Z42/'第17表(青森40部門)'!Z$57</f>
        <v>0</v>
      </c>
      <c r="AA42" s="994">
        <f>'第17表(青森40部門)'!AA42/'第17表(青森40部門)'!AA$57</f>
        <v>0</v>
      </c>
      <c r="AB42" s="994">
        <f>'第17表(青森40部門)'!AB42/'第17表(青森40部門)'!AB$57</f>
        <v>4.175375804699302E-7</v>
      </c>
      <c r="AC42" s="994">
        <f>'第17表(青森40部門)'!AC42/'第17表(青森40部門)'!AC$57</f>
        <v>4.2120479735415996E-7</v>
      </c>
      <c r="AD42" s="994">
        <f>'第17表(青森40部門)'!AD42/'第17表(青森40部門)'!AD$57</f>
        <v>7.533116994768439E-7</v>
      </c>
      <c r="AE42" s="994">
        <f>'第17表(青森40部門)'!AE42/'第17表(青森40部門)'!AE$57</f>
        <v>0</v>
      </c>
      <c r="AF42" s="994">
        <f>'第17表(青森40部門)'!AF42/'第17表(青森40部門)'!AF$57</f>
        <v>1.8648873416649302E-6</v>
      </c>
      <c r="AG42" s="994">
        <f>'第17表(青森40部門)'!AG42/'第17表(青森40部門)'!AG$57</f>
        <v>1.7964735876737087E-6</v>
      </c>
      <c r="AH42" s="994">
        <f>'第17表(青森40部門)'!AH42/'第17表(青森40部門)'!AH$57</f>
        <v>6.3410394929451179E-7</v>
      </c>
      <c r="AI42" s="994">
        <f>'第17表(青森40部門)'!AI42/'第17表(青森40部門)'!AI$57</f>
        <v>6.5285433628298363E-7</v>
      </c>
      <c r="AJ42" s="994">
        <f>'第17表(青森40部門)'!AJ42/'第17表(青森40部門)'!AJ$57</f>
        <v>6.0867446324549683E-7</v>
      </c>
      <c r="AK42" s="994">
        <f>'第17表(青森40部門)'!AK42/'第17表(青森40部門)'!AK$57</f>
        <v>8.9741070090467972E-7</v>
      </c>
      <c r="AL42" s="994">
        <f>'第17表(青森40部門)'!AL42/'第17表(青森40部門)'!AL$57</f>
        <v>0</v>
      </c>
      <c r="AM42" s="994">
        <f>'第17表(青森40部門)'!AM42/'第17表(青森40部門)'!AM$57</f>
        <v>0</v>
      </c>
      <c r="AN42" s="994">
        <f>'第17表(青森40部門)'!AN42/'第17表(青森40部門)'!AN$57</f>
        <v>5.8853406170308812E-7</v>
      </c>
      <c r="AO42" s="994">
        <f>'第17表(青森40部門)'!AO42/'第17表(青森40部門)'!AO$57</f>
        <v>0</v>
      </c>
      <c r="AP42" s="994">
        <f>'第17表(青森40部門)'!AP42/'第17表(青森40部門)'!AP$57</f>
        <v>0</v>
      </c>
      <c r="AQ42" s="994">
        <f>'第17表(青森40部門)'!AQ42/'第17表(青森40部門)'!AQ$57</f>
        <v>0</v>
      </c>
      <c r="AR42" s="994">
        <f>'第17表(青森40部門)'!AR42/'第17表(青森40部門)'!AR$57</f>
        <v>8.3458660421733301E-7</v>
      </c>
      <c r="AS42" s="994">
        <f>'第17表(青森40部門)'!AS42/'第17表(青森40部門)'!AS$57</f>
        <v>9.1542397861569587E-7</v>
      </c>
      <c r="AT42" s="994">
        <f>'第17表(青森40部門)'!AT42/'第17表(青森40部門)'!AT$57</f>
        <v>1.1167669151100798E-6</v>
      </c>
      <c r="AU42" s="994">
        <f>'第17表(青森40部門)'!AU42/'第17表(青森40部門)'!AU$57</f>
        <v>0</v>
      </c>
      <c r="AV42" s="994">
        <f>'第17表(青森40部門)'!AV42/'第17表(青森40部門)'!AV$57</f>
        <v>0</v>
      </c>
      <c r="AW42" s="994">
        <f>'第17表(青森40部門)'!AW42/'第17表(青森40部門)'!AW$57</f>
        <v>0</v>
      </c>
      <c r="AX42" s="994">
        <f>'第17表(青森40部門)'!AX42/'第17表(青森40部門)'!AX$57</f>
        <v>0</v>
      </c>
      <c r="AY42" s="994">
        <f>'第17表(青森40部門)'!AY42/'第17表(青森40部門)'!AY$57</f>
        <v>0</v>
      </c>
      <c r="AZ42" s="994">
        <f>'第17表(青森40部門)'!AZ42/'第17表(青森40部門)'!AZ$57</f>
        <v>0</v>
      </c>
      <c r="BA42" s="994">
        <f>'第17表(青森40部門)'!BA42/'第17表(青森40部門)'!BA$57</f>
        <v>0</v>
      </c>
      <c r="BB42" s="994">
        <f>'第17表(青森40部門)'!BB42/'第17表(青森40部門)'!BB$57</f>
        <v>8.0433407372284818E-7</v>
      </c>
      <c r="BC42" s="994">
        <f>'第17表(青森40部門)'!BC42/'第17表(青森40部門)'!BC$57</f>
        <v>6.2143104383636727E-7</v>
      </c>
      <c r="BD42" s="994">
        <f>'第17表(青森40部門)'!BD42/'第17表(青森40部門)'!BD$57</f>
        <v>1.0450653061309802E-6</v>
      </c>
      <c r="BE42" s="994">
        <f>'第17表(青森40部門)'!BE42/'第17表(青森40部門)'!BE$57</f>
        <v>0</v>
      </c>
      <c r="BF42" s="994">
        <f>'第17表(青森40部門)'!BF42/'第17表(青森40部門)'!BF$57</f>
        <v>0</v>
      </c>
      <c r="BG42" s="994">
        <f>'第17表(青森40部門)'!BG42/'第17表(青森40部門)'!BG$57</f>
        <v>0</v>
      </c>
      <c r="BH42" s="994">
        <f>'第17表(青森40部門)'!BH42/'第17表(青森40部門)'!BH$57</f>
        <v>1.3983764849010299E-6</v>
      </c>
      <c r="BI42" s="994">
        <f>'第17表(青森40部門)'!BI42/'第17表(青森40部門)'!BI$57</f>
        <v>0</v>
      </c>
      <c r="BJ42" s="994">
        <f>'第17表(青森40部門)'!BJ42/'第17表(青森40部門)'!BJ$57</f>
        <v>0</v>
      </c>
      <c r="BK42" s="994">
        <f>'第17表(青森40部門)'!BK42/'第17表(青森40部門)'!BK$57</f>
        <v>0</v>
      </c>
      <c r="BL42" s="994">
        <f>'第17表(青森40部門)'!BL42/'第17表(青森40部門)'!BL$57</f>
        <v>0</v>
      </c>
      <c r="BM42" s="994">
        <f>'第17表(青森40部門)'!BM42/'第17表(青森40部門)'!BM$57</f>
        <v>1.556551056431202E-6</v>
      </c>
      <c r="BN42" s="994">
        <f>'第17表(青森40部門)'!BN42/'第17表(青森40部門)'!BN$57</f>
        <v>1.4507140621858945E-5</v>
      </c>
      <c r="BO42" s="994">
        <f>'第17表(青森40部門)'!BO42/'第17表(青森40部門)'!BO$57</f>
        <v>1.9679344756536986E-6</v>
      </c>
      <c r="BP42" s="994">
        <f>'第17表(青森40部門)'!BP42/'第17表(青森40部門)'!BP$57</f>
        <v>2.8843413721850269E-6</v>
      </c>
      <c r="BQ42" s="994">
        <f>'第17表(青森40部門)'!BQ42/'第17表(青森40部門)'!BQ$57</f>
        <v>3.6552335024081898E-6</v>
      </c>
      <c r="BR42" s="994">
        <f>'第17表(青森40部門)'!BR42/'第17表(青森40部門)'!BR$57</f>
        <v>1.7428788873461184E-5</v>
      </c>
      <c r="BS42" s="994">
        <f>'第17表(青森40部門)'!BS42/'第17表(青森40部門)'!BS$57</f>
        <v>8.2717706800470826E-7</v>
      </c>
      <c r="BT42" s="994">
        <f>'第17表(青森40部門)'!BT42/'第17表(青森40部門)'!BT$57</f>
        <v>7.9746215643336644E-7</v>
      </c>
      <c r="BU42" s="995">
        <f>'第17表(青森40部門)'!BU42/'第17表(青森40部門)'!BU$57</f>
        <v>1.0200351912140969E-6</v>
      </c>
      <c r="BW42" s="1429">
        <f>'第17表(青森40部門)'!BW42/'第17表(青森40部門)'!BW$57</f>
        <v>1.2024719616940533E-6</v>
      </c>
    </row>
    <row r="43" spans="1:75">
      <c r="B43" s="1028">
        <v>36</v>
      </c>
      <c r="C43" s="997" t="s">
        <v>874</v>
      </c>
      <c r="D43" s="983">
        <f>'第17表(青森40部門)'!D43/'第17表(青森40部門)'!D$57</f>
        <v>9.8391259675025314E-4</v>
      </c>
      <c r="E43" s="984">
        <f>'第17表(青森40部門)'!E43/'第17表(青森40部門)'!E$57</f>
        <v>6.6846470122104284E-4</v>
      </c>
      <c r="F43" s="984">
        <f>'第17表(青森40部門)'!F43/'第17表(青森40部門)'!F$57</f>
        <v>2.2446182510094478E-4</v>
      </c>
      <c r="G43" s="984">
        <f>'第17表(青森40部門)'!G43/'第17表(青森40部門)'!G$57</f>
        <v>8.9279853837733356E-5</v>
      </c>
      <c r="H43" s="984">
        <f>'第17表(青森40部門)'!H43/'第17表(青森40部門)'!H$57</f>
        <v>8.8771196875624711E-5</v>
      </c>
      <c r="I43" s="984">
        <f>'第17表(青森40部門)'!I43/'第17表(青森40部門)'!I$57</f>
        <v>1.0661065000908165E-4</v>
      </c>
      <c r="J43" s="984">
        <f>'第17表(青森40部門)'!J43/'第17表(青森40部門)'!J$57</f>
        <v>3.8718329775005441E-4</v>
      </c>
      <c r="K43" s="984">
        <f>'第17表(青森40部門)'!K43/'第17表(青森40部門)'!K$57</f>
        <v>3.5433070866141734E-4</v>
      </c>
      <c r="L43" s="984">
        <f>'第17表(青森40部門)'!L43/'第17表(青森40部門)'!L$57</f>
        <v>3.6150438406225765E-4</v>
      </c>
      <c r="M43" s="984">
        <f>'第17表(青森40部門)'!M43/'第17表(青森40部門)'!M$57</f>
        <v>3.6032693779884136E-4</v>
      </c>
      <c r="N43" s="984">
        <f>'第17表(青森40部門)'!N43/'第17表(青森40部門)'!N$57</f>
        <v>4.2448763016515224E-4</v>
      </c>
      <c r="O43" s="984">
        <f>'第17表(青森40部門)'!O43/'第17表(青森40部門)'!O$57</f>
        <v>4.2115930148874163E-4</v>
      </c>
      <c r="P43" s="984">
        <f>'第17表(青森40部門)'!P43/'第17表(青森40部門)'!P$57</f>
        <v>4.1622381573813721E-4</v>
      </c>
      <c r="Q43" s="984">
        <f>'第17表(青森40部門)'!Q43/'第17表(青森40部門)'!Q$57</f>
        <v>4.2423347296375788E-4</v>
      </c>
      <c r="R43" s="984">
        <f>'第17表(青森40部門)'!R43/'第17表(青森40部門)'!R$57</f>
        <v>4.3717388238612327E-4</v>
      </c>
      <c r="S43" s="984">
        <f>'第17表(青森40部門)'!S43/'第17表(青森40部門)'!S$57</f>
        <v>1.2232111382286981E-3</v>
      </c>
      <c r="T43" s="984">
        <f>'第17表(青森40部門)'!T43/'第17表(青森40部門)'!T$57</f>
        <v>2.894734105609051E-3</v>
      </c>
      <c r="U43" s="984">
        <f>'第17表(青森40部門)'!U43/'第17表(青森40部門)'!U$57</f>
        <v>3.0601776989550187E-3</v>
      </c>
      <c r="V43" s="984">
        <f>'第17表(青森40部門)'!V43/'第17表(青森40部門)'!V$57</f>
        <v>2.881366647232778E-3</v>
      </c>
      <c r="W43" s="984">
        <f>'第17表(青森40部門)'!W43/'第17表(青森40部門)'!W$57</f>
        <v>1.1181979219304639E-3</v>
      </c>
      <c r="X43" s="984">
        <f>'第17表(青森40部門)'!X43/'第17表(青森40部門)'!X$57</f>
        <v>1.2462719279396977E-3</v>
      </c>
      <c r="Y43" s="984">
        <f>'第17表(青森40部門)'!Y43/'第17表(青森40部門)'!Y$57</f>
        <v>8.4394149215922631E-4</v>
      </c>
      <c r="Z43" s="984">
        <f>'第17表(青森40部門)'!Z43/'第17表(青森40部門)'!Z$57</f>
        <v>1.1371345501534486E-3</v>
      </c>
      <c r="AA43" s="984">
        <f>'第17表(青森40部門)'!AA43/'第17表(青森40部門)'!AA$57</f>
        <v>1.0981609112450234E-3</v>
      </c>
      <c r="AB43" s="984">
        <f>'第17表(青森40部門)'!AB43/'第17表(青森40部門)'!AB$57</f>
        <v>1.2413392267371026E-3</v>
      </c>
      <c r="AC43" s="984">
        <f>'第17表(青森40部門)'!AC43/'第17表(青森40部門)'!AC$57</f>
        <v>9.8140717783519265E-4</v>
      </c>
      <c r="AD43" s="984">
        <f>'第17表(青森40部門)'!AD43/'第17表(青森40部門)'!AD$57</f>
        <v>1.1617949685181624E-3</v>
      </c>
      <c r="AE43" s="984">
        <f>'第17表(青森40部門)'!AE43/'第17表(青森40部門)'!AE$57</f>
        <v>1.0953976005027299E-3</v>
      </c>
      <c r="AF43" s="984">
        <f>'第17表(青森40部門)'!AF43/'第17表(青森40部門)'!AF$57</f>
        <v>1.0961611490375759E-3</v>
      </c>
      <c r="AG43" s="984">
        <f>'第17表(青森40部門)'!AG43/'第17表(青森40部門)'!AG$57</f>
        <v>1.041138101947263E-3</v>
      </c>
      <c r="AH43" s="984">
        <f>'第17表(青森40部門)'!AH43/'第17表(青森40部門)'!AH$57</f>
        <v>6.9117330473101788E-4</v>
      </c>
      <c r="AI43" s="984">
        <f>'第17表(青森40部門)'!AI43/'第17表(青森40部門)'!AI$57</f>
        <v>6.9904378057500469E-4</v>
      </c>
      <c r="AJ43" s="984">
        <f>'第17表(青森40部門)'!AJ43/'第17表(青森40部門)'!AJ$57</f>
        <v>7.472493493777217E-4</v>
      </c>
      <c r="AK43" s="984">
        <f>'第17表(青森40部門)'!AK43/'第17表(青森40部門)'!AK$57</f>
        <v>7.4933793525540761E-4</v>
      </c>
      <c r="AL43" s="984">
        <f>'第17表(青森40部門)'!AL43/'第17表(青森40部門)'!AL$57</f>
        <v>7.0480441677434513E-4</v>
      </c>
      <c r="AM43" s="984">
        <f>'第17表(青森40部門)'!AM43/'第17表(青森40部門)'!AM$57</f>
        <v>5.3851568072633483E-4</v>
      </c>
      <c r="AN43" s="984">
        <f>'第17表(青森40部門)'!AN43/'第17表(青森40部門)'!AN$57</f>
        <v>7.7863056363318558E-4</v>
      </c>
      <c r="AO43" s="984">
        <f>'第17表(青森40部門)'!AO43/'第17表(青森40部門)'!AO$57</f>
        <v>8.2611057102040632E-4</v>
      </c>
      <c r="AP43" s="984">
        <f>'第17表(青森40部門)'!AP43/'第17表(青森40部門)'!AP$57</f>
        <v>7.320644216691069E-4</v>
      </c>
      <c r="AQ43" s="984">
        <f>'第17表(青森40部門)'!AQ43/'第17表(青森40部門)'!AQ$57</f>
        <v>7.8300360181656837E-4</v>
      </c>
      <c r="AR43" s="984">
        <f>'第17表(青森40部門)'!AR43/'第17表(青森40部門)'!AR$57</f>
        <v>5.007519625303998E-4</v>
      </c>
      <c r="AS43" s="984">
        <f>'第17表(青森40部門)'!AS43/'第17表(青森40部門)'!AS$57</f>
        <v>4.8609013264493448E-4</v>
      </c>
      <c r="AT43" s="984">
        <f>'第17表(青森40部門)'!AT43/'第17表(青森40部門)'!AT$57</f>
        <v>4.7239240509156373E-4</v>
      </c>
      <c r="AU43" s="984">
        <f>'第17表(青森40部門)'!AU43/'第17表(青森40部門)'!AU$57</f>
        <v>5.3882875643994897E-4</v>
      </c>
      <c r="AV43" s="984">
        <f>'第17表(青森40部門)'!AV43/'第17表(青森40部門)'!AV$57</f>
        <v>5.7677428430751921E-4</v>
      </c>
      <c r="AW43" s="984">
        <f>'第17表(青森40部門)'!AW43/'第17表(青森40部門)'!AW$57</f>
        <v>4.9805757545572267E-4</v>
      </c>
      <c r="AX43" s="984">
        <f>'第17表(青森40部門)'!AX43/'第17表(青森40部門)'!AX$57</f>
        <v>6.5212460305458947E-4</v>
      </c>
      <c r="AY43" s="984">
        <f>'第17表(青森40部門)'!AY43/'第17表(青森40部門)'!AY$57</f>
        <v>6.6498836270365274E-4</v>
      </c>
      <c r="AZ43" s="984">
        <f>'第17表(青森40部門)'!AZ43/'第17表(青森40部門)'!AZ$57</f>
        <v>6.0196332654195218E-4</v>
      </c>
      <c r="BA43" s="984">
        <f>'第17表(青森40部門)'!BA43/'第17表(青森40部門)'!BA$57</f>
        <v>4.2500814138972143E-4</v>
      </c>
      <c r="BB43" s="984">
        <f>'第17表(青森40部門)'!BB43/'第17表(青森40部門)'!BB$57</f>
        <v>6.332119995383122E-4</v>
      </c>
      <c r="BC43" s="984">
        <f>'第17表(青森40部門)'!BC43/'第17表(青森40部門)'!BC$57</f>
        <v>6.3883111306378552E-4</v>
      </c>
      <c r="BD43" s="984">
        <f>'第17表(青森40部門)'!BD43/'第17表(青森40部門)'!BD$57</f>
        <v>6.7615725306674414E-4</v>
      </c>
      <c r="BE43" s="984">
        <f>'第17表(青森40部門)'!BE43/'第17表(青森40部門)'!BE$57</f>
        <v>4.7978121976378771E-4</v>
      </c>
      <c r="BF43" s="984">
        <f>'第17表(青森40部門)'!BF43/'第17表(青森40部門)'!BF$57</f>
        <v>7.4608663213624686E-4</v>
      </c>
      <c r="BG43" s="984">
        <f>'第17表(青森40部門)'!BG43/'第17表(青森40部門)'!BG$57</f>
        <v>6.2857142857142853E-4</v>
      </c>
      <c r="BH43" s="984">
        <f>'第17表(青森40部門)'!BH43/'第17表(青森40部門)'!BH$57</f>
        <v>7.7050544318046747E-4</v>
      </c>
      <c r="BI43" s="984">
        <f>'第17表(青森40部門)'!BI43/'第17表(青森40部門)'!BI$57</f>
        <v>6.5785326477866548E-4</v>
      </c>
      <c r="BJ43" s="984">
        <f>'第17表(青森40部門)'!BJ43/'第17表(青森40部門)'!BJ$57</f>
        <v>4.6327276470891027E-4</v>
      </c>
      <c r="BK43" s="984">
        <f>'第17表(青森40部門)'!BK43/'第17表(青森40部門)'!BK$57</f>
        <v>4.1211534131222621E-4</v>
      </c>
      <c r="BL43" s="984">
        <f>'第17表(青森40部門)'!BL43/'第17表(青森40部門)'!BL$57</f>
        <v>3.9927506620791625E-4</v>
      </c>
      <c r="BM43" s="984">
        <f>'第17表(青森40部門)'!BM43/'第17表(青森40部門)'!BM$57</f>
        <v>5.1833150179159029E-4</v>
      </c>
      <c r="BN43" s="984">
        <f>'第17表(青森40部門)'!BN43/'第17表(青森40部門)'!BN$57</f>
        <v>5.4308517142259097E-3</v>
      </c>
      <c r="BO43" s="984">
        <f>'第17表(青森40部門)'!BO43/'第17表(青森40部門)'!BO$57</f>
        <v>1.1790387427260223E-3</v>
      </c>
      <c r="BP43" s="984">
        <f>'第17表(青森40部門)'!BP43/'第17表(青森40部門)'!BP$57</f>
        <v>5.007216622113207E-4</v>
      </c>
      <c r="BQ43" s="984">
        <f>'第17表(青森40部門)'!BQ43/'第17表(青森40部門)'!BQ$57</f>
        <v>6.3113698474914738E-4</v>
      </c>
      <c r="BR43" s="984">
        <f>'第17表(青森40部門)'!BR43/'第17表(青森40部門)'!BR$57</f>
        <v>5.1705406991268174E-4</v>
      </c>
      <c r="BS43" s="984">
        <f>'第17表(青森40部門)'!BS43/'第17表(青森40部門)'!BS$57</f>
        <v>1.216777467034926E-3</v>
      </c>
      <c r="BT43" s="984">
        <f>'第17表(青森40部門)'!BT43/'第17表(青森40部門)'!BT$57</f>
        <v>1.107674935285946E-3</v>
      </c>
      <c r="BU43" s="985">
        <f>'第17表(青森40部門)'!BU43/'第17表(青森40部門)'!BU$57</f>
        <v>1.7854015963550743E-3</v>
      </c>
      <c r="BW43" s="1427">
        <f>'第17表(青森40部門)'!BW43/'第17表(青森40部門)'!BW$57</f>
        <v>1.9121976350850321E-3</v>
      </c>
    </row>
    <row r="44" spans="1:75">
      <c r="A44" s="718"/>
      <c r="B44" s="1031">
        <v>37</v>
      </c>
      <c r="C44" s="1003" t="s">
        <v>24</v>
      </c>
      <c r="D44" s="983">
        <f>'第17表(青森40部門)'!D44/'第17表(青森40部門)'!D$57</f>
        <v>9.5677615501875674E-2</v>
      </c>
      <c r="E44" s="984">
        <f>'第17表(青森40部門)'!E44/'第17表(青森40部門)'!E$57</f>
        <v>8.5378518222460481E-2</v>
      </c>
      <c r="F44" s="984">
        <f>'第17表(青森40部門)'!F44/'第17表(青森40部門)'!F$57</f>
        <v>7.4619351179872825E-2</v>
      </c>
      <c r="G44" s="984">
        <f>'第17表(青森40部門)'!G44/'第17表(青森40部門)'!G$57</f>
        <v>5.6199247414740271E-2</v>
      </c>
      <c r="H44" s="984">
        <f>'第17表(青森40部門)'!H44/'第17表(青森40部門)'!H$57</f>
        <v>5.6470881367030074E-2</v>
      </c>
      <c r="I44" s="984">
        <f>'第17表(青森40部門)'!I44/'第17表(青森40部門)'!I$57</f>
        <v>4.6944222887332285E-2</v>
      </c>
      <c r="J44" s="984">
        <f>'第17表(青森40部門)'!J44/'第17表(青森40部門)'!J$57</f>
        <v>9.6792029851466344E-2</v>
      </c>
      <c r="K44" s="984">
        <f>'第17表(青森40部門)'!K44/'第17表(青森40部門)'!K$57</f>
        <v>7.0659448818897644E-2</v>
      </c>
      <c r="L44" s="984">
        <f>'第17表(青森40部門)'!L44/'第17表(青森40部門)'!L$57</f>
        <v>0.11094752124842436</v>
      </c>
      <c r="M44" s="984">
        <f>'第17表(青森40部門)'!M44/'第17表(青森40部門)'!M$57</f>
        <v>0.11196198637602112</v>
      </c>
      <c r="N44" s="984">
        <f>'第17表(青森40部門)'!N44/'第17表(青森40部門)'!N$57</f>
        <v>5.6682363865490484E-2</v>
      </c>
      <c r="O44" s="984">
        <f>'第17表(青森40部門)'!O44/'第17表(青森40部門)'!O$57</f>
        <v>7.7752784330937616E-2</v>
      </c>
      <c r="P44" s="984">
        <f>'第17表(青森40部門)'!P44/'第17表(青森40部門)'!P$57</f>
        <v>0.14308849843264407</v>
      </c>
      <c r="Q44" s="984">
        <f>'第17表(青森40部門)'!Q44/'第17表(青森40部門)'!Q$57</f>
        <v>3.7057055735898424E-2</v>
      </c>
      <c r="R44" s="984">
        <f>'第17表(青森40部門)'!R44/'第17表(青森40部門)'!R$57</f>
        <v>0.14617120293329572</v>
      </c>
      <c r="S44" s="984">
        <f>'第17表(青森40部門)'!S44/'第17表(青森40部門)'!S$57</f>
        <v>9.882124551783783E-2</v>
      </c>
      <c r="T44" s="984">
        <f>'第17表(青森40部門)'!T44/'第17表(青森40部門)'!T$57</f>
        <v>7.1904311295052301E-2</v>
      </c>
      <c r="U44" s="984">
        <f>'第17表(青森40部門)'!U44/'第17表(青森40部門)'!U$57</f>
        <v>8.2729122111522613E-2</v>
      </c>
      <c r="V44" s="984">
        <f>'第17表(青森40部門)'!V44/'第17表(青森40部門)'!V$57</f>
        <v>7.1029691703602765E-2</v>
      </c>
      <c r="W44" s="984">
        <f>'第17表(青森40部門)'!W44/'第17表(青森40部門)'!W$57</f>
        <v>0.100512298462239</v>
      </c>
      <c r="X44" s="984">
        <f>'第17表(青森40部門)'!X44/'第17表(青森40部門)'!X$57</f>
        <v>7.8652651121214986E-2</v>
      </c>
      <c r="Y44" s="984">
        <f>'第17表(青森40部門)'!Y44/'第17表(青森40部門)'!Y$57</f>
        <v>5.8537738861942856E-2</v>
      </c>
      <c r="Z44" s="984">
        <f>'第17表(青森40部門)'!Z44/'第17表(青森40部門)'!Z$57</f>
        <v>9.5842351801001452E-2</v>
      </c>
      <c r="AA44" s="984">
        <f>'第17表(青森40部門)'!AA44/'第17表(青森40部門)'!AA$57</f>
        <v>0.10289635429822346</v>
      </c>
      <c r="AB44" s="984">
        <f>'第17表(青森40部門)'!AB44/'第17表(青森40部門)'!AB$57</f>
        <v>0.10121653749445719</v>
      </c>
      <c r="AC44" s="984">
        <f>'第17表(青森40部門)'!AC44/'第17表(青森40部門)'!AC$57</f>
        <v>7.0409857540113432E-2</v>
      </c>
      <c r="AD44" s="984">
        <f>'第17表(青森40部門)'!AD44/'第17表(青森40部門)'!AD$57</f>
        <v>0.11935376402548679</v>
      </c>
      <c r="AE44" s="984">
        <f>'第17表(青森40部門)'!AE44/'第17表(青森40部門)'!AE$57</f>
        <v>0.11566245611203035</v>
      </c>
      <c r="AF44" s="984">
        <f>'第17表(青森40部門)'!AF44/'第17表(青森40部門)'!AF$57</f>
        <v>0.13298835534898276</v>
      </c>
      <c r="AG44" s="984">
        <f>'第17表(青森40部門)'!AG44/'第17表(青森40部門)'!AG$57</f>
        <v>0.15772107199825186</v>
      </c>
      <c r="AH44" s="984">
        <f>'第17表(青森40部門)'!AH44/'第17表(青森40部門)'!AH$57</f>
        <v>0.14124776438726377</v>
      </c>
      <c r="AI44" s="984">
        <f>'第17表(青森40部門)'!AI44/'第17表(青森40部門)'!AI$57</f>
        <v>0.14166726919681452</v>
      </c>
      <c r="AJ44" s="984">
        <f>'第17表(青森40部門)'!AJ44/'第17表(青森40部門)'!AJ$57</f>
        <v>0.15336324089123737</v>
      </c>
      <c r="AK44" s="984">
        <f>'第17表(青森40部門)'!AK44/'第17表(青森40部門)'!AK$57</f>
        <v>0.1518100325131897</v>
      </c>
      <c r="AL44" s="984">
        <f>'第17表(青森40部門)'!AL44/'第17表(青森40部門)'!AL$57</f>
        <v>0.13217793600737335</v>
      </c>
      <c r="AM44" s="984">
        <f>'第17表(青森40部門)'!AM44/'第17表(青森40部門)'!AM$57</f>
        <v>0.13976371443552693</v>
      </c>
      <c r="AN44" s="984">
        <f>'第17表(青森40部門)'!AN44/'第17表(青森40部門)'!AN$57</f>
        <v>0.15763825989311045</v>
      </c>
      <c r="AO44" s="984">
        <f>'第17表(青森40部門)'!AO44/'第17表(青森40部門)'!AO$57</f>
        <v>0.16365661185126359</v>
      </c>
      <c r="AP44" s="984">
        <f>'第17表(青森40部門)'!AP44/'第17表(青森40部門)'!AP$57</f>
        <v>0.12852959631876176</v>
      </c>
      <c r="AQ44" s="984">
        <f>'第17表(青森40部門)'!AQ44/'第17表(青森40部門)'!AQ$57</f>
        <v>0.15477371195907502</v>
      </c>
      <c r="AR44" s="984">
        <f>'第17表(青森40部門)'!AR44/'第17表(青森40部門)'!AR$57</f>
        <v>9.3556323746158812E-2</v>
      </c>
      <c r="AS44" s="984">
        <f>'第17表(青森40部門)'!AS44/'第17表(青森40部門)'!AS$57</f>
        <v>9.4686879228114501E-2</v>
      </c>
      <c r="AT44" s="984">
        <f>'第17表(青森40部門)'!AT44/'第17表(青森40部門)'!AT$57</f>
        <v>9.8628386874861806E-2</v>
      </c>
      <c r="AU44" s="984">
        <f>'第17表(青森40部門)'!AU44/'第17表(青森40部門)'!AU$57</f>
        <v>8.9228151439239969E-2</v>
      </c>
      <c r="AV44" s="984">
        <f>'第17表(青森40部門)'!AV44/'第17表(青森40部門)'!AV$57</f>
        <v>5.7874375747344727E-2</v>
      </c>
      <c r="AW44" s="984">
        <f>'第17表(青森40部門)'!AW44/'第17表(青森40部門)'!AW$57</f>
        <v>7.7995816316366179E-2</v>
      </c>
      <c r="AX44" s="984">
        <f>'第17表(青森40部門)'!AX44/'第17表(青森40部門)'!AX$57</f>
        <v>8.1884167548767581E-2</v>
      </c>
      <c r="AY44" s="984">
        <f>'第17表(青森40部門)'!AY44/'第17表(青森40部門)'!AY$57</f>
        <v>8.0463591887141972E-2</v>
      </c>
      <c r="AZ44" s="984">
        <f>'第17表(青森40部門)'!AZ44/'第17表(青森40部門)'!AZ$57</f>
        <v>8.7423596962400443E-2</v>
      </c>
      <c r="BA44" s="984">
        <f>'第17表(青森40部門)'!BA44/'第17表(青森40部門)'!BA$57</f>
        <v>0.12706087551677125</v>
      </c>
      <c r="BB44" s="984">
        <f>'第17表(青森40部門)'!BB44/'第17表(青森40部門)'!BB$57</f>
        <v>0.18445089520371571</v>
      </c>
      <c r="BC44" s="984">
        <f>'第17表(青森40部門)'!BC44/'第17表(青森40部門)'!BC$57</f>
        <v>0.23008297968728347</v>
      </c>
      <c r="BD44" s="984">
        <f>'第17表(青森40部門)'!BD44/'第17表(青森40部門)'!BD$57</f>
        <v>0.22833736380186398</v>
      </c>
      <c r="BE44" s="984">
        <f>'第17表(青森40部門)'!BE44/'第17表(青森40部門)'!BE$57</f>
        <v>0.23900301462533086</v>
      </c>
      <c r="BF44" s="984">
        <f>'第17表(青森40部門)'!BF44/'第17表(青森40部門)'!BF$57</f>
        <v>0.18221731207942954</v>
      </c>
      <c r="BG44" s="984">
        <f>'第17表(青森40部門)'!BG44/'第17表(青森40部門)'!BG$57</f>
        <v>0.23843007518796994</v>
      </c>
      <c r="BH44" s="984">
        <f>'第17表(青森40部門)'!BH44/'第17表(青森40部門)'!BH$57</f>
        <v>0.18004656593694721</v>
      </c>
      <c r="BI44" s="984">
        <f>'第17表(青森40部門)'!BI44/'第17表(青森40部門)'!BI$57</f>
        <v>0.11058076967215633</v>
      </c>
      <c r="BJ44" s="984">
        <f>'第17表(青森40部門)'!BJ44/'第17表(青森40部門)'!BJ$57</f>
        <v>4.397659614625693E-2</v>
      </c>
      <c r="BK44" s="984">
        <f>'第17表(青森40部門)'!BK44/'第17表(青森40部門)'!BK$57</f>
        <v>0.17029710542080376</v>
      </c>
      <c r="BL44" s="984">
        <f>'第17表(青森40部門)'!BL44/'第17表(青森40部門)'!BL$57</f>
        <v>0.31378029265614621</v>
      </c>
      <c r="BM44" s="984">
        <f>'第17表(青森40部門)'!BM44/'第17表(青森40部門)'!BM$57</f>
        <v>0.11723164281511597</v>
      </c>
      <c r="BN44" s="984">
        <f>'第17表(青森40部門)'!BN44/'第17表(青森40部門)'!BN$57</f>
        <v>0.12765662012637791</v>
      </c>
      <c r="BO44" s="984">
        <f>'第17表(青森40部門)'!BO44/'第17表(青森40部門)'!BO$57</f>
        <v>9.5735092404363301E-2</v>
      </c>
      <c r="BP44" s="984">
        <f>'第17表(青森40部門)'!BP44/'第17表(青森40部門)'!BP$57</f>
        <v>9.8783500182867245E-2</v>
      </c>
      <c r="BQ44" s="984">
        <f>'第17表(青森40部門)'!BQ44/'第17表(青森40部門)'!BQ$57</f>
        <v>8.4248258585838898E-2</v>
      </c>
      <c r="BR44" s="984">
        <f>'第17表(青森40部門)'!BR44/'第17表(青森40部門)'!BR$57</f>
        <v>8.795147825177628E-2</v>
      </c>
      <c r="BS44" s="984">
        <f>'第17表(青森40部門)'!BS44/'第17表(青森40部門)'!BS$57</f>
        <v>8.4076758723202569E-2</v>
      </c>
      <c r="BT44" s="984">
        <f>'第17表(青森40部門)'!BT44/'第17表(青森40部門)'!BT$57</f>
        <v>7.9268535811633054E-2</v>
      </c>
      <c r="BU44" s="985">
        <f>'第17表(青森40部門)'!BU44/'第17表(青森40部門)'!BU$57</f>
        <v>0.10941237472692808</v>
      </c>
      <c r="BW44" s="1427">
        <f>'第17表(青森40部門)'!BW44/'第17表(青森40部門)'!BW$57</f>
        <v>3.4385220176624424E-2</v>
      </c>
    </row>
    <row r="45" spans="1:75">
      <c r="B45" s="1028">
        <v>38</v>
      </c>
      <c r="C45" s="997" t="s">
        <v>418</v>
      </c>
      <c r="D45" s="983">
        <f>'第17表(青森40部門)'!D45/'第17表(青森40部門)'!D$57</f>
        <v>2.6075836527414745E-4</v>
      </c>
      <c r="E45" s="984">
        <f>'第17表(青森40部門)'!E45/'第17表(青森40部門)'!E$57</f>
        <v>1.9808006144000139E-4</v>
      </c>
      <c r="F45" s="984">
        <f>'第17表(青森40部門)'!F45/'第17表(青森40部門)'!F$57</f>
        <v>1.5859919094118812E-4</v>
      </c>
      <c r="G45" s="984">
        <f>'第17表(青森40部門)'!G45/'第17表(青森40部門)'!G$57</f>
        <v>1.2722097709538298E-4</v>
      </c>
      <c r="H45" s="984">
        <f>'第17表(青森40部門)'!H45/'第17表(青森40部門)'!H$57</f>
        <v>1.2643521643773703E-4</v>
      </c>
      <c r="I45" s="984">
        <f>'第17表(青森40部門)'!I45/'第17表(青森40部門)'!I$57</f>
        <v>1.5399316112422906E-4</v>
      </c>
      <c r="J45" s="984">
        <f>'第17表(青森40部門)'!J45/'第17表(青森40部門)'!J$57</f>
        <v>1.9636982794533737E-4</v>
      </c>
      <c r="K45" s="984">
        <f>'第17表(青森40部門)'!K45/'第17表(青森40部門)'!K$57</f>
        <v>1.8700787401574803E-4</v>
      </c>
      <c r="L45" s="984">
        <f>'第17表(青森40部門)'!L45/'第17表(青森40部門)'!L$57</f>
        <v>1.8355172093127424E-4</v>
      </c>
      <c r="M45" s="984">
        <f>'第17表(青森40部門)'!M45/'第17表(青森40部門)'!M$57</f>
        <v>1.832633221151712E-4</v>
      </c>
      <c r="N45" s="984">
        <f>'第17表(青森40部門)'!N45/'第17表(青森40部門)'!N$57</f>
        <v>1.9897857663991509E-4</v>
      </c>
      <c r="O45" s="984">
        <f>'第17表(青森40部門)'!O45/'第17表(青森40部門)'!O$57</f>
        <v>2.1332283393414423E-4</v>
      </c>
      <c r="P45" s="984">
        <f>'第17表(青森40部門)'!P45/'第17表(青森40部門)'!P$57</f>
        <v>2.1105490454600493E-4</v>
      </c>
      <c r="Q45" s="984">
        <f>'第17表(青森40部門)'!Q45/'第17表(青森40部門)'!Q$57</f>
        <v>2.1473546162363054E-4</v>
      </c>
      <c r="R45" s="984">
        <f>'第17表(青森40部門)'!R45/'第17表(青森40部門)'!R$57</f>
        <v>2.1153574954167254E-4</v>
      </c>
      <c r="S45" s="984">
        <f>'第17表(青森40部門)'!S45/'第17表(青森40部門)'!S$57</f>
        <v>2.4740828298344268E-4</v>
      </c>
      <c r="T45" s="984">
        <f>'第17表(青森40部門)'!T45/'第17表(青森40部門)'!T$57</f>
        <v>2.0277436931971798E-4</v>
      </c>
      <c r="U45" s="984">
        <f>'第17表(青森40部門)'!U45/'第17表(青森40部門)'!U$57</f>
        <v>2.2603585276372297E-4</v>
      </c>
      <c r="V45" s="984">
        <f>'第17表(青森40部門)'!V45/'第17表(青森40部門)'!V$57</f>
        <v>2.008948954433385E-4</v>
      </c>
      <c r="W45" s="984">
        <f>'第17表(青森40部門)'!W45/'第17表(青森40部門)'!W$57</f>
        <v>2.5021240289161914E-4</v>
      </c>
      <c r="X45" s="984">
        <f>'第17表(青森40部門)'!X45/'第17表(青森40部門)'!X$57</f>
        <v>2.8363430084144843E-4</v>
      </c>
      <c r="Y45" s="984">
        <f>'第17表(青森40部門)'!Y45/'第17表(青森40部門)'!Y$57</f>
        <v>1.8890155782630026E-4</v>
      </c>
      <c r="Z45" s="984">
        <f>'第17表(青森40部門)'!Z45/'第17表(青森40部門)'!Z$57</f>
        <v>2.5520917460830237E-4</v>
      </c>
      <c r="AA45" s="984">
        <f>'第17表(青森40部門)'!AA45/'第17表(青森40部門)'!AA$57</f>
        <v>2.4657501293015311E-4</v>
      </c>
      <c r="AB45" s="984">
        <f>'第17表(青森40部門)'!AB45/'第17表(青森40部門)'!AB$57</f>
        <v>2.7766249101250358E-4</v>
      </c>
      <c r="AC45" s="984">
        <f>'第17表(青森40部門)'!AC45/'第17表(青森40部門)'!AC$57</f>
        <v>2.1944769942151734E-4</v>
      </c>
      <c r="AD45" s="984">
        <f>'第17表(青森40部門)'!AD45/'第17表(青森40部門)'!AD$57</f>
        <v>2.5970420839464191E-4</v>
      </c>
      <c r="AE45" s="984">
        <f>'第17表(青森40部門)'!AE45/'第17表(青森40部門)'!AE$57</f>
        <v>2.4790577274535466E-4</v>
      </c>
      <c r="AF45" s="984">
        <f>'第17表(青森40部門)'!AF45/'第17表(青森40部門)'!AF$57</f>
        <v>4.0531854091606996E-4</v>
      </c>
      <c r="AG45" s="984">
        <f>'第17表(青森40部門)'!AG45/'第17表(青森40部門)'!AG$57</f>
        <v>4.0657463604669983E-4</v>
      </c>
      <c r="AH45" s="984">
        <f>'第17表(青森40部門)'!AH45/'第17表(青森40部門)'!AH$57</f>
        <v>4.1882565850902503E-4</v>
      </c>
      <c r="AI45" s="984">
        <f>'第17表(青森40部門)'!AI45/'第17表(青森40部門)'!AI$57</f>
        <v>4.1080859110606744E-4</v>
      </c>
      <c r="AJ45" s="984">
        <f>'第17表(青森40部門)'!AJ45/'第17表(青森40部門)'!AJ$57</f>
        <v>4.0497140954600394E-4</v>
      </c>
      <c r="AK45" s="984">
        <f>'第17表(青森40部門)'!AK45/'第17表(青森40部門)'!AK$57</f>
        <v>4.0293740470620119E-4</v>
      </c>
      <c r="AL45" s="984">
        <f>'第17表(青森40部門)'!AL45/'第17表(青森40部門)'!AL$57</f>
        <v>6.0540892210104004E-4</v>
      </c>
      <c r="AM45" s="984">
        <f>'第17表(青森40部門)'!AM45/'第17表(青森40部門)'!AM$57</f>
        <v>4.3931542375043103E-4</v>
      </c>
      <c r="AN45" s="984">
        <f>'第17表(青森40部門)'!AN45/'第17表(青森40部門)'!AN$57</f>
        <v>3.9255221915595977E-4</v>
      </c>
      <c r="AO45" s="984">
        <f>'第17表(青森40部門)'!AO45/'第17表(青森40部門)'!AO$57</f>
        <v>3.7426003769985258E-4</v>
      </c>
      <c r="AP45" s="984">
        <f>'第17表(青森40部門)'!AP45/'第17表(青森40部門)'!AP$57</f>
        <v>5.229031583350763E-4</v>
      </c>
      <c r="AQ45" s="984">
        <f>'第17表(青森40部門)'!AQ45/'第17表(青森40部門)'!AQ$57</f>
        <v>4.6980216108994099E-4</v>
      </c>
      <c r="AR45" s="984">
        <f>'第17表(青森40部門)'!AR45/'第17表(青森40部門)'!AR$57</f>
        <v>4.3481962079723049E-4</v>
      </c>
      <c r="AS45" s="984">
        <f>'第17表(青森40部門)'!AS45/'第17表(青森40部門)'!AS$57</f>
        <v>4.3116469392799275E-4</v>
      </c>
      <c r="AT45" s="984">
        <f>'第17表(青森40部門)'!AT45/'第17表(青森40部門)'!AT$57</f>
        <v>3.8863488645830775E-4</v>
      </c>
      <c r="AU45" s="984">
        <f>'第17表(青森40部門)'!AU45/'第17表(青森40部門)'!AU$57</f>
        <v>6.8062579760835656E-4</v>
      </c>
      <c r="AV45" s="984">
        <f>'第17表(青森40部門)'!AV45/'第17表(青森40部門)'!AV$57</f>
        <v>6.3304494619117959E-4</v>
      </c>
      <c r="AW45" s="984">
        <f>'第17表(青森40部門)'!AW45/'第17表(青森40部門)'!AW$57</f>
        <v>2.988345452734336E-4</v>
      </c>
      <c r="AX45" s="984">
        <f>'第17表(青森40部門)'!AX45/'第17表(青森40部門)'!AX$57</f>
        <v>4.7255406018448508E-4</v>
      </c>
      <c r="AY45" s="984">
        <f>'第17表(青森40部門)'!AY45/'第17表(青森40部門)'!AY$57</f>
        <v>4.749916876454662E-4</v>
      </c>
      <c r="AZ45" s="984">
        <f>'第17表(青森40部門)'!AZ45/'第17表(青森40部門)'!AZ$57</f>
        <v>4.630487127245786E-4</v>
      </c>
      <c r="BA45" s="984">
        <f>'第17表(青森40部門)'!BA45/'第17表(青森40部門)'!BA$57</f>
        <v>6.8994828147682049E-4</v>
      </c>
      <c r="BB45" s="984">
        <f>'第17表(青森40部門)'!BB45/'第17表(青森40部門)'!BB$57</f>
        <v>4.5444875165340926E-4</v>
      </c>
      <c r="BC45" s="984">
        <f>'第17表(青森40部門)'!BC45/'第17表(青森40部門)'!BC$57</f>
        <v>3.2252271175107464E-4</v>
      </c>
      <c r="BD45" s="984">
        <f>'第17表(青森40部門)'!BD45/'第17表(青森40部門)'!BD$57</f>
        <v>3.0829426530863913E-4</v>
      </c>
      <c r="BE45" s="984">
        <f>'第17表(青森40部門)'!BE45/'第17表(青森40部門)'!BE$57</f>
        <v>2.7987237819554283E-4</v>
      </c>
      <c r="BF45" s="984">
        <f>'第17表(青森40部門)'!BF45/'第17表(青森40部門)'!BF$57</f>
        <v>4.4478241531199336E-4</v>
      </c>
      <c r="BG45" s="984">
        <f>'第17表(青森40部門)'!BG45/'第17表(青森40部門)'!BG$57</f>
        <v>3.6992481203007517E-4</v>
      </c>
      <c r="BH45" s="984">
        <f>'第17表(青森40部門)'!BH45/'第17表(青森40部門)'!BH$57</f>
        <v>7.5582249008900666E-4</v>
      </c>
      <c r="BI45" s="984">
        <f>'第17表(青森40部門)'!BI45/'第17表(青森40部門)'!BI$57</f>
        <v>2.5699918697741478E-4</v>
      </c>
      <c r="BJ45" s="984">
        <f>'第17表(青森40部門)'!BJ45/'第17表(青森40部門)'!BJ$57</f>
        <v>3.9463976252981247E-4</v>
      </c>
      <c r="BK45" s="984">
        <f>'第17表(青森40部門)'!BK45/'第17表(青森40部門)'!BK$57</f>
        <v>5.6506536489202156E-4</v>
      </c>
      <c r="BL45" s="984">
        <f>'第17表(青森40部門)'!BL45/'第17表(青森40部門)'!BL$57</f>
        <v>4.4606511302915645E-4</v>
      </c>
      <c r="BM45" s="984">
        <f>'第17表(青森40部門)'!BM45/'第17表(青森40部門)'!BM$57</f>
        <v>2.7862263910118518E-4</v>
      </c>
      <c r="BN45" s="984">
        <f>'第17表(青森40部門)'!BN45/'第17表(青森40部門)'!BN$57</f>
        <v>7.9789273420224197E-5</v>
      </c>
      <c r="BO45" s="984">
        <f>'第17表(青森40部門)'!BO45/'第17表(青森40部門)'!BO$57</f>
        <v>4.0342656750900823E-4</v>
      </c>
      <c r="BP45" s="984">
        <f>'第17表(青森40部門)'!BP45/'第17表(青森40部門)'!BP$57</f>
        <v>2.4978396283122334E-4</v>
      </c>
      <c r="BQ45" s="984">
        <f>'第17表(青森40部門)'!BQ45/'第17表(青森40部門)'!BQ$57</f>
        <v>3.8989157359020692E-4</v>
      </c>
      <c r="BR45" s="984">
        <f>'第17表(青森40部門)'!BR45/'第17表(青森40部門)'!BR$57</f>
        <v>1.7428788873461183E-4</v>
      </c>
      <c r="BS45" s="984">
        <f>'第17表(青森40部門)'!BS45/'第17表(青森40部門)'!BS$57</f>
        <v>6.8490261230789843E-4</v>
      </c>
      <c r="BT45" s="984">
        <f>'第17表(青森40部門)'!BT45/'第17表(青森40部門)'!BT$57</f>
        <v>3.4849096236138114E-4</v>
      </c>
      <c r="BU45" s="985">
        <f>'第17表(青森40部門)'!BU45/'第17表(青森40部門)'!BU$57</f>
        <v>4.1889445185858912E-4</v>
      </c>
      <c r="BW45" s="1427">
        <f>'第17表(青森40部門)'!BW45/'第17表(青森40部門)'!BW$57</f>
        <v>1.1236432442052209E-4</v>
      </c>
    </row>
    <row r="46" spans="1:75">
      <c r="B46" s="1028">
        <v>39</v>
      </c>
      <c r="C46" s="997" t="s">
        <v>419</v>
      </c>
      <c r="D46" s="983">
        <f>'第17表(青森40部門)'!D46/'第17表(青森40部門)'!D$57</f>
        <v>9.3720046325695158E-4</v>
      </c>
      <c r="E46" s="984">
        <f>'第17表(青森40部門)'!E46/'第17表(青森40部門)'!E$57</f>
        <v>6.3891835648132887E-4</v>
      </c>
      <c r="F46" s="984">
        <f>'第17表(青森40部門)'!F46/'第17表(青森40部門)'!F$57</f>
        <v>8.2091531596507178E-4</v>
      </c>
      <c r="G46" s="984">
        <f>'第17表(青森40部門)'!G46/'第17表(青森40部門)'!G$57</f>
        <v>1.270858751728038E-3</v>
      </c>
      <c r="H46" s="984">
        <f>'第17表(青森40部門)'!H46/'第17表(青森40部門)'!H$57</f>
        <v>1.2246021375779718E-3</v>
      </c>
      <c r="I46" s="984">
        <f>'第17表(青森40部門)'!I46/'第17表(青森40部門)'!I$57</f>
        <v>2.8468992095017731E-3</v>
      </c>
      <c r="J46" s="984">
        <f>'第17表(青森40部門)'!J46/'第17表(青森40部門)'!J$57</f>
        <v>2.7930863726386492E-4</v>
      </c>
      <c r="K46" s="984">
        <f>'第17表(青森40部門)'!K46/'第17表(青森40部門)'!K$57</f>
        <v>2.952755905511811E-4</v>
      </c>
      <c r="L46" s="984">
        <f>'第17表(青森40部門)'!L46/'第17表(青森40部門)'!L$57</f>
        <v>2.7021539818795014E-4</v>
      </c>
      <c r="M46" s="984">
        <f>'第17表(青森40部門)'!M46/'第17表(青森40部門)'!M$57</f>
        <v>2.6633938829728537E-4</v>
      </c>
      <c r="N46" s="984">
        <f>'第17表(青森40部門)'!N46/'第17表(青森40部門)'!N$57</f>
        <v>4.7754858393579626E-4</v>
      </c>
      <c r="O46" s="984">
        <f>'第17表(青森40部門)'!O46/'第17表(青森40部門)'!O$57</f>
        <v>2.8948650837961785E-4</v>
      </c>
      <c r="P46" s="984">
        <f>'第17表(青森40部門)'!P46/'第17表(青森40部門)'!P$57</f>
        <v>2.6823312569791062E-4</v>
      </c>
      <c r="Q46" s="984">
        <f>'第17表(青森40部門)'!Q46/'第17表(青森40部門)'!Q$57</f>
        <v>3.0272462638648401E-4</v>
      </c>
      <c r="R46" s="984">
        <f>'第17表(青森40部門)'!R46/'第17表(青森40部門)'!R$57</f>
        <v>3.3845719926667609E-4</v>
      </c>
      <c r="S46" s="984">
        <f>'第17表(青森40部門)'!S46/'第17表(青森40部門)'!S$57</f>
        <v>4.1152756635382578E-4</v>
      </c>
      <c r="T46" s="984">
        <f>'第17表(青森40部門)'!T46/'第17表(青森40部門)'!T$57</f>
        <v>2.2578146122330138E-3</v>
      </c>
      <c r="U46" s="984">
        <f>'第17表(青森40部門)'!U46/'第17表(青森40部門)'!U$57</f>
        <v>1.9473858084259211E-3</v>
      </c>
      <c r="V46" s="984">
        <f>'第17表(青森40部門)'!V46/'第17表(青森40部門)'!V$57</f>
        <v>2.2828965391288466E-3</v>
      </c>
      <c r="W46" s="984">
        <f>'第17表(青森40部門)'!W46/'第17表(青森40部門)'!W$57</f>
        <v>2.9553481921173948E-4</v>
      </c>
      <c r="X46" s="984">
        <f>'第17表(青森40部門)'!X46/'第17表(青森40部門)'!X$57</f>
        <v>4.469388982956157E-4</v>
      </c>
      <c r="Y46" s="984">
        <f>'第17表(青森40部門)'!Y46/'第17表(青森40部門)'!Y$57</f>
        <v>2.2967167822046579E-4</v>
      </c>
      <c r="Z46" s="984">
        <f>'第17表(青森40部門)'!Z46/'第17表(青森40部門)'!Z$57</f>
        <v>2.5843967048942013E-4</v>
      </c>
      <c r="AA46" s="984">
        <f>'第17表(青森40部門)'!AA46/'第17表(青森40部門)'!AA$57</f>
        <v>4.1617050962845353E-4</v>
      </c>
      <c r="AB46" s="984">
        <f>'第17表(青森40部門)'!AB46/'第17表(青森40部門)'!AB$57</f>
        <v>3.4405096630722249E-4</v>
      </c>
      <c r="AC46" s="984">
        <f>'第17表(青森40部門)'!AC46/'第17表(青森40部門)'!AC$57</f>
        <v>2.417715536812878E-4</v>
      </c>
      <c r="AD46" s="984">
        <f>'第17表(青森40部門)'!AD46/'第17表(青森40部門)'!AD$57</f>
        <v>2.8192690352920881E-4</v>
      </c>
      <c r="AE46" s="984">
        <f>'第17表(青森40部門)'!AE46/'第17表(青森40部門)'!AE$57</f>
        <v>4.4392429073005369E-4</v>
      </c>
      <c r="AF46" s="984">
        <f>'第17表(青森40部門)'!AF46/'第17表(青森40部門)'!AF$57</f>
        <v>1.7005318756850394E-3</v>
      </c>
      <c r="AG46" s="984">
        <f>'第17表(青森40部門)'!AG46/'第17表(青森40部門)'!AG$57</f>
        <v>2.5200441540544692E-3</v>
      </c>
      <c r="AH46" s="984">
        <f>'第17表(青森40部門)'!AH46/'第17表(青森40部門)'!AH$57</f>
        <v>3.0451256904995691E-3</v>
      </c>
      <c r="AI46" s="984">
        <f>'第17表(青森40部門)'!AI46/'第17表(青森40部門)'!AI$57</f>
        <v>3.1072602135388608E-3</v>
      </c>
      <c r="AJ46" s="984">
        <f>'第17表(青森40部門)'!AJ46/'第17表(青森40部門)'!AJ$57</f>
        <v>3.298204024839599E-3</v>
      </c>
      <c r="AK46" s="984">
        <f>'第17表(青森40部門)'!AK46/'第17表(青森40部門)'!AK$57</f>
        <v>3.1530524976285924E-3</v>
      </c>
      <c r="AL46" s="984">
        <f>'第17表(青森40部門)'!AL46/'第17表(青森40部門)'!AL$57</f>
        <v>2.9818648401991523E-3</v>
      </c>
      <c r="AM46" s="984">
        <f>'第17表(青森40部門)'!AM46/'第17表(青森40部門)'!AM$57</f>
        <v>2.1989390296325339E-3</v>
      </c>
      <c r="AN46" s="984">
        <f>'第17表(青森40部門)'!AN46/'第17表(青森40部門)'!AN$57</f>
        <v>3.2122189087754548E-3</v>
      </c>
      <c r="AO46" s="984">
        <f>'第17表(青森40部門)'!AO46/'第17表(青森40部門)'!AO$57</f>
        <v>5.4085139594429914E-3</v>
      </c>
      <c r="AP46" s="984">
        <f>'第17表(青森40部門)'!AP46/'第17表(青森40部門)'!AP$57</f>
        <v>4.4969671616816569E-3</v>
      </c>
      <c r="AQ46" s="984">
        <f>'第17表(青森40部門)'!AQ46/'第17表(青森40部門)'!AQ$57</f>
        <v>5.0634232917471421E-3</v>
      </c>
      <c r="AR46" s="984">
        <f>'第17表(青森40部門)'!AR46/'第17表(青森40部門)'!AR$57</f>
        <v>2.3218199329326206E-3</v>
      </c>
      <c r="AS46" s="984">
        <f>'第17表(青森40部門)'!AS46/'第17表(青森40部門)'!AS$57</f>
        <v>2.2693360429883102E-3</v>
      </c>
      <c r="AT46" s="984">
        <f>'第17表(青森40部門)'!AT46/'第17表(青森40部門)'!AT$57</f>
        <v>2.2435847324561503E-3</v>
      </c>
      <c r="AU46" s="984">
        <f>'第17表(青森40部門)'!AU46/'第17表(青森40部門)'!AU$57</f>
        <v>2.4861747884860801E-3</v>
      </c>
      <c r="AV46" s="984">
        <f>'第17表(青森40部門)'!AV46/'第17表(青森40部門)'!AV$57</f>
        <v>2.0398114932826897E-3</v>
      </c>
      <c r="AW46" s="984">
        <f>'第17表(青森40部門)'!AW46/'第17表(青森40部門)'!AW$57</f>
        <v>3.0879569678254806E-3</v>
      </c>
      <c r="AX46" s="984">
        <f>'第17表(青森40部門)'!AX46/'第17表(青森40部門)'!AX$57</f>
        <v>2.8636776047179799E-3</v>
      </c>
      <c r="AY46" s="984">
        <f>'第17表(青森40部門)'!AY46/'第17表(青森40部門)'!AY$57</f>
        <v>2.7312022039614305E-3</v>
      </c>
      <c r="AZ46" s="984">
        <f>'第17表(青森40部門)'!AZ46/'第17表(青森40部門)'!AZ$57</f>
        <v>3.3802556028894241E-3</v>
      </c>
      <c r="BA46" s="984">
        <f>'第17表(青森40部門)'!BA46/'第17表(青森40部門)'!BA$57</f>
        <v>9.4384924906029048E-4</v>
      </c>
      <c r="BB46" s="984">
        <f>'第17表(青森40部門)'!BB46/'第17表(青森40部門)'!BB$57</f>
        <v>2.2893358573336567E-3</v>
      </c>
      <c r="BC46" s="984">
        <f>'第17表(青森40部門)'!BC46/'第17表(青森40部門)'!BC$57</f>
        <v>2.3894023635508323E-3</v>
      </c>
      <c r="BD46" s="984">
        <f>'第17表(青森40部門)'!BD46/'第17表(青森40部門)'!BD$57</f>
        <v>2.4350021632851839E-3</v>
      </c>
      <c r="BE46" s="984">
        <f>'第17表(青森40部門)'!BE46/'第17表(青森40部門)'!BE$57</f>
        <v>2.9346617942218349E-3</v>
      </c>
      <c r="BF46" s="984">
        <f>'第17表(青森40部門)'!BF46/'第17表(青森40部門)'!BF$57</f>
        <v>3.2282594659741454E-3</v>
      </c>
      <c r="BG46" s="984">
        <f>'第17表(青森40部門)'!BG46/'第17表(青森40部門)'!BG$57</f>
        <v>1.6721804511278195E-3</v>
      </c>
      <c r="BH46" s="984">
        <f>'第17表(青森40部門)'!BH46/'第17表(青森40部門)'!BH$57</f>
        <v>2.1961502695370676E-3</v>
      </c>
      <c r="BI46" s="984">
        <f>'第17表(青森40部門)'!BI46/'第17表(青森40部門)'!BI$57</f>
        <v>2.4503821852689361E-3</v>
      </c>
      <c r="BJ46" s="984">
        <f>'第17表(青森40部門)'!BJ46/'第17表(青森40部門)'!BJ$57</f>
        <v>1.7672998061117689E-3</v>
      </c>
      <c r="BK46" s="984">
        <f>'第17表(青森40部門)'!BK46/'第17表(青森40部門)'!BK$57</f>
        <v>1.2151029651061515E-3</v>
      </c>
      <c r="BL46" s="984">
        <f>'第17表(青森40部門)'!BL46/'第17表(青森40部門)'!BL$57</f>
        <v>9.7011363742704657E-4</v>
      </c>
      <c r="BM46" s="984">
        <f>'第17表(青森40部門)'!BM46/'第17表(青森40部門)'!BM$57</f>
        <v>3.2376261973769004E-3</v>
      </c>
      <c r="BN46" s="984">
        <f>'第17表(青森40部門)'!BN46/'第17表(青森40部門)'!BN$57</f>
        <v>2.7667189614545275E-4</v>
      </c>
      <c r="BO46" s="984">
        <f>'第17表(青森40部門)'!BO46/'第17表(青森40部門)'!BO$57</f>
        <v>4.6615447892046989E-4</v>
      </c>
      <c r="BP46" s="984">
        <f>'第17表(青森40部門)'!BP46/'第17表(青森40部門)'!BP$57</f>
        <v>1.3492948939081556E-3</v>
      </c>
      <c r="BQ46" s="984">
        <f>'第17表(青森40部門)'!BQ46/'第17表(青森40部門)'!BQ$57</f>
        <v>3.9963886292996209E-4</v>
      </c>
      <c r="BR46" s="984">
        <f>'第17表(青森40部門)'!BR46/'第17表(青森40部門)'!BR$57</f>
        <v>4.2991012554537583E-4</v>
      </c>
      <c r="BS46" s="984">
        <f>'第17表(青森40部門)'!BS46/'第17表(青森40部門)'!BS$57</f>
        <v>1.9355943391310173E-4</v>
      </c>
      <c r="BT46" s="984">
        <f>'第17表(青森40部門)'!BT46/'第17表(青森40部門)'!BT$57</f>
        <v>1.7623913657177398E-4</v>
      </c>
      <c r="BU46" s="985">
        <f>'第17表(青森40部門)'!BU46/'第17表(青森40部門)'!BU$57</f>
        <v>2.0196696786039118E-4</v>
      </c>
      <c r="BW46" s="1427">
        <f>'第17表(青森40部門)'!BW46/'第17表(青森40部門)'!BW$57</f>
        <v>2.5786343178550251E-5</v>
      </c>
    </row>
    <row r="47" spans="1:75">
      <c r="B47" s="1034">
        <v>40</v>
      </c>
      <c r="C47" s="1009" t="s">
        <v>420</v>
      </c>
      <c r="D47" s="1010">
        <f>'第17表(青森40部門)'!D47/'第17表(青森40部門)'!D$57</f>
        <v>1.3756627054229077E-2</v>
      </c>
      <c r="E47" s="1011">
        <f>'第17表(青森40部門)'!E47/'第17表(青森40部門)'!E$57</f>
        <v>1.698105286845308E-2</v>
      </c>
      <c r="F47" s="1011">
        <f>'第17表(青森40部門)'!F47/'第17表(青森40部門)'!F$57</f>
        <v>1.5634657815942164E-2</v>
      </c>
      <c r="G47" s="1011">
        <f>'第17表(青森40部門)'!G47/'第17表(青森40部門)'!G$57</f>
        <v>1.911996183821027E-2</v>
      </c>
      <c r="H47" s="1011">
        <f>'第17表(青森40部門)'!H47/'第17表(青森40部門)'!H$57</f>
        <v>1.9265319839956888E-2</v>
      </c>
      <c r="I47" s="1011">
        <f>'第17表(青森40部門)'!I47/'第17表(青森40部門)'!I$57</f>
        <v>1.4167370823429072E-2</v>
      </c>
      <c r="J47" s="1011">
        <f>'第17表(青森40部門)'!J47/'第17表(青森40部門)'!J$57</f>
        <v>1.1439321723164891E-2</v>
      </c>
      <c r="K47" s="1011">
        <f>'第17表(青森40部門)'!K47/'第17表(青森40部門)'!K$57</f>
        <v>1.1840551181102362E-2</v>
      </c>
      <c r="L47" s="1011">
        <f>'第17表(青森40部門)'!L47/'第17表(青森40部門)'!L$57</f>
        <v>1.2631717834751843E-2</v>
      </c>
      <c r="M47" s="1011">
        <f>'第17表(青森40部門)'!M47/'第17表(青森40部門)'!M$57</f>
        <v>1.2653352838436395E-2</v>
      </c>
      <c r="N47" s="1011">
        <f>'第17表(青森40部門)'!N47/'第17表(青森40部門)'!N$57</f>
        <v>1.1474431252901771E-2</v>
      </c>
      <c r="O47" s="1011">
        <f>'第17表(青森40部門)'!O47/'第17表(青森40部門)'!O$57</f>
        <v>9.8957913115320199E-3</v>
      </c>
      <c r="P47" s="1011">
        <f>'第17表(青森40部門)'!P47/'第17表(青森40部門)'!P$57</f>
        <v>1.6235251382367581E-2</v>
      </c>
      <c r="Q47" s="1011">
        <f>'第17表(青森40部門)'!Q47/'第17表(青森40部門)'!Q$57</f>
        <v>5.9471247969178648E-3</v>
      </c>
      <c r="R47" s="1011">
        <f>'第17表(青森40部門)'!R47/'第17表(青森40部門)'!R$57</f>
        <v>9.2370610633197014E-3</v>
      </c>
      <c r="S47" s="1011">
        <f>'第17表(青森40部門)'!S47/'第17表(青森40部門)'!S$57</f>
        <v>1.8663266877317147E-2</v>
      </c>
      <c r="T47" s="1011">
        <f>'第17表(青森40部門)'!T47/'第17表(青森40部門)'!T$57</f>
        <v>4.557223966890585E-3</v>
      </c>
      <c r="U47" s="1011">
        <f>'第17表(青森40部門)'!U47/'第17表(青森40部門)'!U$57</f>
        <v>3.9469337367203936E-3</v>
      </c>
      <c r="V47" s="1011">
        <f>'第17表(青森40部門)'!V47/'第17表(青森40部門)'!V$57</f>
        <v>4.6065340011098386E-3</v>
      </c>
      <c r="W47" s="1011">
        <f>'第17表(青森40部門)'!W47/'第17表(青森40部門)'!W$57</f>
        <v>1.9549477216135498E-2</v>
      </c>
      <c r="X47" s="1011">
        <f>'第17表(青森40部門)'!X47/'第17表(青森40部門)'!X$57</f>
        <v>4.1917711672840724E-2</v>
      </c>
      <c r="Y47" s="1011">
        <f>'第17表(青森40部門)'!Y47/'第17表(青森40部門)'!Y$57</f>
        <v>1.4537265928546287E-2</v>
      </c>
      <c r="Z47" s="1011">
        <f>'第17表(青森40部門)'!Z47/'第17表(青森40部門)'!Z$57</f>
        <v>3.0450654175415925E-2</v>
      </c>
      <c r="AA47" s="1011">
        <f>'第17表(青森40部門)'!AA47/'第17表(青森40部門)'!AA$57</f>
        <v>2.3815537834229423E-2</v>
      </c>
      <c r="AB47" s="1011">
        <f>'第17表(青森40部門)'!AB47/'第17表(青森40部門)'!AB$57</f>
        <v>1.9513201285681719E-2</v>
      </c>
      <c r="AC47" s="1011">
        <f>'第17表(青森40部門)'!AC47/'第17表(青森40部門)'!AC$57</f>
        <v>1.8425603860257728E-2</v>
      </c>
      <c r="AD47" s="1011">
        <f>'第17表(青森40部門)'!AD47/'第17表(青森40部門)'!AD$57</f>
        <v>1.803993192322172E-2</v>
      </c>
      <c r="AE47" s="1011">
        <f>'第17表(青森40部門)'!AE47/'第17表(青森40部門)'!AE$57</f>
        <v>4.8001475904135414E-2</v>
      </c>
      <c r="AF47" s="1011">
        <f>'第17表(青森40部門)'!AF47/'第17表(青森40部門)'!AF$57</f>
        <v>6.7552108633024818E-3</v>
      </c>
      <c r="AG47" s="1011">
        <f>'第17表(青森40部門)'!AG47/'第17表(青森40部門)'!AG$57</f>
        <v>5.1047613572651925E-3</v>
      </c>
      <c r="AH47" s="1011">
        <f>'第17表(青森40部門)'!AH47/'第17表(青森40部門)'!AH$57</f>
        <v>5.9960869445289033E-3</v>
      </c>
      <c r="AI47" s="1011">
        <f>'第17表(青森40部門)'!AI47/'第17表(青森40部門)'!AI$57</f>
        <v>6.1611495850865871E-3</v>
      </c>
      <c r="AJ47" s="1011">
        <f>'第17表(青森40部門)'!AJ47/'第17表(青森40部門)'!AJ$57</f>
        <v>5.4827366734276871E-3</v>
      </c>
      <c r="AK47" s="1011">
        <f>'第17表(青森40部門)'!AK47/'第17表(青森40部門)'!AK$57</f>
        <v>5.7847093780315651E-3</v>
      </c>
      <c r="AL47" s="1011">
        <f>'第17表(青森40部門)'!AL47/'第17表(青森40部門)'!AL$57</f>
        <v>4.1384669600339754E-3</v>
      </c>
      <c r="AM47" s="1011">
        <f>'第17表(青森40部門)'!AM47/'第17表(青森40部門)'!AM$57</f>
        <v>5.2835946394070663E-3</v>
      </c>
      <c r="AN47" s="1011">
        <f>'第17表(青森40部門)'!AN47/'第17表(青森40部門)'!AN$57</f>
        <v>6.4756402809190783E-3</v>
      </c>
      <c r="AO47" s="1011">
        <f>'第17表(青森40部門)'!AO47/'第17表(青森40部門)'!AO$57</f>
        <v>8.4893130502649487E-4</v>
      </c>
      <c r="AP47" s="1011">
        <f>'第17表(青森40部門)'!AP47/'第17表(青森40部門)'!AP$57</f>
        <v>2.0916126333403055E-4</v>
      </c>
      <c r="AQ47" s="1011">
        <f>'第17表(青森40部門)'!AQ47/'第17表(青森40部門)'!AQ$57</f>
        <v>3.079814167145169E-3</v>
      </c>
      <c r="AR47" s="1011">
        <f>'第17表(青森40部門)'!AR47/'第17表(青森40部門)'!AR$57</f>
        <v>8.9517759168351134E-3</v>
      </c>
      <c r="AS47" s="1011">
        <f>'第17表(青森40部門)'!AS47/'第17表(青森40部門)'!AS$57</f>
        <v>9.3126081344574747E-3</v>
      </c>
      <c r="AT47" s="1011">
        <f>'第17表(青森40部門)'!AT47/'第17表(青森40部門)'!AT$57</f>
        <v>1.0554564114705364E-2</v>
      </c>
      <c r="AU47" s="1011">
        <f>'第17表(青森40部門)'!AU47/'第17表(青森40部門)'!AU$57</f>
        <v>3.9230514723259443E-3</v>
      </c>
      <c r="AV47" s="1011">
        <f>'第17表(青森40部門)'!AV47/'第17表(青森40部門)'!AV$57</f>
        <v>3.0104804107758316E-3</v>
      </c>
      <c r="AW47" s="1011">
        <f>'第17表(青森40部門)'!AW47/'第17表(青森40部門)'!AW$57</f>
        <v>4.6319354517382208E-3</v>
      </c>
      <c r="AX47" s="1011">
        <f>'第17表(青森40部門)'!AX47/'第17表(青森40部門)'!AX$57</f>
        <v>5.2264479056404051E-3</v>
      </c>
      <c r="AY47" s="1011">
        <f>'第17表(青森40部門)'!AY47/'第17表(青森40部門)'!AY$57</f>
        <v>5.2367833562912648E-3</v>
      </c>
      <c r="AZ47" s="1011">
        <f>'第17表(青森40部門)'!AZ47/'第17表(青森40部門)'!AZ$57</f>
        <v>5.1861455825152804E-3</v>
      </c>
      <c r="BA47" s="1011">
        <f>'第17表(青森40部門)'!BA47/'第17表(青森40部門)'!BA$57</f>
        <v>4.1396896888609231E-4</v>
      </c>
      <c r="BB47" s="1011">
        <f>'第17表(青森40部門)'!BB47/'第17表(青森40部門)'!BB$57</f>
        <v>4.9534913930221608E-3</v>
      </c>
      <c r="BC47" s="1011">
        <f>'第17表(青森40部門)'!BC47/'第17表(青森40部門)'!BC$57</f>
        <v>3.4713138108699473E-3</v>
      </c>
      <c r="BD47" s="1011">
        <f>'第17表(青森40部門)'!BD47/'第17表(青森40部門)'!BD$57</f>
        <v>2.5645902612454253E-3</v>
      </c>
      <c r="BE47" s="1011">
        <f>'第17表(青森40部門)'!BE47/'第17表(青森40部門)'!BE$57</f>
        <v>6.3491048082074571E-3</v>
      </c>
      <c r="BF47" s="1011">
        <f>'第17表(青森40部門)'!BF47/'第17表(青森40部門)'!BF$57</f>
        <v>4.7204327302466393E-3</v>
      </c>
      <c r="BG47" s="1011">
        <f>'第17表(青森40部門)'!BG47/'第17表(青森40部門)'!BG$57</f>
        <v>3.6541353383458645E-3</v>
      </c>
      <c r="BH47" s="1011">
        <f>'第17表(青森40部門)'!BH47/'第17表(青森40部門)'!BH$57</f>
        <v>5.6557336931822152E-3</v>
      </c>
      <c r="BI47" s="1011">
        <f>'第17表(青森40部門)'!BI47/'第17表(青森40部門)'!BI$57</f>
        <v>1.0470696435469768E-2</v>
      </c>
      <c r="BJ47" s="1011">
        <f>'第17表(青森40部門)'!BJ47/'第17表(青森40部門)'!BJ$57</f>
        <v>5.2847411677905323E-3</v>
      </c>
      <c r="BK47" s="1011">
        <f>'第17表(青森40部門)'!BK47/'第17表(青森40部門)'!BK$57</f>
        <v>2.0733225418594473E-3</v>
      </c>
      <c r="BL47" s="1011">
        <f>'第17表(青森40部門)'!BL47/'第17表(青森40部門)'!BL$57</f>
        <v>7.2992473041134692E-4</v>
      </c>
      <c r="BM47" s="1011">
        <f>'第17表(青森40部門)'!BM47/'第17表(青森40部門)'!BM$57</f>
        <v>4.8922399703632677E-3</v>
      </c>
      <c r="BN47" s="1011">
        <f>'第17表(青森40部門)'!BN47/'第17表(青森40部門)'!BN$57</f>
        <v>5.802856248743578E-5</v>
      </c>
      <c r="BO47" s="1011">
        <f>'第17表(青森40部門)'!BO47/'第17表(青森40部門)'!BO$57</f>
        <v>9.2411743058603123E-3</v>
      </c>
      <c r="BP47" s="1011">
        <f>'第17表(青森40部門)'!BP47/'第17表(青森40部門)'!BP$57</f>
        <v>1.0119423270173948E-2</v>
      </c>
      <c r="BQ47" s="1011">
        <f>'第17表(青森40部門)'!BQ47/'第17表(青森40部門)'!BQ$57</f>
        <v>1.2934652953855114E-2</v>
      </c>
      <c r="BR47" s="1011">
        <f>'第17表(青森40部門)'!BR47/'第17表(青森40部門)'!BR$57</f>
        <v>1.369902805454049E-2</v>
      </c>
      <c r="BS47" s="1011">
        <f>'第17表(青森40部門)'!BS47/'第17表(青森40部門)'!BS$57</f>
        <v>8.9517102299469537E-3</v>
      </c>
      <c r="BT47" s="1011">
        <f>'第17表(青森40部門)'!BT47/'第17表(青森40部門)'!BT$57</f>
        <v>9.1126000615640787E-3</v>
      </c>
      <c r="BU47" s="1012">
        <f>'第17表(青森40部門)'!BU47/'第17表(青森40部門)'!BU$57</f>
        <v>7.6057223974227107E-3</v>
      </c>
      <c r="BW47" s="1430">
        <f>'第17表(青森40部門)'!BW47/'第17表(青森40部門)'!BW$57</f>
        <v>2.0205403588336664E-2</v>
      </c>
    </row>
    <row r="48" spans="1:75">
      <c r="B48" s="1035"/>
      <c r="C48" s="1036" t="s">
        <v>8</v>
      </c>
      <c r="D48" s="1015">
        <f>'第17表(青森40部門)'!D48/'第17表(青森40部門)'!D$57</f>
        <v>0.52911619435810886</v>
      </c>
      <c r="E48" s="1016">
        <f>'第17表(青森40部門)'!E48/'第17表(青森40部門)'!E$57</f>
        <v>0.54232998922224496</v>
      </c>
      <c r="F48" s="1016">
        <f>'第17表(青森40部門)'!F48/'第17表(青森40部門)'!F$57</f>
        <v>0.53867621763006812</v>
      </c>
      <c r="G48" s="1016">
        <f>'第17表(青森40部門)'!G48/'第17表(青森40部門)'!G$57</f>
        <v>0.51694330098805663</v>
      </c>
      <c r="H48" s="1016">
        <f>'第17表(青森40部門)'!H48/'第17表(青森40部門)'!H$57</f>
        <v>0.51416033862850818</v>
      </c>
      <c r="I48" s="1016">
        <f>'第17表(青森40部門)'!I48/'第17表(青森40部門)'!I$57</f>
        <v>0.61176349809285391</v>
      </c>
      <c r="J48" s="1016">
        <f>'第17表(青森40部門)'!J48/'第17表(青森40部門)'!J$57</f>
        <v>0.56483660105917743</v>
      </c>
      <c r="K48" s="1016">
        <f>'第17表(青森40部門)'!K48/'第17表(青森40部門)'!K$57</f>
        <v>0.51945866141732289</v>
      </c>
      <c r="L48" s="1016">
        <f>'第17表(青森40部門)'!L48/'第17表(青森40部門)'!L$57</f>
        <v>0.52822144224912693</v>
      </c>
      <c r="M48" s="1016">
        <f>'第17表(青森40部門)'!M48/'第17表(青森40部門)'!M$57</f>
        <v>0.52671267510140862</v>
      </c>
      <c r="N48" s="1016">
        <f>'第17表(青森40部門)'!N48/'第17表(青森40部門)'!N$57</f>
        <v>0.60892750547191088</v>
      </c>
      <c r="O48" s="1016">
        <f>'第17表(青森40部門)'!O48/'第17表(青森40部門)'!O$57</f>
        <v>0.61348774765296477</v>
      </c>
      <c r="P48" s="1016">
        <f>'第17表(青森40部門)'!P48/'第17表(青森40部門)'!P$57</f>
        <v>0.60425944113333963</v>
      </c>
      <c r="Q48" s="1016">
        <f>'第17表(青森40部門)'!Q48/'第17表(青森40部門)'!Q$57</f>
        <v>0.61923579315423349</v>
      </c>
      <c r="R48" s="1016">
        <f>'第17表(青森40部門)'!R48/'第17表(青森40部門)'!R$57</f>
        <v>0.625045832745734</v>
      </c>
      <c r="S48" s="1016">
        <f>'第17表(青森40部門)'!S48/'第17表(青森40部門)'!S$57</f>
        <v>0.54689508751645421</v>
      </c>
      <c r="T48" s="1016">
        <f>'第17表(青森40部門)'!T48/'第17表(青森40部門)'!T$57</f>
        <v>0.50057842688684151</v>
      </c>
      <c r="U48" s="1016">
        <f>'第17表(青森40部門)'!U48/'第17表(青森40部門)'!U$57</f>
        <v>0.52511606071670758</v>
      </c>
      <c r="V48" s="1016">
        <f>'第17表(青森40部門)'!V48/'第17表(青森40部門)'!V$57</f>
        <v>0.49859584302100968</v>
      </c>
      <c r="W48" s="1016">
        <f>'第17表(青森40部門)'!W48/'第17表(青森40部門)'!W$57</f>
        <v>0.54980492578719731</v>
      </c>
      <c r="X48" s="1016">
        <f>'第17表(青森40部門)'!X48/'第17表(青森40部門)'!X$57</f>
        <v>0.5884810093943118</v>
      </c>
      <c r="Y48" s="1016">
        <f>'第17表(青森40部門)'!Y48/'第17表(青森40部門)'!Y$57</f>
        <v>0.4509732507240094</v>
      </c>
      <c r="Z48" s="1016">
        <f>'第17表(青森40部門)'!Z48/'第17表(青森40部門)'!Z$57</f>
        <v>0.54817961557099015</v>
      </c>
      <c r="AA48" s="1016">
        <f>'第17表(青森40部門)'!AA48/'第17表(青森40部門)'!AA$57</f>
        <v>0.5385270450691011</v>
      </c>
      <c r="AB48" s="1016">
        <f>'第17表(青森40部門)'!AB48/'第17表(青森40部門)'!AB$57</f>
        <v>0.59929127171091034</v>
      </c>
      <c r="AC48" s="1016">
        <f>'第17表(青森40部門)'!AC48/'第17表(青森40部門)'!AC$57</f>
        <v>0.50758674080994315</v>
      </c>
      <c r="AD48" s="1016">
        <f>'第17表(青森40部門)'!AD48/'第17表(青森40部門)'!AD$57</f>
        <v>0.56136580684297044</v>
      </c>
      <c r="AE48" s="1016">
        <f>'第17表(青森40部門)'!AE48/'第17表(青森40部門)'!AE$57</f>
        <v>0.54074590811343703</v>
      </c>
      <c r="AF48" s="1016">
        <f>'第17表(青森40部門)'!AF48/'第17表(青森40部門)'!AF$57</f>
        <v>0.5023965765379701</v>
      </c>
      <c r="AG48" s="1016">
        <f>'第17表(青森40部門)'!AG48/'第17表(青森40部門)'!AG$57</f>
        <v>0.50972169847758664</v>
      </c>
      <c r="AH48" s="1016">
        <f>'第17表(青森40部門)'!AH48/'第17表(青森40部門)'!AH$57</f>
        <v>0.51281048503562232</v>
      </c>
      <c r="AI48" s="1016">
        <f>'第17表(青森40部門)'!AI48/'第17表(青森40部門)'!AI$57</f>
        <v>0.51267785996307125</v>
      </c>
      <c r="AJ48" s="1016">
        <f>'第17表(青森40部門)'!AJ48/'第17表(青森40部門)'!AJ$57</f>
        <v>0.50807924048788911</v>
      </c>
      <c r="AK48" s="1016">
        <f>'第17表(青森40部門)'!AK48/'第17表(青森40部門)'!AK$57</f>
        <v>0.50048056343033442</v>
      </c>
      <c r="AL48" s="1016">
        <f>'第17表(青森40部門)'!AL48/'第17表(青森40部門)'!AL$57</f>
        <v>0.65191697765408563</v>
      </c>
      <c r="AM48" s="1016">
        <f>'第17表(青森40部門)'!AM48/'第17表(青森40部門)'!AM$57</f>
        <v>0.57716835228373164</v>
      </c>
      <c r="AN48" s="1016">
        <f>'第17表(青森40部門)'!AN48/'第17表(青森40部門)'!AN$57</f>
        <v>0.4915465910047277</v>
      </c>
      <c r="AO48" s="1016">
        <f>'第17表(青森40部門)'!AO48/'第17表(青森40部門)'!AO$57</f>
        <v>0.50210178960196072</v>
      </c>
      <c r="AP48" s="1016">
        <f>'第17表(青森40部門)'!AP48/'第17表(青森40部門)'!AP$57</f>
        <v>0.63794185316879315</v>
      </c>
      <c r="AQ48" s="1016">
        <f>'第17表(青森40部門)'!AQ48/'第17表(青森40部門)'!AQ$57</f>
        <v>0.57248003340815368</v>
      </c>
      <c r="AR48" s="1016">
        <f>'第17表(青森40部門)'!AR48/'第17表(青森40部門)'!AR$57</f>
        <v>0.53159411048925131</v>
      </c>
      <c r="AS48" s="1016">
        <f>'第17表(青森40部門)'!AS48/'第17表(青森40部門)'!AS$57</f>
        <v>0.53429178223894391</v>
      </c>
      <c r="AT48" s="1016">
        <f>'第17表(青森40部門)'!AT48/'第17表(青森40部門)'!AT$57</f>
        <v>0.51860533680573395</v>
      </c>
      <c r="AU48" s="1016">
        <f>'第17表(青森40部門)'!AU48/'第17表(青森40部門)'!AU$57</f>
        <v>0.58479935718674669</v>
      </c>
      <c r="AV48" s="1016">
        <f>'第17表(青森40部門)'!AV48/'第17表(青森40部門)'!AV$57</f>
        <v>0.68641766898783152</v>
      </c>
      <c r="AW48" s="1016">
        <f>'第17表(青森40部門)'!AW48/'第17表(青森40部門)'!AW$57</f>
        <v>0.42917621277019624</v>
      </c>
      <c r="AX48" s="1016">
        <f>'第17表(青森40部門)'!AX48/'第17表(青森40部門)'!AX$57</f>
        <v>0.50374262815666115</v>
      </c>
      <c r="AY48" s="1016">
        <f>'第17表(青森40部門)'!AY48/'第17表(青森40部門)'!AY$57</f>
        <v>0.50960670688262955</v>
      </c>
      <c r="AZ48" s="1016">
        <f>'第17表(青森40部門)'!AZ48/'第17表(青森40部門)'!AZ$57</f>
        <v>0.48087608816447491</v>
      </c>
      <c r="BA48" s="1016">
        <f>'第17表(青森40部門)'!BA48/'第17表(青森40部門)'!BA$57</f>
        <v>0.51729562352006098</v>
      </c>
      <c r="BB48" s="1016">
        <f>'第17表(青森40部門)'!BB48/'第17表(青森40部門)'!BB$57</f>
        <v>0.50942699642755018</v>
      </c>
      <c r="BC48" s="1016">
        <f>'第17表(青森40部門)'!BC48/'第17表(青森40部門)'!BC$57</f>
        <v>0.54333829028162628</v>
      </c>
      <c r="BD48" s="1016">
        <f>'第17表(青森40部門)'!BD48/'第17表(青森40部門)'!BD$57</f>
        <v>0.51511791471849078</v>
      </c>
      <c r="BE48" s="1016">
        <f>'第17表(青森40部門)'!BE48/'第17表(青森40部門)'!BE$57</f>
        <v>0.53622348209216597</v>
      </c>
      <c r="BF48" s="1016">
        <f>'第17表(青森40部門)'!BF48/'第17表(青森40部門)'!BF$57</f>
        <v>0.54031019986513051</v>
      </c>
      <c r="BG48" s="1016">
        <f>'第17表(青森40部門)'!BG48/'第17表(青森40部門)'!BG$57</f>
        <v>0.63053834586466162</v>
      </c>
      <c r="BH48" s="1016">
        <f>'第17表(青森40部門)'!BH48/'第17表(青森40部門)'!BH$57</f>
        <v>0.51543108451088282</v>
      </c>
      <c r="BI48" s="1016">
        <f>'第17表(青森40部門)'!BI48/'第17表(青森40部門)'!BI$57</f>
        <v>0.45920744036891503</v>
      </c>
      <c r="BJ48" s="1016">
        <f>'第17表(青森40部門)'!BJ48/'第17表(青森40部門)'!BJ$57</f>
        <v>0.51705530104150577</v>
      </c>
      <c r="BK48" s="1016">
        <f>'第17表(青森40部門)'!BK48/'第17表(青森40部門)'!BK$57</f>
        <v>0.40157453552051869</v>
      </c>
      <c r="BL48" s="1016">
        <f>'第17表(青森40部門)'!BL48/'第17表(青森40部門)'!BL$57</f>
        <v>0.62650936892704179</v>
      </c>
      <c r="BM48" s="1016">
        <f>'第17表(青森40部門)'!BM48/'第17表(青森40部門)'!BM$57</f>
        <v>0.43918710677628936</v>
      </c>
      <c r="BN48" s="1016">
        <f>'第17表(青森40部門)'!BN48/'第17表(青森40部門)'!BN$57</f>
        <v>0.49105013046064316</v>
      </c>
      <c r="BO48" s="1016">
        <f>'第17表(青森40部門)'!BO48/'第17表(青森40部門)'!BO$57</f>
        <v>0.4913632275699748</v>
      </c>
      <c r="BP48" s="1016">
        <f>'第17表(青森40部門)'!BP48/'第17表(青森40部門)'!BP$57</f>
        <v>0.47962674315170828</v>
      </c>
      <c r="BQ48" s="1016">
        <f>'第17表(青森40部門)'!BQ48/'第17表(青森40部門)'!BQ$57</f>
        <v>0.40781805709718411</v>
      </c>
      <c r="BR48" s="1016">
        <f>'第17表(青森40部門)'!BR48/'第17表(青森40部門)'!BR$57</f>
        <v>0.41486327115128768</v>
      </c>
      <c r="BS48" s="1016">
        <f>'第17表(青森40部門)'!BS48/'第17表(青森40部門)'!BS$57</f>
        <v>0.59910615246031407</v>
      </c>
      <c r="BT48" s="1016">
        <f>'第17表(青森40部門)'!BT48/'第17表(青森40部門)'!BT$57</f>
        <v>0.38265344368083015</v>
      </c>
      <c r="BU48" s="1017">
        <f>'第17表(青森40部門)'!BU48/'第17表(青森40部門)'!BU$57</f>
        <v>0.52813478064993247</v>
      </c>
      <c r="BW48" s="1431">
        <f>'第17表(青森40部門)'!BW48/'第17表(青森40部門)'!BW$57</f>
        <v>0.55017367703366737</v>
      </c>
    </row>
    <row r="49" spans="2:75">
      <c r="B49" s="1037"/>
      <c r="C49" s="1038" t="s">
        <v>1001</v>
      </c>
      <c r="D49" s="1018">
        <f>'第17表(青森40部門)'!D49/'第17表(青森40部門)'!D$57</f>
        <v>2.0934334028928164E-2</v>
      </c>
      <c r="E49" s="979">
        <f>'第17表(青森40部門)'!E49/'第17表(青森40部門)'!E$57</f>
        <v>2.4586657738319195E-2</v>
      </c>
      <c r="F49" s="979">
        <f>'第17表(青森40部門)'!F49/'第17表(青森40部門)'!F$57</f>
        <v>2.6173847712921566E-2</v>
      </c>
      <c r="G49" s="979">
        <f>'第17表(青森40部門)'!G49/'第17表(青森40部門)'!G$57</f>
        <v>2.7057537544542824E-2</v>
      </c>
      <c r="H49" s="979">
        <f>'第17表(青森40部門)'!H49/'第17表(青森40部門)'!H$57</f>
        <v>2.7144053285895985E-2</v>
      </c>
      <c r="I49" s="979">
        <f>'第17表(青森40部門)'!I49/'第17表(青森40部門)'!I$57</f>
        <v>2.4109801072424168E-2</v>
      </c>
      <c r="J49" s="979">
        <f>'第17表(青森40部門)'!J49/'第17表(青森40部門)'!J$57</f>
        <v>2.5110131083975001E-2</v>
      </c>
      <c r="K49" s="979">
        <f>'第17表(青森40部門)'!K49/'第17表(青森40部門)'!K$57</f>
        <v>3.0472440944881891E-2</v>
      </c>
      <c r="L49" s="979">
        <f>'第17表(青森40部門)'!L49/'第17表(青森40部門)'!L$57</f>
        <v>2.7985064635036371E-2</v>
      </c>
      <c r="M49" s="979">
        <f>'第17表(青森40部門)'!M49/'第17表(青森40部門)'!M$57</f>
        <v>2.8094341676732925E-2</v>
      </c>
      <c r="N49" s="979">
        <f>'第17表(青森40部門)'!N49/'第17表(青森40部門)'!N$57</f>
        <v>2.2139682960801221E-2</v>
      </c>
      <c r="O49" s="979">
        <f>'第17表(青森40部門)'!O49/'第17表(青森40部門)'!O$57</f>
        <v>2.121351969766894E-2</v>
      </c>
      <c r="P49" s="979">
        <f>'第17表(青森40部門)'!P49/'第17表(青森40部門)'!P$57</f>
        <v>2.8132525662931025E-2</v>
      </c>
      <c r="Q49" s="979">
        <f>'第17表(青森40部門)'!Q49/'第17表(青森40部門)'!Q$57</f>
        <v>1.6903870790006527E-2</v>
      </c>
      <c r="R49" s="979">
        <f>'第17表(青森40部門)'!R49/'第17表(青森40部門)'!R$57</f>
        <v>2.1153574954167254E-2</v>
      </c>
      <c r="S49" s="979">
        <f>'第17表(青森40部門)'!S49/'第17表(青森40部門)'!S$57</f>
        <v>2.2603589540745685E-2</v>
      </c>
      <c r="T49" s="979">
        <f>'第17表(青森40部門)'!T49/'第17表(青森40部門)'!T$57</f>
        <v>2.217909656219454E-2</v>
      </c>
      <c r="U49" s="979">
        <f>'第17表(青森40部門)'!U49/'第17表(青森40部門)'!U$57</f>
        <v>1.9230434858205969E-2</v>
      </c>
      <c r="V49" s="979">
        <f>'第17表(青森40部門)'!V49/'第17表(青森40部門)'!V$57</f>
        <v>2.2417341584540926E-2</v>
      </c>
      <c r="W49" s="979">
        <f>'第17表(青森40部門)'!W49/'第17表(青森40部門)'!W$57</f>
        <v>2.2630258257744253E-2</v>
      </c>
      <c r="X49" s="979">
        <f>'第17表(青森40部門)'!X49/'第17表(青森40部門)'!X$57</f>
        <v>3.3864216524706267E-2</v>
      </c>
      <c r="Y49" s="979">
        <f>'第17表(青森40部門)'!Y49/'第17表(青森40部門)'!Y$57</f>
        <v>1.8157652619548187E-2</v>
      </c>
      <c r="Z49" s="979">
        <f>'第17表(青森40部門)'!Z49/'第17表(青森40部門)'!Z$57</f>
        <v>2.0125989339363593E-2</v>
      </c>
      <c r="AA49" s="979">
        <f>'第17表(青森40部門)'!AA49/'第17表(青森40部門)'!AA$57</f>
        <v>3.133427152118741E-2</v>
      </c>
      <c r="AB49" s="979">
        <f>'第17表(青森40部門)'!AB49/'第17表(青森40部門)'!AB$57</f>
        <v>2.6209669001258457E-2</v>
      </c>
      <c r="AC49" s="979">
        <f>'第17表(青森40部門)'!AC49/'第17表(青森40部門)'!AC$57</f>
        <v>1.9003496842227633E-2</v>
      </c>
      <c r="AD49" s="979">
        <f>'第17表(青森40部門)'!AD49/'第17表(青森40部門)'!AD$57</f>
        <v>2.191308402608191E-2</v>
      </c>
      <c r="AE49" s="979">
        <f>'第17表(青森40部門)'!AE49/'第17表(青森40部門)'!AE$57</f>
        <v>1.8990735242399959E-2</v>
      </c>
      <c r="AF49" s="979">
        <f>'第17表(青森40部門)'!AF49/'第17表(青森40部門)'!AF$57</f>
        <v>1.7610769155116716E-2</v>
      </c>
      <c r="AG49" s="979">
        <f>'第17表(青森40部門)'!AG49/'第17表(青森40部門)'!AG$57</f>
        <v>2.0668673599857065E-2</v>
      </c>
      <c r="AH49" s="979">
        <f>'第17表(青森40部門)'!AH49/'第17表(青森40部門)'!AH$57</f>
        <v>2.2008162820139267E-2</v>
      </c>
      <c r="AI49" s="979">
        <f>'第17表(青森40部門)'!AI49/'第17表(青森40部門)'!AI$57</f>
        <v>2.2051460916630339E-2</v>
      </c>
      <c r="AJ49" s="979">
        <f>'第17表(青森40部門)'!AJ49/'第17表(青森40部門)'!AJ$57</f>
        <v>2.3161483566905394E-2</v>
      </c>
      <c r="AK49" s="979">
        <f>'第17表(青森40部門)'!AK49/'第17表(青森40部門)'!AK$57</f>
        <v>2.368715545037902E-2</v>
      </c>
      <c r="AL49" s="979">
        <f>'第17表(青森40部門)'!AL49/'第17表(青森40部門)'!AL$57</f>
        <v>2.2761568280186863E-2</v>
      </c>
      <c r="AM49" s="979">
        <f>'第17表(青森40部門)'!AM49/'第17表(青森40部門)'!AM$57</f>
        <v>1.5983050927522401E-2</v>
      </c>
      <c r="AN49" s="979">
        <f>'第17表(青森40部門)'!AN49/'第17表(青森40部門)'!AN$57</f>
        <v>2.5237517633951823E-2</v>
      </c>
      <c r="AO49" s="979">
        <f>'第17表(青森40部門)'!AO49/'第17表(青森40部門)'!AO$57</f>
        <v>1.9801550897083055E-2</v>
      </c>
      <c r="AP49" s="979">
        <f>'第17表(青森40部門)'!AP49/'第17表(青森40部門)'!AP$57</f>
        <v>1.6523739803388414E-2</v>
      </c>
      <c r="AQ49" s="979">
        <f>'第17表(青森40部門)'!AQ49/'第17表(青森40部門)'!AQ$57</f>
        <v>1.9000887404082061E-2</v>
      </c>
      <c r="AR49" s="979">
        <f>'第17表(青森40部門)'!AR49/'第17表(青森40部門)'!AR$57</f>
        <v>1.7485423944957345E-2</v>
      </c>
      <c r="AS49" s="979">
        <f>'第17表(青森40部門)'!AS49/'第17表(青森40部門)'!AS$57</f>
        <v>1.7104697040434276E-2</v>
      </c>
      <c r="AT49" s="979">
        <f>'第17表(青森40部門)'!AT49/'第17表(青森40部門)'!AT$57</f>
        <v>1.6736985756754766E-2</v>
      </c>
      <c r="AU49" s="979">
        <f>'第17表(青森40部門)'!AU49/'第17表(青森40部門)'!AU$57</f>
        <v>1.9681429314174978E-2</v>
      </c>
      <c r="AV49" s="979">
        <f>'第17表(青森40部門)'!AV49/'第17表(青森40部門)'!AV$57</f>
        <v>1.7598649504114793E-2</v>
      </c>
      <c r="AW49" s="979">
        <f>'第17表(青森40部門)'!AW49/'第17表(青森40部門)'!AW$57</f>
        <v>1.8179101504133877E-2</v>
      </c>
      <c r="AX49" s="979">
        <f>'第17表(青森40部門)'!AX49/'第17表(青森40部門)'!AX$57</f>
        <v>2.1416150007560864E-2</v>
      </c>
      <c r="AY49" s="979">
        <f>'第17表(青森40部門)'!AY49/'第17表(青森40部門)'!AY$57</f>
        <v>2.1647746164442122E-2</v>
      </c>
      <c r="AZ49" s="979">
        <f>'第17表(青森40部門)'!AZ49/'第17表(青森40部門)'!AZ$57</f>
        <v>2.0513057973698835E-2</v>
      </c>
      <c r="BA49" s="979">
        <f>'第17表(青森40部門)'!BA49/'第17表(青森40部門)'!BA$57</f>
        <v>2.0543900029253808E-2</v>
      </c>
      <c r="BB49" s="979">
        <f>'第17表(青森40部門)'!BB49/'第17表(青森40部門)'!BB$57</f>
        <v>2.0968788218436223E-2</v>
      </c>
      <c r="BC49" s="979">
        <f>'第17表(青森40部門)'!BC49/'第17表(青森40部門)'!BC$57</f>
        <v>2.2600825633284843E-2</v>
      </c>
      <c r="BD49" s="979">
        <f>'第17表(青森40部門)'!BD49/'第17表(青森40部門)'!BD$57</f>
        <v>2.393617577162397E-2</v>
      </c>
      <c r="BE49" s="979">
        <f>'第17表(青森40部門)'!BE49/'第17表(青森40部門)'!BE$57</f>
        <v>1.8295657180325772E-2</v>
      </c>
      <c r="BF49" s="979">
        <f>'第17表(青森40部門)'!BF49/'第17表(青森40部門)'!BF$57</f>
        <v>2.4620858860496149E-2</v>
      </c>
      <c r="BG49" s="979">
        <f>'第17表(青森40部門)'!BG49/'第17表(青森40部門)'!BG$57</f>
        <v>2.1572932330827067E-2</v>
      </c>
      <c r="BH49" s="979">
        <f>'第17表(青森40部門)'!BH49/'第17表(青森40部門)'!BH$57</f>
        <v>2.0744915153506779E-2</v>
      </c>
      <c r="BI49" s="979">
        <f>'第17表(青森40部門)'!BI49/'第17表(青森40部門)'!BI$57</f>
        <v>2.2381558126265803E-2</v>
      </c>
      <c r="BJ49" s="979">
        <f>'第17表(青森40部門)'!BJ49/'第17表(青森40部門)'!BJ$57</f>
        <v>1.5751274000102948E-2</v>
      </c>
      <c r="BK49" s="979">
        <f>'第17表(青森40部門)'!BK49/'第17表(青森40部門)'!BK$57</f>
        <v>1.0838208615334939E-2</v>
      </c>
      <c r="BL49" s="979">
        <f>'第17表(青森40部門)'!BL49/'第17表(青森40部門)'!BL$57</f>
        <v>3.1745487099984093E-2</v>
      </c>
      <c r="BM49" s="979">
        <f>'第17表(青森40部門)'!BM49/'第17表(青森40部門)'!BM$57</f>
        <v>1.5299340333662285E-2</v>
      </c>
      <c r="BN49" s="979">
        <f>'第17表(青森40部門)'!BN49/'第17表(青森40部門)'!BN$57</f>
        <v>1.0366388198648348E-2</v>
      </c>
      <c r="BO49" s="979">
        <f>'第17表(青森40部門)'!BO49/'第17表(青森40部門)'!BO$57</f>
        <v>1.3004848990548011E-2</v>
      </c>
      <c r="BP49" s="979">
        <f>'第17表(青森40部門)'!BP49/'第17表(青森40部門)'!BP$57</f>
        <v>1.4931081547253011E-2</v>
      </c>
      <c r="BQ49" s="979">
        <f>'第17表(青森40部門)'!BQ49/'第17表(青森40部門)'!BQ$57</f>
        <v>1.1149680593512448E-2</v>
      </c>
      <c r="BR49" s="979">
        <f>'第17表(青森40部門)'!BR49/'第17表(青森40部門)'!BR$57</f>
        <v>1.8224703565349245E-2</v>
      </c>
      <c r="BS49" s="979">
        <f>'第17表(青森40部門)'!BS49/'第17表(青森40部門)'!BS$57</f>
        <v>9.5596853749304132E-3</v>
      </c>
      <c r="BT49" s="979">
        <f>'第17表(青森40部門)'!BT49/'第17表(青森40部門)'!BT$57</f>
        <v>1.1299241294504369E-2</v>
      </c>
      <c r="BU49" s="980">
        <f>'第17表(青森40部門)'!BU49/'第17表(青森40部門)'!BU$57</f>
        <v>1.4225070764941391E-2</v>
      </c>
      <c r="BW49" s="1426">
        <f>'第17表(青森40部門)'!BW49/'第17表(青森40部門)'!BW$57</f>
        <v>1.5696534555971194E-2</v>
      </c>
    </row>
    <row r="50" spans="2:75">
      <c r="B50" s="1158"/>
      <c r="C50" s="1159" t="s">
        <v>1003</v>
      </c>
      <c r="D50" s="1160">
        <f>'第17表(青森40部門)'!D50/'第17表(青森40部門)'!D$57</f>
        <v>0.3511798769099404</v>
      </c>
      <c r="E50" s="1161">
        <f>'第17表(青森40部門)'!E50/'第17表(青森40部門)'!E$57</f>
        <v>0.33550622503910277</v>
      </c>
      <c r="F50" s="1161">
        <f>'第17表(青森40部門)'!F50/'第17表(青森40部門)'!F$57</f>
        <v>0.34196771353407024</v>
      </c>
      <c r="G50" s="1161">
        <f>'第17表(青森40部門)'!G50/'第17表(青森40部門)'!G$57</f>
        <v>0.35762131899331506</v>
      </c>
      <c r="H50" s="1161">
        <f>'第17表(青森40部門)'!H50/'第17表(青森40部門)'!H$57</f>
        <v>0.36022158032431617</v>
      </c>
      <c r="I50" s="1161">
        <f>'第17表(青森40部門)'!I50/'第17表(青森40部門)'!I$57</f>
        <v>0.26902605248402817</v>
      </c>
      <c r="J50" s="1161">
        <f>'第17表(青森40部門)'!J50/'第17表(青森40部門)'!J$57</f>
        <v>0.32312512891428491</v>
      </c>
      <c r="K50" s="1161">
        <f>'第17表(青森40部門)'!K50/'第17表(青森40部門)'!K$57</f>
        <v>0.33984251968503937</v>
      </c>
      <c r="L50" s="1161">
        <f>'第17表(青森40部門)'!L50/'第17表(青森40部門)'!L$57</f>
        <v>0.36731839699462054</v>
      </c>
      <c r="M50" s="1161">
        <f>'第17表(青森40部門)'!M50/'第17表(青森40部門)'!M$57</f>
        <v>0.36899065555447819</v>
      </c>
      <c r="N50" s="1161">
        <f>'第17表(青森40部門)'!N50/'第17表(青森40部門)'!N$57</f>
        <v>0.27786694965842013</v>
      </c>
      <c r="O50" s="1161">
        <f>'第17表(青森40部門)'!O50/'第17表(青森40部門)'!O$57</f>
        <v>0.2649314688293708</v>
      </c>
      <c r="P50" s="1161">
        <f>'第17表(青森40部門)'!P50/'第17表(青森40部門)'!P$57</f>
        <v>0.29764543448721226</v>
      </c>
      <c r="Q50" s="1161">
        <f>'第17表(青森40部門)'!Q50/'第17表(青森40部門)'!Q$57</f>
        <v>0.24455488481275592</v>
      </c>
      <c r="R50" s="1161">
        <f>'第17表(青森40部門)'!R50/'第17表(青森40部門)'!R$57</f>
        <v>0.28196305175574671</v>
      </c>
      <c r="S50" s="1161">
        <f>'第17表(青森40部門)'!S50/'第17表(青森40部門)'!S$57</f>
        <v>0.32743310679340115</v>
      </c>
      <c r="T50" s="1161">
        <f>'第17表(青森40部門)'!T50/'第17表(青森40部門)'!T$57</f>
        <v>0.39292603414928351</v>
      </c>
      <c r="U50" s="1161">
        <f>'第17表(青森40部門)'!U50/'第17表(青森40部門)'!U$57</f>
        <v>0.3823657260097717</v>
      </c>
      <c r="V50" s="1161">
        <f>'第17表(青森40部門)'!V50/'第17表(青森40部門)'!V$57</f>
        <v>0.39377928253829997</v>
      </c>
      <c r="W50" s="1161">
        <f>'第17表(青森40部門)'!W50/'第17表(青森40部門)'!W$57</f>
        <v>0.32331852202212125</v>
      </c>
      <c r="X50" s="1161">
        <f>'第17表(青森40部門)'!X50/'第17表(青森40部門)'!X$57</f>
        <v>0.27890706249409097</v>
      </c>
      <c r="Y50" s="1161">
        <f>'第17表(青森40部門)'!Y50/'第17表(青森40部門)'!Y$57</f>
        <v>0.41762601024960827</v>
      </c>
      <c r="Z50" s="1161">
        <f>'第17表(青森40部門)'!Z50/'第17表(青森40部門)'!Z$57</f>
        <v>0.27704409626877724</v>
      </c>
      <c r="AA50" s="1161">
        <f>'第17表(青森40部門)'!AA50/'第17表(青森40部門)'!AA$57</f>
        <v>0.33070159612215688</v>
      </c>
      <c r="AB50" s="1161">
        <f>'第17表(青森40部門)'!AB50/'第17表(青森40部門)'!AB$57</f>
        <v>0.22807656303105561</v>
      </c>
      <c r="AC50" s="1161">
        <f>'第17表(青森40部門)'!AC50/'第17表(青森40部門)'!AC$57</f>
        <v>0.38988190259891786</v>
      </c>
      <c r="AD50" s="1161">
        <f>'第17表(青森40部門)'!AD50/'第17表(青森40部門)'!AD$57</f>
        <v>0.32725140855163209</v>
      </c>
      <c r="AE50" s="1161">
        <f>'第17表(青森40部門)'!AE50/'第17表(青森40部門)'!AE$57</f>
        <v>0.28381751829025731</v>
      </c>
      <c r="AF50" s="1161">
        <f>'第17表(青森40部門)'!AF50/'第17表(青森40部門)'!AF$57</f>
        <v>0.37803445389178925</v>
      </c>
      <c r="AG50" s="1161">
        <f>'第17表(青森40部門)'!AG50/'第17表(青森40部門)'!AG$57</f>
        <v>0.33975839390035156</v>
      </c>
      <c r="AH50" s="1161">
        <f>'第17表(青森40部門)'!AH50/'第17表(青森40部門)'!AH$57</f>
        <v>0.34340707856579639</v>
      </c>
      <c r="AI50" s="1161">
        <f>'第17表(青森40部門)'!AI50/'第17表(青森40部門)'!AI$57</f>
        <v>0.34199023623697372</v>
      </c>
      <c r="AJ50" s="1161">
        <f>'第17表(青森40部門)'!AJ50/'第17表(青森40部門)'!AJ$57</f>
        <v>0.34421332173335067</v>
      </c>
      <c r="AK50" s="1161">
        <f>'第17表(青森40部門)'!AK50/'第17表(青森40部門)'!AK$57</f>
        <v>0.31771569490548918</v>
      </c>
      <c r="AL50" s="1161">
        <f>'第17表(青森40部門)'!AL50/'第17表(青森40部門)'!AL$57</f>
        <v>0.23854918721593218</v>
      </c>
      <c r="AM50" s="1161">
        <f>'第17表(青森40部門)'!AM50/'第17表(青森40部門)'!AM$57</f>
        <v>0.3176840991435711</v>
      </c>
      <c r="AN50" s="1161">
        <f>'第17表(青森40部門)'!AN50/'第17表(青森40部門)'!AN$57</f>
        <v>0.39260459868745134</v>
      </c>
      <c r="AO50" s="1161">
        <f>'第17表(青森40部門)'!AO50/'第17表(青森40部門)'!AO$57</f>
        <v>0.34696872190197126</v>
      </c>
      <c r="AP50" s="1161">
        <f>'第17表(青森40部門)'!AP50/'第17表(青森40部門)'!AP$57</f>
        <v>0.26563480443421877</v>
      </c>
      <c r="AQ50" s="1161">
        <f>'第17表(青森40部門)'!AQ50/'第17表(青森40部門)'!AQ$57</f>
        <v>0.30766821527379024</v>
      </c>
      <c r="AR50" s="1161">
        <f>'第17表(青森40部門)'!AR50/'第17表(青森40部門)'!AR$57</f>
        <v>0.33284565656093568</v>
      </c>
      <c r="AS50" s="1161">
        <f>'第17表(青森40部門)'!AS50/'第17表(青森40部門)'!AS$57</f>
        <v>0.3296176274041322</v>
      </c>
      <c r="AT50" s="1161">
        <f>'第17表(青森40部門)'!AT50/'第17表(青森40部門)'!AT$57</f>
        <v>0.33304893002561864</v>
      </c>
      <c r="AU50" s="1161">
        <f>'第17表(青森40部門)'!AU50/'第17表(青森40部門)'!AU$57</f>
        <v>0.34451009122276316</v>
      </c>
      <c r="AV50" s="1161">
        <f>'第17表(青森40部門)'!AV50/'第17表(青森40部門)'!AV$57</f>
        <v>0.22202996412745304</v>
      </c>
      <c r="AW50" s="1161">
        <f>'第17表(青森40部門)'!AW50/'第17表(青森40部門)'!AW$57</f>
        <v>0.4790317760733141</v>
      </c>
      <c r="AX50" s="1161">
        <f>'第17表(青森40部門)'!AX50/'第17表(青森40部門)'!AX$57</f>
        <v>0.36617269015575382</v>
      </c>
      <c r="AY50" s="1161">
        <f>'第17表(青森40部門)'!AY50/'第17表(青森40部門)'!AY$57</f>
        <v>0.35775186434237399</v>
      </c>
      <c r="AZ50" s="1161">
        <f>'第17表(青森40部門)'!AZ50/'第17表(青森40部門)'!AZ$57</f>
        <v>0.3990090757547694</v>
      </c>
      <c r="BA50" s="1161">
        <f>'第17表(青森40部門)'!BA50/'第17表(青森40部門)'!BA$57</f>
        <v>0.39132210649489713</v>
      </c>
      <c r="BB50" s="1161">
        <f>'第17表(青森40部門)'!BB50/'第17表(青森40部門)'!BB$57</f>
        <v>0.3265835628701696</v>
      </c>
      <c r="BC50" s="1161">
        <f>'第17表(青森40部門)'!BC50/'第17表(青森40部門)'!BC$57</f>
        <v>0.30106656210053634</v>
      </c>
      <c r="BD50" s="1161">
        <f>'第17表(青森40部門)'!BD50/'第17表(青森40部門)'!BD$57</f>
        <v>0.31052756986784102</v>
      </c>
      <c r="BE50" s="1161">
        <f>'第17表(青森40部門)'!BE50/'第17表(青森40部門)'!BE$57</f>
        <v>0.32624723126254429</v>
      </c>
      <c r="BF50" s="1161">
        <f>'第17表(青森40部門)'!BF50/'第17表(青森40部門)'!BF$57</f>
        <v>0.29829117465601102</v>
      </c>
      <c r="BG50" s="1161">
        <f>'第17表(青森40部門)'!BG50/'第17表(青森40部門)'!BG$57</f>
        <v>0.25547969924812031</v>
      </c>
      <c r="BH50" s="1161">
        <f>'第17表(青森40部門)'!BH50/'第17表(青森40部門)'!BH$57</f>
        <v>0.32940855666571112</v>
      </c>
      <c r="BI50" s="1161">
        <f>'第17表(青森40部門)'!BI50/'第17表(青森40部門)'!BI$57</f>
        <v>0.27999495699708571</v>
      </c>
      <c r="BJ50" s="1161">
        <f>'第17表(青森40部門)'!BJ50/'第17表(青森40部門)'!BJ$57</f>
        <v>0.33216657229628865</v>
      </c>
      <c r="BK50" s="1161">
        <f>'第17表(青森40部門)'!BK50/'第17表(青森40部門)'!BK$57</f>
        <v>0.43983328447429804</v>
      </c>
      <c r="BL50" s="1161">
        <f>'第17表(青森40部門)'!BL50/'第17表(青森40部門)'!BL$57</f>
        <v>0.27895290113886972</v>
      </c>
      <c r="BM50" s="1161">
        <f>'第17表(青森40部門)'!BM50/'第17表(青森40部門)'!BM$57</f>
        <v>0.4103379894963935</v>
      </c>
      <c r="BN50" s="1161">
        <f>'第17表(青森40部門)'!BN50/'第17表(青森40部門)'!BN$57</f>
        <v>0.38380091229190028</v>
      </c>
      <c r="BO50" s="1161">
        <f>'第17表(青森40部門)'!BO50/'第17表(青森40部門)'!BO$57</f>
        <v>0.43568716336020874</v>
      </c>
      <c r="BP50" s="1161">
        <f>'第17表(青森40部門)'!BP50/'第17表(青森40部門)'!BP$57</f>
        <v>0.45608705634503183</v>
      </c>
      <c r="BQ50" s="1161">
        <f>'第17表(青森40部門)'!BQ50/'第17表(青森40部門)'!BQ$57</f>
        <v>0.47564213314553555</v>
      </c>
      <c r="BR50" s="1161">
        <f>'第17表(青森40部門)'!BR50/'第17表(青森40部門)'!BR$57</f>
        <v>0.48334679223140786</v>
      </c>
      <c r="BS50" s="1161">
        <f>'第17表(青森40部門)'!BS50/'第17表(青森40部門)'!BS$57</f>
        <v>0.34318997527567746</v>
      </c>
      <c r="BT50" s="1161">
        <f>'第17表(青森40部門)'!BT50/'第17表(青森40部門)'!BT$57</f>
        <v>0.55657037045307012</v>
      </c>
      <c r="BU50" s="1162">
        <f>'第17表(青森40部門)'!BU50/'第17表(青森40部門)'!BU$57</f>
        <v>0.39620444905349234</v>
      </c>
      <c r="BW50" s="1432">
        <f>'第17表(青森40部門)'!BW50/'第17表(青森40部門)'!BW$57</f>
        <v>0.33937673473281471</v>
      </c>
    </row>
    <row r="51" spans="2:75">
      <c r="B51" s="1039"/>
      <c r="C51" s="1040" t="s">
        <v>1005</v>
      </c>
      <c r="D51" s="1019">
        <f>'第17表(青森40部門)'!D51/'第17表(青森40部門)'!D$57</f>
        <v>2.7759346018929983E-2</v>
      </c>
      <c r="E51" s="984">
        <f>'第17表(青森40部門)'!E51/'第17表(青森40部門)'!E$57</f>
        <v>3.1951280571030763E-2</v>
      </c>
      <c r="F51" s="984">
        <f>'第17表(青森40部門)'!F51/'第17表(青森40部門)'!F$57</f>
        <v>3.0152541181519079E-2</v>
      </c>
      <c r="G51" s="984">
        <f>'第17表(青森40部門)'!G51/'第17表(青森40部門)'!G$57</f>
        <v>3.4320729487334362E-2</v>
      </c>
      <c r="H51" s="984">
        <f>'第17表(青森40部門)'!H51/'第17表(青森40部門)'!H$57</f>
        <v>3.4161729299999707E-2</v>
      </c>
      <c r="I51" s="984">
        <f>'第17表(青森40部門)'!I51/'第17表(青森40部門)'!I$57</f>
        <v>3.973813265523695E-2</v>
      </c>
      <c r="J51" s="984">
        <f>'第17表(青森40部門)'!J51/'第17表(青森40部門)'!J$57</f>
        <v>2.5135202456072925E-2</v>
      </c>
      <c r="K51" s="984">
        <f>'第17表(青森40部門)'!K51/'第17表(青森40部門)'!K$57</f>
        <v>4.2342519685039368E-2</v>
      </c>
      <c r="L51" s="984">
        <f>'第17表(青森40部門)'!L51/'第17表(青森40部門)'!L$57</f>
        <v>9.8470386096419678E-3</v>
      </c>
      <c r="M51" s="984">
        <f>'第17表(青森40部門)'!M51/'第17表(青森40部門)'!M$57</f>
        <v>9.3117110718573259E-3</v>
      </c>
      <c r="N51" s="984">
        <f>'第17表(青森40部門)'!N51/'第17表(青森40部門)'!N$57</f>
        <v>3.848245672215958E-2</v>
      </c>
      <c r="O51" s="984">
        <f>'第17表(青森40部門)'!O51/'第17表(青森40部門)'!O$57</f>
        <v>4.5276077183493135E-2</v>
      </c>
      <c r="P51" s="984">
        <f>'第17表(青森40部門)'!P51/'第17表(青森40部門)'!P$57</f>
        <v>8.4724670048029714E-3</v>
      </c>
      <c r="Q51" s="984">
        <f>'第17表(青森40部門)'!Q51/'第17表(青森40部門)'!Q$57</f>
        <v>6.8199982611665058E-2</v>
      </c>
      <c r="R51" s="984">
        <f>'第17表(青森40部門)'!R51/'第17表(青森40部門)'!R$57</f>
        <v>6.0217176702862781E-3</v>
      </c>
      <c r="S51" s="984">
        <f>'第17表(青森40部門)'!S51/'第17表(青森40部門)'!S$57</f>
        <v>3.4198663011785549E-2</v>
      </c>
      <c r="T51" s="984">
        <f>'第17表(青森40部門)'!T51/'第17表(青森40部門)'!T$57</f>
        <v>2.0304733481687914E-2</v>
      </c>
      <c r="U51" s="984">
        <f>'第17表(青森40部門)'!U51/'第17表(青森40部門)'!U$57</f>
        <v>9.0414341105489189E-4</v>
      </c>
      <c r="V51" s="984">
        <f>'第17表(青森40部門)'!V51/'第17表(青森40部門)'!V$57</f>
        <v>2.1872256133967392E-2</v>
      </c>
      <c r="W51" s="984">
        <f>'第17表(青森40部門)'!W51/'第17表(青森40部門)'!W$57</f>
        <v>3.5071547354657139E-2</v>
      </c>
      <c r="X51" s="984">
        <f>'第17表(青森40部門)'!X51/'第17表(青森40部門)'!X$57</f>
        <v>1.2995607965826364E-2</v>
      </c>
      <c r="Y51" s="984">
        <f>'第17表(青森40部門)'!Y51/'第17表(青森40部門)'!Y$57</f>
        <v>5.4815426869955546E-2</v>
      </c>
      <c r="Z51" s="984">
        <f>'第17表(青森40部門)'!Z51/'第17表(青森40部門)'!Z$57</f>
        <v>7.3047972863834604E-2</v>
      </c>
      <c r="AA51" s="984">
        <f>'第17表(青森40部門)'!AA51/'第17表(青森40部門)'!AA$57</f>
        <v>2.153141125103742E-2</v>
      </c>
      <c r="AB51" s="984">
        <f>'第17表(青森40部門)'!AB51/'第17表(青森40部門)'!AB$57</f>
        <v>7.1871996339030492E-2</v>
      </c>
      <c r="AC51" s="984">
        <f>'第17表(青森40部門)'!AC51/'第17表(青森40部門)'!AC$57</f>
        <v>1.6765635753884983E-2</v>
      </c>
      <c r="AD51" s="984">
        <f>'第17表(青森40部門)'!AD51/'第17表(青森40部門)'!AD$57</f>
        <v>2.2524961453981977E-2</v>
      </c>
      <c r="AE51" s="984">
        <f>'第17表(青森40部門)'!AE51/'第17表(青森40部門)'!AE$57</f>
        <v>8.9764950735934226E-2</v>
      </c>
      <c r="AF51" s="984">
        <f>'第17表(青森40部門)'!AF51/'第17表(青森40部門)'!AF$57</f>
        <v>1.8577222481943229E-2</v>
      </c>
      <c r="AG51" s="984">
        <f>'第17表(青森40部門)'!AG51/'第17表(青森40部門)'!AG$57</f>
        <v>1.6776940203723372E-2</v>
      </c>
      <c r="AH51" s="984">
        <f>'第17表(青森40部門)'!AH51/'第17表(青森40部門)'!AH$57</f>
        <v>1.0766926533033487E-2</v>
      </c>
      <c r="AI51" s="984">
        <f>'第17表(青森40部門)'!AI51/'第17表(青森40部門)'!AI$57</f>
        <v>1.0886019630350611E-2</v>
      </c>
      <c r="AJ51" s="984">
        <f>'第17表(青森40部門)'!AJ51/'第17表(青森40部門)'!AJ$57</f>
        <v>1.1626493813939985E-2</v>
      </c>
      <c r="AK51" s="984">
        <f>'第17表(青森40部門)'!AK51/'第17表(青森40部門)'!AK$57</f>
        <v>1.1629993978374198E-2</v>
      </c>
      <c r="AL51" s="984">
        <f>'第17表(青森40部門)'!AL51/'第17表(青森40部門)'!AL$57</f>
        <v>1.092446846000235E-2</v>
      </c>
      <c r="AM51" s="984">
        <f>'第17表(青森40部門)'!AM51/'第17表(青森40部門)'!AM$57</f>
        <v>8.4013170015068989E-3</v>
      </c>
      <c r="AN51" s="984">
        <f>'第17表(青森40部門)'!AN51/'第17表(青森40部門)'!AN$57</f>
        <v>1.2169118793834753E-2</v>
      </c>
      <c r="AO51" s="984">
        <f>'第17表(青森40部門)'!AO51/'第17表(青森40部門)'!AO$57</f>
        <v>1.2793303483813254E-2</v>
      </c>
      <c r="AP51" s="984">
        <f>'第17表(青森40部門)'!AP51/'第17表(青森40部門)'!AP$57</f>
        <v>1.0876385693369588E-2</v>
      </c>
      <c r="AQ51" s="984">
        <f>'第17表(青森40部門)'!AQ51/'第17表(青森40部門)'!AQ$57</f>
        <v>1.2110455708096258E-2</v>
      </c>
      <c r="AR51" s="984">
        <f>'第17表(青森40部門)'!AR51/'第17表(青森40部門)'!AR$57</f>
        <v>7.8401065600176272E-3</v>
      </c>
      <c r="AS51" s="984">
        <f>'第17表(青森40部門)'!AS51/'第17表(青森40部門)'!AS$57</f>
        <v>7.6108349582108955E-3</v>
      </c>
      <c r="AT51" s="984">
        <f>'第17表(青森40部門)'!AT51/'第17表(青森40部門)'!AT$57</f>
        <v>7.3661945720660859E-3</v>
      </c>
      <c r="AU51" s="984">
        <f>'第17表(青森40部門)'!AU51/'第17表(青森40部門)'!AU$57</f>
        <v>8.68743205558444E-3</v>
      </c>
      <c r="AV51" s="984">
        <f>'第17表(青森40部門)'!AV51/'第17表(青森40部門)'!AV$57</f>
        <v>8.9611029049729198E-3</v>
      </c>
      <c r="AW51" s="984">
        <f>'第17表(青森40部門)'!AW51/'第17表(青森40部門)'!AW$57</f>
        <v>8.0685327223827073E-3</v>
      </c>
      <c r="AX51" s="984">
        <f>'第17表(青森40部門)'!AX51/'第17表(青森40部門)'!AX$57</f>
        <v>1.0207167699984879E-2</v>
      </c>
      <c r="AY51" s="984">
        <f>'第17表(青森40部門)'!AY51/'第17表(青森40部門)'!AY$57</f>
        <v>1.0426067543817983E-2</v>
      </c>
      <c r="AZ51" s="984">
        <f>'第17表(青森40部門)'!AZ51/'第17表(青森40部門)'!AZ$57</f>
        <v>9.3535839970364885E-3</v>
      </c>
      <c r="BA51" s="984">
        <f>'第17表(青森40部門)'!BA51/'第17表(青森40部門)'!BA$57</f>
        <v>6.7394148134655822E-3</v>
      </c>
      <c r="BB51" s="984">
        <f>'第17表(青森40部門)'!BB51/'第17表(青森40部門)'!BB$57</f>
        <v>2.6903366097881826E-2</v>
      </c>
      <c r="BC51" s="984">
        <f>'第17表(青森40部門)'!BC51/'第17表(青森40部門)'!BC$57</f>
        <v>2.6546912761645773E-2</v>
      </c>
      <c r="BD51" s="984">
        <f>'第17表(青森40部門)'!BD51/'第17表(青森40部門)'!BD$57</f>
        <v>2.7964902526758897E-2</v>
      </c>
      <c r="BE51" s="984">
        <f>'第17表(青森40部門)'!BE51/'第17表(青森40部門)'!BE$57</f>
        <v>2.0586612504697857E-2</v>
      </c>
      <c r="BF51" s="984">
        <f>'第17表(青森40部門)'!BF51/'第17表(青森40部門)'!BF$57</f>
        <v>3.0948247413805471E-2</v>
      </c>
      <c r="BG51" s="984">
        <f>'第17表(青森40部門)'!BG51/'第17表(青森40部門)'!BG$57</f>
        <v>2.6027067669172933E-2</v>
      </c>
      <c r="BH51" s="984">
        <f>'第17表(青森40部門)'!BH51/'第17表(青森40部門)'!BH$57</f>
        <v>3.2464009285219857E-2</v>
      </c>
      <c r="BI51" s="984">
        <f>'第17表(青森40部門)'!BI51/'第17表(青森40部門)'!BI$57</f>
        <v>2.7662164062462118E-2</v>
      </c>
      <c r="BJ51" s="984">
        <f>'第17表(青森40部門)'!BJ51/'第17表(青森40部門)'!BJ$57</f>
        <v>2.0615638029546506E-2</v>
      </c>
      <c r="BK51" s="984">
        <f>'第17表(青森40部門)'!BK51/'第17表(青森40部門)'!BK$57</f>
        <v>1.7678473558764674E-2</v>
      </c>
      <c r="BL51" s="984">
        <f>'第17表(青森40部門)'!BL51/'第17表(青森40部門)'!BL$57</f>
        <v>1.83572950361999E-2</v>
      </c>
      <c r="BM51" s="984">
        <f>'第17表(青森40部門)'!BM51/'第17表(青森40部門)'!BM$57</f>
        <v>2.3471233379926095E-2</v>
      </c>
      <c r="BN51" s="984">
        <f>'第17表(青森40部門)'!BN51/'第17表(青森40部門)'!BN$57</f>
        <v>3.8785876676870022E-3</v>
      </c>
      <c r="BO51" s="984">
        <f>'第17表(青森40部門)'!BO51/'第17表(青森40部門)'!BO$57</f>
        <v>2.1288869165812255E-2</v>
      </c>
      <c r="BP51" s="984">
        <f>'第17表(青森40部門)'!BP51/'第17表(青森40部門)'!BP$57</f>
        <v>9.4294888139472895E-3</v>
      </c>
      <c r="BQ51" s="984">
        <f>'第17表(青森40部門)'!BQ51/'第17表(青森40部門)'!BQ$57</f>
        <v>2.9790153044626745E-3</v>
      </c>
      <c r="BR51" s="984">
        <f>'第17表(青森40部門)'!BR51/'第17表(青森40部門)'!BR$57</f>
        <v>6.564843809003712E-3</v>
      </c>
      <c r="BS51" s="984">
        <f>'第17表(青森40部門)'!BS51/'第17表(青森40部門)'!BS$57</f>
        <v>2.2634046111812835E-2</v>
      </c>
      <c r="BT51" s="984">
        <f>'第17表(青森40部門)'!BT51/'第17表(青森40部門)'!BT$57</f>
        <v>2.1819362062173341E-2</v>
      </c>
      <c r="BU51" s="985">
        <f>'第17表(青森40部門)'!BU51/'第17表(青森40部門)'!BU$57</f>
        <v>3.3471094752768972E-2</v>
      </c>
      <c r="BW51" s="1427">
        <f>'第17表(青森40部門)'!BW51/'第17表(青森40部門)'!BW$57</f>
        <v>3.6360614393696269E-2</v>
      </c>
    </row>
    <row r="52" spans="2:75">
      <c r="B52" s="1039"/>
      <c r="C52" s="1040" t="s">
        <v>1007</v>
      </c>
      <c r="D52" s="1019">
        <f>'第17表(青森40部門)'!D52/'第17表(青森40部門)'!D$57</f>
        <v>3.8979428967007811E-2</v>
      </c>
      <c r="E52" s="984">
        <f>'第17表(青森40部門)'!E52/'第17表(青森40部門)'!E$57</f>
        <v>2.7660468162344767E-2</v>
      </c>
      <c r="F52" s="984">
        <f>'第17表(青森40部門)'!F52/'第17表(青森40部門)'!F$57</f>
        <v>2.5980011090259051E-2</v>
      </c>
      <c r="G52" s="984">
        <f>'第17表(青森40部門)'!G52/'第17表(青森40部門)'!G$57</f>
        <v>2.5492832111205094E-2</v>
      </c>
      <c r="H52" s="984">
        <f>'第17表(青森40部門)'!H52/'第17表(青森40部門)'!H$57</f>
        <v>2.5681993991140264E-2</v>
      </c>
      <c r="I52" s="984">
        <f>'第17表(青森40部門)'!I52/'第17表(青森40部門)'!I$57</f>
        <v>1.9047769468289254E-2</v>
      </c>
      <c r="J52" s="984">
        <f>'第17表(青森40部門)'!J52/'第17表(青森40部門)'!J$57</f>
        <v>2.656643900053856E-2</v>
      </c>
      <c r="K52" s="984">
        <f>'第17表(青森40部門)'!K52/'第17表(青森40部門)'!K$57</f>
        <v>3.3011811023622044E-2</v>
      </c>
      <c r="L52" s="984">
        <f>'第17表(青森40部門)'!L52/'第17表(青森40部門)'!L$57</f>
        <v>3.0588139637580291E-2</v>
      </c>
      <c r="M52" s="984">
        <f>'第17表(青森40部門)'!M52/'第17表(青森40部門)'!M$57</f>
        <v>3.0814276882361068E-2</v>
      </c>
      <c r="N52" s="984">
        <f>'第17表(青森40部門)'!N52/'第17表(青森40部門)'!N$57</f>
        <v>1.8491742389069442E-2</v>
      </c>
      <c r="O52" s="984">
        <f>'第17表(青森40部門)'!O52/'第17表(青森40部門)'!O$57</f>
        <v>2.0973410486705243E-2</v>
      </c>
      <c r="P52" s="984">
        <f>'第17表(青森40部門)'!P52/'第17表(青森40部門)'!P$57</f>
        <v>2.6444086426562985E-2</v>
      </c>
      <c r="Q52" s="984">
        <f>'第17表(青森40部門)'!Q52/'第17表(青森40部門)'!Q$57</f>
        <v>1.7565884505841328E-2</v>
      </c>
      <c r="R52" s="984">
        <f>'第17表(青森40部門)'!R52/'第17表(青森40部門)'!R$57</f>
        <v>2.8754759554364687E-2</v>
      </c>
      <c r="S52" s="984">
        <f>'第17表(青森40部門)'!S52/'第17表(青森40部門)'!S$57</f>
        <v>2.9760066213217994E-2</v>
      </c>
      <c r="T52" s="984">
        <f>'第17表(青森40部門)'!T52/'第17表(青森40部門)'!T$57</f>
        <v>2.7520121456647881E-2</v>
      </c>
      <c r="U52" s="984">
        <f>'第17表(青森40部門)'!U52/'第17表(青森40部門)'!U$57</f>
        <v>3.4913845565350446E-2</v>
      </c>
      <c r="V52" s="984">
        <f>'第17表(青森40部門)'!V52/'第17表(青森40部門)'!V$57</f>
        <v>2.6922725708224748E-2</v>
      </c>
      <c r="W52" s="984">
        <f>'第17表(青森40部門)'!W52/'第17表(青森40部門)'!W$57</f>
        <v>2.9900790455605428E-2</v>
      </c>
      <c r="X52" s="984">
        <f>'第17表(青森40部門)'!X52/'第17表(青森40部門)'!X$57</f>
        <v>3.7817906778859788E-2</v>
      </c>
      <c r="Y52" s="984">
        <f>'第17表(青森40部門)'!Y52/'第17表(青森40部門)'!Y$57</f>
        <v>2.5596840587470256E-2</v>
      </c>
      <c r="Z52" s="984">
        <f>'第17表(青森40部門)'!Z52/'第17表(青森40部門)'!Z$57</f>
        <v>4.1854304635761591E-2</v>
      </c>
      <c r="AA52" s="984">
        <f>'第17表(青森40部門)'!AA52/'第17表(青森40部門)'!AA$57</f>
        <v>3.4710544990918822E-2</v>
      </c>
      <c r="AB52" s="984">
        <f>'第17表(青森40部門)'!AB52/'第17表(青森40部門)'!AB$57</f>
        <v>3.1723252751363888E-2</v>
      </c>
      <c r="AC52" s="984">
        <f>'第17表(青森40部門)'!AC52/'第17表(青森40部門)'!AC$57</f>
        <v>3.0960658629517527E-2</v>
      </c>
      <c r="AD52" s="984">
        <f>'第17表(青森40部門)'!AD52/'第17表(青森40部門)'!AD$57</f>
        <v>2.7652754192320852E-2</v>
      </c>
      <c r="AE52" s="984">
        <f>'第17表(青森40部門)'!AE52/'第17表(青森40部門)'!AE$57</f>
        <v>2.7609784783197755E-2</v>
      </c>
      <c r="AF52" s="984">
        <f>'第17表(青森40部門)'!AF52/'第17表(青森40部門)'!AF$57</f>
        <v>6.1149116097383632E-2</v>
      </c>
      <c r="AG52" s="984">
        <f>'第17表(青森40部門)'!AG52/'第17表(青森40部門)'!AG$57</f>
        <v>7.4688307749644092E-2</v>
      </c>
      <c r="AH52" s="984">
        <f>'第17表(青森40部門)'!AH52/'第17表(青森40部門)'!AH$57</f>
        <v>7.1420237490952124E-2</v>
      </c>
      <c r="AI52" s="984">
        <f>'第17表(青森40部門)'!AI52/'第17表(青森40部門)'!AI$57</f>
        <v>7.2480051627720907E-2</v>
      </c>
      <c r="AJ52" s="984">
        <f>'第17表(青森40部門)'!AJ52/'第17表(青森40部門)'!AJ$57</f>
        <v>7.2412783543390272E-2</v>
      </c>
      <c r="AK52" s="984">
        <f>'第17表(青森40部門)'!AK52/'第17表(青森40部門)'!AK$57</f>
        <v>0.10595055087555875</v>
      </c>
      <c r="AL52" s="984">
        <f>'第17表(青森40部門)'!AL52/'第17表(青森40部門)'!AL$57</f>
        <v>3.4969142216880966E-2</v>
      </c>
      <c r="AM52" s="984">
        <f>'第17表(青森40部門)'!AM52/'第17表(青森40部門)'!AM$57</f>
        <v>4.3638665425876154E-2</v>
      </c>
      <c r="AN52" s="984">
        <f>'第17表(青森40部門)'!AN52/'第17表(青森40部門)'!AN$57</f>
        <v>3.814053840273033E-2</v>
      </c>
      <c r="AO52" s="984">
        <f>'第17表(青森40部門)'!AO52/'第17表(青森40部門)'!AO$57</f>
        <v>7.4151411005983603E-2</v>
      </c>
      <c r="AP52" s="984">
        <f>'第17表(青森40部門)'!AP52/'第17表(青森40部門)'!AP$57</f>
        <v>3.0851286341769504E-2</v>
      </c>
      <c r="AQ52" s="984">
        <f>'第17表(青森40部門)'!AQ52/'第17表(青森40部門)'!AQ$57</f>
        <v>4.3796001461606726E-2</v>
      </c>
      <c r="AR52" s="984">
        <f>'第17表(青森40部門)'!AR52/'第17表(青森40部門)'!AR$57</f>
        <v>7.2756756395854438E-2</v>
      </c>
      <c r="AS52" s="984">
        <f>'第17表(青森40部門)'!AS52/'第17表(青森40部門)'!AS$57</f>
        <v>7.3653182471461659E-2</v>
      </c>
      <c r="AT52" s="984">
        <f>'第17表(青森40部門)'!AT52/'第17表(青森40部門)'!AT$57</f>
        <v>8.5592366674781845E-2</v>
      </c>
      <c r="AU52" s="984">
        <f>'第17表(青森40部門)'!AU52/'第17表(青森40部門)'!AU$57</f>
        <v>8.9804792739991493E-3</v>
      </c>
      <c r="AV52" s="984">
        <f>'第17表(青森40部門)'!AV52/'第17表(青森40部門)'!AV$57</f>
        <v>3.2172750931982838E-2</v>
      </c>
      <c r="AW52" s="984">
        <f>'第17表(青森40部門)'!AW52/'第17表(青森40部門)'!AW$57</f>
        <v>2.8787727861340772E-2</v>
      </c>
      <c r="AX52" s="984">
        <f>'第17表(青森40部門)'!AX52/'第17表(青森40部門)'!AX$57</f>
        <v>6.3501814607591106E-2</v>
      </c>
      <c r="AY52" s="984">
        <f>'第17表(青森40部門)'!AY52/'第17表(青森40部門)'!AY$57</f>
        <v>6.4955113285517507E-2</v>
      </c>
      <c r="AZ52" s="984">
        <f>'第17表(青森40部門)'!AZ52/'第17表(青森40部門)'!AZ$57</f>
        <v>5.783478421929987E-2</v>
      </c>
      <c r="BA52" s="984">
        <f>'第17表(青森40部門)'!BA52/'第17表(青森40部門)'!BA$57</f>
        <v>3.5579252979196681E-2</v>
      </c>
      <c r="BB52" s="984">
        <f>'第17表(青森40部門)'!BB52/'第17表(青森40部門)'!BB$57</f>
        <v>8.0227095682374905E-2</v>
      </c>
      <c r="BC52" s="984">
        <f>'第17表(青森40部門)'!BC52/'第17表(青森40部門)'!BC$57</f>
        <v>7.2497388436038271E-2</v>
      </c>
      <c r="BD52" s="984">
        <f>'第17表(青森40部門)'!BD52/'第17表(青森40部門)'!BD$57</f>
        <v>8.9253802470116356E-2</v>
      </c>
      <c r="BE52" s="984">
        <f>'第17表(青森40部門)'!BE52/'第17表(青森40部門)'!BE$57</f>
        <v>6.3083234045275355E-2</v>
      </c>
      <c r="BF52" s="984">
        <f>'第17表(青森40部門)'!BF52/'第17表(青森40部門)'!BF$57</f>
        <v>6.9644317545948894E-2</v>
      </c>
      <c r="BG52" s="984">
        <f>'第17表(青森40部門)'!BG52/'第17表(青森40部門)'!BG$57</f>
        <v>3.1954887218045111E-2</v>
      </c>
      <c r="BH52" s="984">
        <f>'第17表(青森40部門)'!BH52/'第17表(青森40部門)'!BH$57</f>
        <v>5.6377645553512372E-2</v>
      </c>
      <c r="BI52" s="984">
        <f>'第17表(青森40部門)'!BI52/'第17表(青森40部門)'!BI$57</f>
        <v>0.18067689383347421</v>
      </c>
      <c r="BJ52" s="984">
        <f>'第17表(青森40部門)'!BJ52/'第17表(青森40部門)'!BJ$57</f>
        <v>8.6237367238036405E-2</v>
      </c>
      <c r="BK52" s="984">
        <f>'第17表(青森40部門)'!BK52/'第17表(青森40部門)'!BK$57</f>
        <v>9.6129089819901342E-2</v>
      </c>
      <c r="BL52" s="984">
        <f>'第17表(青森40部門)'!BL52/'第17表(青森40部門)'!BL$57</f>
        <v>1.2408720416992897E-2</v>
      </c>
      <c r="BM52" s="984">
        <f>'第17表(青森40部門)'!BM52/'第17表(青森40部門)'!BM$57</f>
        <v>8.2873891346510062E-2</v>
      </c>
      <c r="BN52" s="984">
        <f>'第17表(青森40部門)'!BN52/'第17表(青森40部門)'!BN$57</f>
        <v>6.7507942659490464E-2</v>
      </c>
      <c r="BO52" s="984">
        <f>'第17表(青森40部門)'!BO52/'第17表(青森40部門)'!BO$57</f>
        <v>4.0755922990788097E-2</v>
      </c>
      <c r="BP52" s="984">
        <f>'第17表(青森40部門)'!BP52/'第17表(青森40部門)'!BP$57</f>
        <v>6.7401289185219718E-2</v>
      </c>
      <c r="BQ52" s="984">
        <f>'第17表(青森40部門)'!BQ52/'第17表(青森40部門)'!BQ$57</f>
        <v>7.2278587276619538E-2</v>
      </c>
      <c r="BR52" s="984">
        <f>'第17表(青森40部門)'!BR52/'第17表(青森40部門)'!BR$57</f>
        <v>3.8424669869690758E-2</v>
      </c>
      <c r="BS52" s="984">
        <f>'第17表(青森40部門)'!BS52/'第17表(青森40部門)'!BS$57</f>
        <v>2.9681594731212946E-2</v>
      </c>
      <c r="BT52" s="984">
        <f>'第17表(青森40部門)'!BT52/'第17表(青森40部門)'!BT$57</f>
        <v>2.9710250100081499E-2</v>
      </c>
      <c r="BU52" s="985">
        <f>'第17表(青森40部門)'!BU52/'第17表(青森40部門)'!BU$57</f>
        <v>2.5652185000382514E-2</v>
      </c>
      <c r="BW52" s="1427">
        <f>'第17表(青森40部門)'!BW52/'第17表(青森40部門)'!BW$57</f>
        <v>2.2897337486582417E-2</v>
      </c>
    </row>
    <row r="53" spans="2:75">
      <c r="B53" s="1039"/>
      <c r="C53" s="1040" t="s">
        <v>1009</v>
      </c>
      <c r="D53" s="1019">
        <f>'第17表(青森40部門)'!D53/'第17表(青森40部門)'!D$57</f>
        <v>0</v>
      </c>
      <c r="E53" s="984">
        <f>'第17表(青森40部門)'!E53/'第17表(青森40部門)'!E$57</f>
        <v>0</v>
      </c>
      <c r="F53" s="984">
        <f>'第17表(青森40部門)'!F53/'第17表(青森40部門)'!F$57</f>
        <v>0</v>
      </c>
      <c r="G53" s="984">
        <f>'第17表(青森40部門)'!G53/'第17表(青森40部門)'!G$57</f>
        <v>0</v>
      </c>
      <c r="H53" s="984">
        <f>'第17表(青森40部門)'!H53/'第17表(青森40部門)'!H$57</f>
        <v>0</v>
      </c>
      <c r="I53" s="984">
        <f>'第17表(青森40部門)'!I53/'第17表(青森40部門)'!I$57</f>
        <v>0</v>
      </c>
      <c r="J53" s="984">
        <f>'第17表(青森40部門)'!J53/'第17表(青森40部門)'!J$57</f>
        <v>0</v>
      </c>
      <c r="K53" s="984">
        <f>'第17表(青森40部門)'!K53/'第17表(青森40部門)'!K$57</f>
        <v>0</v>
      </c>
      <c r="L53" s="984">
        <f>'第17表(青森40部門)'!L53/'第17表(青森40部門)'!L$57</f>
        <v>0</v>
      </c>
      <c r="M53" s="984">
        <f>'第17表(青森40部門)'!M53/'第17表(青森40部門)'!M$57</f>
        <v>0</v>
      </c>
      <c r="N53" s="984">
        <f>'第17表(青森40部門)'!N53/'第17表(青森40部門)'!N$57</f>
        <v>0</v>
      </c>
      <c r="O53" s="984">
        <f>'第17表(青森40部門)'!O53/'第17表(青森40部門)'!O$57</f>
        <v>0</v>
      </c>
      <c r="P53" s="984">
        <f>'第17表(青森40部門)'!P53/'第17表(青森40部門)'!P$57</f>
        <v>0</v>
      </c>
      <c r="Q53" s="984">
        <f>'第17表(青森40部門)'!Q53/'第17表(青森40部門)'!Q$57</f>
        <v>0</v>
      </c>
      <c r="R53" s="984">
        <f>'第17表(青森40部門)'!R53/'第17表(青森40部門)'!R$57</f>
        <v>0</v>
      </c>
      <c r="S53" s="984">
        <f>'第17表(青森40部門)'!S53/'第17表(青森40部門)'!S$57</f>
        <v>0</v>
      </c>
      <c r="T53" s="984">
        <f>'第17表(青森40部門)'!T53/'第17表(青森40部門)'!T$57</f>
        <v>0</v>
      </c>
      <c r="U53" s="984">
        <f>'第17表(青森40部門)'!U53/'第17表(青森40部門)'!U$57</f>
        <v>0</v>
      </c>
      <c r="V53" s="984">
        <f>'第17表(青森40部門)'!V53/'第17表(青森40部門)'!V$57</f>
        <v>0</v>
      </c>
      <c r="W53" s="984">
        <f>'第17表(青森40部門)'!W53/'第17表(青森40部門)'!W$57</f>
        <v>0</v>
      </c>
      <c r="X53" s="984">
        <f>'第17表(青森40部門)'!X53/'第17表(青森40部門)'!X$57</f>
        <v>0</v>
      </c>
      <c r="Y53" s="984">
        <f>'第17表(青森40部門)'!Y53/'第17表(青森40部門)'!Y$57</f>
        <v>0</v>
      </c>
      <c r="Z53" s="984">
        <f>'第17表(青森40部門)'!Z53/'第17表(青森40部門)'!Z$57</f>
        <v>0</v>
      </c>
      <c r="AA53" s="984">
        <f>'第17表(青森40部門)'!AA53/'第17表(青森40部門)'!AA$57</f>
        <v>0</v>
      </c>
      <c r="AB53" s="984">
        <f>'第17表(青森40部門)'!AB53/'第17表(青森40部門)'!AB$57</f>
        <v>0</v>
      </c>
      <c r="AC53" s="984">
        <f>'第17表(青森40部門)'!AC53/'第17表(青森40部門)'!AC$57</f>
        <v>0</v>
      </c>
      <c r="AD53" s="984">
        <f>'第17表(青森40部門)'!AD53/'第17表(青森40部門)'!AD$57</f>
        <v>0</v>
      </c>
      <c r="AE53" s="984">
        <f>'第17表(青森40部門)'!AE53/'第17表(青森40部門)'!AE$57</f>
        <v>0</v>
      </c>
      <c r="AF53" s="984">
        <f>'第17表(青森40部門)'!AF53/'第17表(青森40部門)'!AF$57</f>
        <v>0</v>
      </c>
      <c r="AG53" s="984">
        <f>'第17表(青森40部門)'!AG53/'第17表(青森40部門)'!AG$57</f>
        <v>0</v>
      </c>
      <c r="AH53" s="984">
        <f>'第17表(青森40部門)'!AH53/'第17表(青森40部門)'!AH$57</f>
        <v>0</v>
      </c>
      <c r="AI53" s="984">
        <f>'第17表(青森40部門)'!AI53/'第17表(青森40部門)'!AI$57</f>
        <v>0</v>
      </c>
      <c r="AJ53" s="984">
        <f>'第17表(青森40部門)'!AJ53/'第17表(青森40部門)'!AJ$57</f>
        <v>0</v>
      </c>
      <c r="AK53" s="984">
        <f>'第17表(青森40部門)'!AK53/'第17表(青森40部門)'!AK$57</f>
        <v>0</v>
      </c>
      <c r="AL53" s="984">
        <f>'第17表(青森40部門)'!AL53/'第17表(青森40部門)'!AL$57</f>
        <v>0</v>
      </c>
      <c r="AM53" s="984">
        <f>'第17表(青森40部門)'!AM53/'第17表(青森40部門)'!AM$57</f>
        <v>0</v>
      </c>
      <c r="AN53" s="984">
        <f>'第17表(青森40部門)'!AN53/'第17表(青森40部門)'!AN$57</f>
        <v>0</v>
      </c>
      <c r="AO53" s="984">
        <f>'第17表(青森40部門)'!AO53/'第17表(青森40部門)'!AO$57</f>
        <v>0</v>
      </c>
      <c r="AP53" s="984">
        <f>'第17表(青森40部門)'!AP53/'第17表(青森40部門)'!AP$57</f>
        <v>0</v>
      </c>
      <c r="AQ53" s="984">
        <f>'第17表(青森40部門)'!AQ53/'第17表(青森40部門)'!AQ$57</f>
        <v>0</v>
      </c>
      <c r="AR53" s="984">
        <f>'第17表(青森40部門)'!AR53/'第17表(青森40部門)'!AR$57</f>
        <v>0</v>
      </c>
      <c r="AS53" s="984">
        <f>'第17表(青森40部門)'!AS53/'第17表(青森40部門)'!AS$57</f>
        <v>0</v>
      </c>
      <c r="AT53" s="984">
        <f>'第17表(青森40部門)'!AT53/'第17表(青森40部門)'!AT$57</f>
        <v>0</v>
      </c>
      <c r="AU53" s="984">
        <f>'第17表(青森40部門)'!AU53/'第17表(青森40部門)'!AU$57</f>
        <v>0</v>
      </c>
      <c r="AV53" s="984">
        <f>'第17表(青森40部門)'!AV53/'第17表(青森40部門)'!AV$57</f>
        <v>0</v>
      </c>
      <c r="AW53" s="984">
        <f>'第17表(青森40部門)'!AW53/'第17表(青森40部門)'!AW$57</f>
        <v>0</v>
      </c>
      <c r="AX53" s="984">
        <f>'第17表(青森40部門)'!AX53/'第17表(青森40部門)'!AX$57</f>
        <v>0</v>
      </c>
      <c r="AY53" s="984">
        <f>'第17表(青森40部門)'!AY53/'第17表(青森40部門)'!AY$57</f>
        <v>0</v>
      </c>
      <c r="AZ53" s="984">
        <f>'第17表(青森40部門)'!AZ53/'第17表(青森40部門)'!AZ$57</f>
        <v>0</v>
      </c>
      <c r="BA53" s="984">
        <f>'第17表(青森40部門)'!BA53/'第17表(青森40部門)'!BA$57</f>
        <v>0</v>
      </c>
      <c r="BB53" s="984">
        <f>'第17表(青森40部門)'!BB53/'第17表(青森40部門)'!BB$57</f>
        <v>0</v>
      </c>
      <c r="BC53" s="984">
        <f>'第17表(青森40部門)'!BC53/'第17表(青森40部門)'!BC$57</f>
        <v>0</v>
      </c>
      <c r="BD53" s="984">
        <f>'第17表(青森40部門)'!BD53/'第17表(青森40部門)'!BD$57</f>
        <v>0</v>
      </c>
      <c r="BE53" s="984">
        <f>'第17表(青森40部門)'!BE53/'第17表(青森40部門)'!BE$57</f>
        <v>0</v>
      </c>
      <c r="BF53" s="984">
        <f>'第17表(青森40部門)'!BF53/'第17表(青森40部門)'!BF$57</f>
        <v>0</v>
      </c>
      <c r="BG53" s="984">
        <f>'第17表(青森40部門)'!BG53/'第17表(青森40部門)'!BG$57</f>
        <v>0</v>
      </c>
      <c r="BH53" s="984">
        <f>'第17表(青森40部門)'!BH53/'第17表(青森40部門)'!BH$57</f>
        <v>0</v>
      </c>
      <c r="BI53" s="984">
        <f>'第17表(青森40部門)'!BI53/'第17表(青森40部門)'!BI$57</f>
        <v>0</v>
      </c>
      <c r="BJ53" s="984">
        <f>'第17表(青森40部門)'!BJ53/'第17表(青森40部門)'!BJ$57</f>
        <v>0</v>
      </c>
      <c r="BK53" s="984">
        <f>'第17表(青森40部門)'!BK53/'第17表(青森40部門)'!BK$57</f>
        <v>0</v>
      </c>
      <c r="BL53" s="984">
        <f>'第17表(青森40部門)'!BL53/'第17表(青森40部門)'!BL$57</f>
        <v>0</v>
      </c>
      <c r="BM53" s="984">
        <f>'第17表(青森40部門)'!BM53/'第17表(青森40部門)'!BM$57</f>
        <v>0</v>
      </c>
      <c r="BN53" s="984">
        <f>'第17表(青森40部門)'!BN53/'第17表(青森40部門)'!BN$57</f>
        <v>0</v>
      </c>
      <c r="BO53" s="984">
        <f>'第17表(青森40部門)'!BO53/'第17表(青森40部門)'!BO$57</f>
        <v>0</v>
      </c>
      <c r="BP53" s="984">
        <f>'第17表(青森40部門)'!BP53/'第17表(青森40部門)'!BP$57</f>
        <v>0</v>
      </c>
      <c r="BQ53" s="984">
        <f>'第17表(青森40部門)'!BQ53/'第17表(青森40部門)'!BQ$57</f>
        <v>0</v>
      </c>
      <c r="BR53" s="984">
        <f>'第17表(青森40部門)'!BR53/'第17表(青森40部門)'!BR$57</f>
        <v>0</v>
      </c>
      <c r="BS53" s="984">
        <f>'第17表(青森40部門)'!BS53/'第17表(青森40部門)'!BS$57</f>
        <v>0</v>
      </c>
      <c r="BT53" s="984">
        <f>'第17表(青森40部門)'!BT53/'第17表(青森40部門)'!BT$57</f>
        <v>0</v>
      </c>
      <c r="BU53" s="985">
        <f>'第17表(青森40部門)'!BU53/'第17表(青森40部門)'!BU$57</f>
        <v>0</v>
      </c>
      <c r="BW53" s="1427">
        <f>'第17表(青森40部門)'!BW53/'第17表(青森40部門)'!BW$57</f>
        <v>0</v>
      </c>
    </row>
    <row r="54" spans="2:75">
      <c r="B54" s="1039"/>
      <c r="C54" s="1040" t="s">
        <v>1011</v>
      </c>
      <c r="D54" s="1019">
        <f>'第17表(青森40部門)'!D54/'第17表(青森40部門)'!D$57</f>
        <v>3.7134098424057925E-2</v>
      </c>
      <c r="E54" s="984">
        <f>'第17表(青森40部門)'!E54/'第17表(青森40部門)'!E$57</f>
        <v>3.7978051745452879E-2</v>
      </c>
      <c r="F54" s="984">
        <f>'第17表(青森40部門)'!F54/'第17表(青森40部門)'!F$57</f>
        <v>3.7063874517353268E-2</v>
      </c>
      <c r="G54" s="984">
        <f>'第17表(青森40部門)'!G54/'第17表(青森40部門)'!G$57</f>
        <v>3.8576665218449116E-2</v>
      </c>
      <c r="H54" s="984">
        <f>'第17表(青森40部門)'!H54/'第17表(青森40部門)'!H$57</f>
        <v>3.8642704624272432E-2</v>
      </c>
      <c r="I54" s="984">
        <f>'第17表(青森40部門)'!I54/'第17表(青森40部門)'!I$57</f>
        <v>3.6326591854946341E-2</v>
      </c>
      <c r="J54" s="984">
        <f>'第17表(青森40部門)'!J54/'第17表(青森40部門)'!J$57</f>
        <v>3.5242895518512563E-2</v>
      </c>
      <c r="K54" s="984">
        <f>'第17表(青森40部門)'!K54/'第17表(青森40部門)'!K$57</f>
        <v>3.4891732283464566E-2</v>
      </c>
      <c r="L54" s="984">
        <f>'第17表(青森40部門)'!L54/'第17表(青森40部門)'!L$57</f>
        <v>3.6057445359281799E-2</v>
      </c>
      <c r="M54" s="984">
        <f>'第17表(青森40部門)'!M54/'第17表(青森40部門)'!M$57</f>
        <v>3.6093946879427366E-2</v>
      </c>
      <c r="N54" s="984">
        <f>'第17表(青森40部門)'!N54/'第17表(青森40部門)'!N$57</f>
        <v>3.410492803608145E-2</v>
      </c>
      <c r="O54" s="984">
        <f>'第17表(青森40部門)'!O54/'第17表(青森40部門)'!O$57</f>
        <v>3.4132621611765349E-2</v>
      </c>
      <c r="P54" s="984">
        <f>'第17表(青森40部門)'!P54/'第17表(青森40部門)'!P$57</f>
        <v>3.5061180696632541E-2</v>
      </c>
      <c r="Q54" s="984">
        <f>'第17表(青森40部門)'!Q54/'第17表(青森40部門)'!Q$57</f>
        <v>3.3554248986291495E-2</v>
      </c>
      <c r="R54" s="984">
        <f>'第17表(青森40部門)'!R54/'第17表(青森40部門)'!R$57</f>
        <v>3.7075165703003808E-2</v>
      </c>
      <c r="S54" s="984">
        <f>'第17表(青森40部門)'!S54/'第17表(青森40部門)'!S$57</f>
        <v>3.9120243806264256E-2</v>
      </c>
      <c r="T54" s="984">
        <f>'第17表(青森40部門)'!T54/'第17表(青森40部門)'!T$57</f>
        <v>3.6500686313250007E-2</v>
      </c>
      <c r="U54" s="984">
        <f>'第17表(青森40部門)'!U54/'第17表(青森40部門)'!U$57</f>
        <v>3.7487176812198979E-2</v>
      </c>
      <c r="V54" s="984">
        <f>'第17表(青森40部門)'!V54/'第17表(青森40部門)'!V$57</f>
        <v>3.6420980170409449E-2</v>
      </c>
      <c r="W54" s="984">
        <f>'第17表(青森40部門)'!W54/'第17表(青森40部門)'!W$57</f>
        <v>3.9284817170189182E-2</v>
      </c>
      <c r="X54" s="984">
        <f>'第17表(青森40部門)'!X54/'第17表(青森40部門)'!X$57</f>
        <v>4.795138679983154E-2</v>
      </c>
      <c r="Y54" s="984">
        <f>'第17表(青森40部門)'!Y54/'第17表(青森40部門)'!Y$57</f>
        <v>3.2840331977500331E-2</v>
      </c>
      <c r="Z54" s="984">
        <f>'第17表(青森40部門)'!Z54/'第17表(青森40部門)'!Z$57</f>
        <v>3.9760943304797285E-2</v>
      </c>
      <c r="AA54" s="984">
        <f>'第17表(青森40部門)'!AA54/'第17表(青森40部門)'!AA$57</f>
        <v>4.3207159095009565E-2</v>
      </c>
      <c r="AB54" s="984">
        <f>'第17表(青森40部門)'!AB54/'第17表(青森40部門)'!AB$57</f>
        <v>4.2841025906536719E-2</v>
      </c>
      <c r="AC54" s="984">
        <f>'第17表(青森40部門)'!AC54/'第17表(青森40部門)'!AC$57</f>
        <v>3.5810831871050677E-2</v>
      </c>
      <c r="AD54" s="984">
        <f>'第17表(青森40部門)'!AD54/'第17表(青森40部門)'!AD$57</f>
        <v>3.9301966313030769E-2</v>
      </c>
      <c r="AE54" s="984">
        <f>'第17表(青森40部門)'!AE54/'第17表(青森40部門)'!AE$57</f>
        <v>3.9082633335831611E-2</v>
      </c>
      <c r="AF54" s="984">
        <f>'第17表(青森40部門)'!AF54/'第17表(青森40部門)'!AF$57</f>
        <v>3.6523524130611607E-2</v>
      </c>
      <c r="AG54" s="984">
        <f>'第17表(青森40部門)'!AG54/'第17表(青森40部門)'!AG$57</f>
        <v>4.1122260316535382E-2</v>
      </c>
      <c r="AH54" s="984">
        <f>'第17表(青森40部門)'!AH54/'第17表(青森40部門)'!AH$57</f>
        <v>4.2447869521698559E-2</v>
      </c>
      <c r="AI54" s="984">
        <f>'第17表(青森40部門)'!AI54/'第17表(青森40部門)'!AI$57</f>
        <v>4.2805863480650456E-2</v>
      </c>
      <c r="AJ54" s="984">
        <f>'第17表(青森40部門)'!AJ54/'第17表(青森40部門)'!AJ$57</f>
        <v>4.3474573537309616E-2</v>
      </c>
      <c r="AK54" s="984">
        <f>'第17表(青森40部門)'!AK54/'第17表(青森40部門)'!AK$57</f>
        <v>4.3693132205647044E-2</v>
      </c>
      <c r="AL54" s="984">
        <f>'第17表(青森40部門)'!AL54/'第17表(青森40部門)'!AL$57</f>
        <v>4.3164752550398033E-2</v>
      </c>
      <c r="AM54" s="984">
        <f>'第17表(青森40部門)'!AM54/'第17表(青森40部門)'!AM$57</f>
        <v>3.9443911702323649E-2</v>
      </c>
      <c r="AN54" s="984">
        <f>'第17表(青森40部門)'!AN54/'第17表(青森40部門)'!AN$57</f>
        <v>4.3147197665638501E-2</v>
      </c>
      <c r="AO54" s="984">
        <f>'第17表(青森40部門)'!AO54/'第17表(青森40部門)'!AO$57</f>
        <v>4.7469408806064838E-2</v>
      </c>
      <c r="AP54" s="984">
        <f>'第17表(青森40部門)'!AP54/'第17表(青森40部門)'!AP$57</f>
        <v>4.0472704455134907E-2</v>
      </c>
      <c r="AQ54" s="984">
        <f>'第17表(青森40部門)'!AQ54/'第17表(青森40部門)'!AQ$57</f>
        <v>4.8076421151537298E-2</v>
      </c>
      <c r="AR54" s="984">
        <f>'第17表(青森40部門)'!AR54/'第17表(青森40部門)'!AR$57</f>
        <v>4.0055149482806682E-2</v>
      </c>
      <c r="AS54" s="984">
        <f>'第17表(青森40部門)'!AS54/'第17表(青森40部門)'!AS$57</f>
        <v>4.0287809298876771E-2</v>
      </c>
      <c r="AT54" s="984">
        <f>'第17表(青森40部門)'!AT54/'第17表(青森40部門)'!AT$57</f>
        <v>4.1372863904083124E-2</v>
      </c>
      <c r="AU54" s="984">
        <f>'第17表(青森40部門)'!AU54/'第17表(青森40部門)'!AU$57</f>
        <v>3.5014416032518786E-2</v>
      </c>
      <c r="AV54" s="984">
        <f>'第17表(青森40部門)'!AV54/'第17表(青森40部門)'!AV$57</f>
        <v>3.4564254062038405E-2</v>
      </c>
      <c r="AW54" s="984">
        <f>'第17表(青森40部門)'!AW54/'第17表(青森40部門)'!AW$57</f>
        <v>3.9944217551548956E-2</v>
      </c>
      <c r="AX54" s="984">
        <f>'第17表(青森40部門)'!AX54/'第17表(青森40部門)'!AX$57</f>
        <v>3.7653107515499773E-2</v>
      </c>
      <c r="AY54" s="984">
        <f>'第17表(青森40部門)'!AY54/'第17表(青森40部門)'!AY$57</f>
        <v>3.8272455232033438E-2</v>
      </c>
      <c r="AZ54" s="984">
        <f>'第17表(青森40部門)'!AZ54/'第17表(青森40部門)'!AZ$57</f>
        <v>3.5238007038340437E-2</v>
      </c>
      <c r="BA54" s="984">
        <f>'第17表(青森40部門)'!BA54/'第17表(青森40部門)'!BA$57</f>
        <v>3.0341165626224659E-2</v>
      </c>
      <c r="BB54" s="984">
        <f>'第17表(青森40部門)'!BB54/'第17表(青森40部門)'!BB$57</f>
        <v>3.888874813042599E-2</v>
      </c>
      <c r="BC54" s="984">
        <f>'第17表(青森40部門)'!BC54/'第17表(青森40部門)'!BC$57</f>
        <v>3.7170897887072306E-2</v>
      </c>
      <c r="BD54" s="984">
        <f>'第17表(青森40部門)'!BD54/'第17表(青森40部門)'!BD$57</f>
        <v>3.6734045510503952E-2</v>
      </c>
      <c r="BE54" s="984">
        <f>'第17表(青森40部門)'!BE54/'第17表(青森40部門)'!BE$57</f>
        <v>3.8262552276162071E-2</v>
      </c>
      <c r="BF54" s="984">
        <f>'第17表(青森40部門)'!BF54/'第17表(青森40部門)'!BF$57</f>
        <v>3.9356069845187025E-2</v>
      </c>
      <c r="BG54" s="984">
        <f>'第17表(青森40部門)'!BG54/'第17表(青森40部門)'!BG$57</f>
        <v>3.7148872180451126E-2</v>
      </c>
      <c r="BH54" s="984">
        <f>'第17表(青森40部門)'!BH54/'第17表(青森40部門)'!BH$57</f>
        <v>4.8731322934073541E-2</v>
      </c>
      <c r="BI54" s="984">
        <f>'第17表(青森40部門)'!BI54/'第17表(青森40部門)'!BI$57</f>
        <v>3.3620019428492E-2</v>
      </c>
      <c r="BJ54" s="984">
        <f>'第17表(青森40部門)'!BJ54/'第17表(青森40部門)'!BJ$57</f>
        <v>3.0344366088433623E-2</v>
      </c>
      <c r="BK54" s="984">
        <f>'第17表(青森40部門)'!BK54/'第17表(青森40部門)'!BK$57</f>
        <v>3.7277319635808999E-2</v>
      </c>
      <c r="BL54" s="984">
        <f>'第17表(青森40部門)'!BL54/'第17表(青森40部門)'!BL$57</f>
        <v>3.3585895608286204E-2</v>
      </c>
      <c r="BM54" s="984">
        <f>'第17表(青森40部門)'!BM54/'第17表(青森40部門)'!BM$57</f>
        <v>3.1140360434962627E-2</v>
      </c>
      <c r="BN54" s="984">
        <f>'第17表(青森40部門)'!BN54/'第17表(青森40部門)'!BN$57</f>
        <v>4.3966998327533931E-2</v>
      </c>
      <c r="BO54" s="984">
        <f>'第17表(青森40部門)'!BO54/'第17表(青森40部門)'!BO$57</f>
        <v>2.95967505465938E-2</v>
      </c>
      <c r="BP54" s="984">
        <f>'第17表(青森40部門)'!BP54/'第17表(青森40部門)'!BP$57</f>
        <v>2.3414506391123611E-2</v>
      </c>
      <c r="BQ54" s="984">
        <f>'第17表(青森40部門)'!BQ54/'第17表(青森40部門)'!BQ$57</f>
        <v>3.1982074734904192E-2</v>
      </c>
      <c r="BR54" s="984">
        <f>'第17表(青森40部門)'!BR54/'第17表(青森40部門)'!BR$57</f>
        <v>4.3037489324866812E-2</v>
      </c>
      <c r="BS54" s="984">
        <f>'第17表(青森40部門)'!BS54/'第17表(青森40部門)'!BS$57</f>
        <v>2.8367210370153467E-2</v>
      </c>
      <c r="BT54" s="984">
        <f>'第17表(青森40部門)'!BT54/'第17表(青森40部門)'!BT$57</f>
        <v>2.2636760772517542E-2</v>
      </c>
      <c r="BU54" s="985">
        <f>'第17表(青森40部門)'!BU54/'第17表(青森40部門)'!BU$57</f>
        <v>3.5261256513349708E-2</v>
      </c>
      <c r="BW54" s="1427">
        <f>'第17表(青森40部門)'!BW54/'第17表(青森40部門)'!BW$57</f>
        <v>3.5495235405263781E-2</v>
      </c>
    </row>
    <row r="55" spans="2:75">
      <c r="B55" s="1041"/>
      <c r="C55" s="1042" t="s">
        <v>1013</v>
      </c>
      <c r="D55" s="1020">
        <f>'第17表(青森40部門)'!D55/'第17表(青森40部門)'!D$57</f>
        <v>-5.1032787069731416E-3</v>
      </c>
      <c r="E55" s="1011">
        <f>'第17表(青森40部門)'!E55/'第17表(青森40部門)'!E$57</f>
        <v>-1.2672478495299279E-5</v>
      </c>
      <c r="F55" s="1011">
        <f>'第17表(青森40部門)'!F55/'第17表(青森40部門)'!F$57</f>
        <v>-1.4205666191320068E-5</v>
      </c>
      <c r="G55" s="1011">
        <f>'第17表(青森40部門)'!G55/'第17表(青森40部門)'!G$57</f>
        <v>-1.2384342903090378E-5</v>
      </c>
      <c r="H55" s="1011">
        <f>'第17表(青森40部門)'!H55/'第17表(青森40部門)'!H$57</f>
        <v>-1.2400154132756978E-5</v>
      </c>
      <c r="I55" s="1011">
        <f>'第17表(青森40部門)'!I55/'第17表(青森40部門)'!I$57</f>
        <v>-1.184562777878685E-5</v>
      </c>
      <c r="J55" s="1011">
        <f>'第17表(青森40部門)'!J55/'第17表(青森40部門)'!J$57</f>
        <v>-1.6398032561342872E-5</v>
      </c>
      <c r="K55" s="1011">
        <f>'第17表(青森40部門)'!K55/'第17表(青森40部門)'!K$57</f>
        <v>-1.9685039370078739E-5</v>
      </c>
      <c r="L55" s="1011">
        <f>'第17表(青森40部門)'!L55/'第17表(青森40部門)'!L$57</f>
        <v>-1.7527485287867037E-5</v>
      </c>
      <c r="M55" s="1011">
        <f>'第17表(青森40部門)'!M55/'第17表(青森40部門)'!M$57</f>
        <v>-1.7607166265462999E-5</v>
      </c>
      <c r="N55" s="1011">
        <f>'第17表(青森40部門)'!N55/'第17表(青森40部門)'!N$57</f>
        <v>-1.3265238442661008E-5</v>
      </c>
      <c r="O55" s="1011">
        <f>'第17表(青森40部門)'!O55/'第17表(青森40部門)'!O$57</f>
        <v>-1.484546196818553E-5</v>
      </c>
      <c r="P55" s="1011">
        <f>'第17表(青森40部門)'!P55/'第17表(青森40部門)'!P$57</f>
        <v>-1.5135411481386807E-5</v>
      </c>
      <c r="Q55" s="1011">
        <f>'第17表(青森40部門)'!Q55/'第17表(青森40部門)'!Q$57</f>
        <v>-1.4664860793808915E-5</v>
      </c>
      <c r="R55" s="1011">
        <f>'第17表(青森40部門)'!R55/'第17表(青森40部門)'!R$57</f>
        <v>-1.4102383302778169E-5</v>
      </c>
      <c r="S55" s="1011">
        <f>'第17表(青森40部門)'!S55/'第17表(青森40部門)'!S$57</f>
        <v>-1.0756881868845335E-5</v>
      </c>
      <c r="T55" s="1011">
        <f>'第17表(青森40部門)'!T55/'第17表(青森40部門)'!T$57</f>
        <v>-9.0988499053719611E-6</v>
      </c>
      <c r="U55" s="1011">
        <f>'第17表(青森40部門)'!U55/'第17表(青森40部門)'!U$57</f>
        <v>-1.7387373289517154E-5</v>
      </c>
      <c r="V55" s="1011">
        <f>'第17表(青森40部門)'!V55/'第17表(青森40部門)'!V$57</f>
        <v>-8.4291564521680493E-6</v>
      </c>
      <c r="W55" s="1011">
        <f>'第17表(青森40部門)'!W55/'第17表(青森40部門)'!W$57</f>
        <v>-1.0861047514551353E-5</v>
      </c>
      <c r="X55" s="1011">
        <f>'第17表(青森40部門)'!X55/'第17表(青森40部門)'!X$57</f>
        <v>-1.7189957626754449E-5</v>
      </c>
      <c r="Y55" s="1011">
        <f>'第17表(青森40部門)'!Y55/'第17表(青森40部門)'!Y$57</f>
        <v>-9.5130280919719557E-6</v>
      </c>
      <c r="Z55" s="1011">
        <f>'第17表(青森40部門)'!Z55/'第17表(青森40部門)'!Z$57</f>
        <v>-1.2921983524471006E-5</v>
      </c>
      <c r="AA55" s="1011">
        <f>'第17表(青森40部門)'!AA55/'第17表(青森40部門)'!AA$57</f>
        <v>-1.2028049411226981E-5</v>
      </c>
      <c r="AB55" s="1011">
        <f>'第17表(青森40部門)'!AB55/'第17表(青森40部門)'!AB$57</f>
        <v>-1.3778740155507697E-5</v>
      </c>
      <c r="AC55" s="1011">
        <f>'第17表(青森40部門)'!AC55/'第17表(青森40部門)'!AC$57</f>
        <v>-9.2665055417915182E-6</v>
      </c>
      <c r="AD55" s="1011">
        <f>'第17表(青森40部門)'!AD55/'第17表(青森40部門)'!AD$57</f>
        <v>-9.9813800180681811E-6</v>
      </c>
      <c r="AE55" s="1011">
        <f>'第17表(青森40部門)'!AE55/'第17表(青森40部門)'!AE$57</f>
        <v>-1.1530501057923472E-5</v>
      </c>
      <c r="AF55" s="1011">
        <f>'第17表(青森40部門)'!AF55/'第17表(青森40部門)'!AF$57</f>
        <v>-1.4291662294814543E-2</v>
      </c>
      <c r="AG55" s="1011">
        <f>'第17表(青森40部門)'!AG55/'第17表(青森40部門)'!AG$57</f>
        <v>-2.736274247698105E-3</v>
      </c>
      <c r="AH55" s="1011">
        <f>'第17表(青森40部門)'!AH55/'第17表(青森40部門)'!AH$57</f>
        <v>-2.86075996724219E-3</v>
      </c>
      <c r="AI55" s="1011">
        <f>'第17表(青森40部門)'!AI55/'第17表(青森40部門)'!AI$57</f>
        <v>-2.8914918553973345E-3</v>
      </c>
      <c r="AJ55" s="1011">
        <f>'第17表(青森40部門)'!AJ55/'第17表(青森40部門)'!AJ$57</f>
        <v>-2.9678966827850427E-3</v>
      </c>
      <c r="AK55" s="1011">
        <f>'第17表(青森40部門)'!AK55/'第17表(青森40部門)'!AK$57</f>
        <v>-3.1570908457826631E-3</v>
      </c>
      <c r="AL55" s="1011">
        <f>'第17表(青森40部門)'!AL55/'第17表(青森40部門)'!AL$57</f>
        <v>-2.2860963774860169E-3</v>
      </c>
      <c r="AM55" s="1011">
        <f>'第17表(青森40部門)'!AM55/'第17表(青森40部門)'!AM$57</f>
        <v>-2.3193964845318457E-3</v>
      </c>
      <c r="AN55" s="1011">
        <f>'第17表(青森40部門)'!AN55/'第17表(青森40部門)'!AN$57</f>
        <v>-2.8455621883344308E-3</v>
      </c>
      <c r="AO55" s="1011">
        <f>'第17表(青森40部門)'!AO55/'第17表(青森40部門)'!AO$57</f>
        <v>-3.2861856968767543E-3</v>
      </c>
      <c r="AP55" s="1011">
        <f>'第17表(青森40部門)'!AP55/'第17表(青森40部門)'!AP$57</f>
        <v>-2.3007738966743358E-3</v>
      </c>
      <c r="AQ55" s="1011">
        <f>'第17表(青森40部門)'!AQ55/'第17表(青森40部門)'!AQ$57</f>
        <v>-3.1320144072662735E-3</v>
      </c>
      <c r="AR55" s="1011">
        <f>'第17表(青森40部門)'!AR55/'第17表(青森40部門)'!AR$57</f>
        <v>-2.5772034338231243E-3</v>
      </c>
      <c r="AS55" s="1011">
        <f>'第17表(青森40部門)'!AS55/'第17表(青森40部門)'!AS$57</f>
        <v>-2.5659334120597954E-3</v>
      </c>
      <c r="AT55" s="1011">
        <f>'第17表(青森40部門)'!AT55/'第17表(青森40部門)'!AT$57</f>
        <v>-2.7226777390383745E-3</v>
      </c>
      <c r="AU55" s="1011">
        <f>'第17表(青森40部門)'!AU55/'第17表(青森40部門)'!AU$57</f>
        <v>-1.6732050857872099E-3</v>
      </c>
      <c r="AV55" s="1011">
        <f>'第17表(青森40部門)'!AV55/'第17表(青森40部門)'!AV$57</f>
        <v>-1.7443905183934726E-3</v>
      </c>
      <c r="AW55" s="1011">
        <f>'第17表(青森40部門)'!AW55/'第17表(青森40部門)'!AW$57</f>
        <v>-3.1875684829166251E-3</v>
      </c>
      <c r="AX55" s="1011">
        <f>'第17表(青森40部門)'!AX55/'第17表(青森40部門)'!AX$57</f>
        <v>-2.6935581430515649E-3</v>
      </c>
      <c r="AY55" s="1011">
        <f>'第17表(青森40部門)'!AY55/'第17表(青森40部門)'!AY$57</f>
        <v>-2.659953450814611E-3</v>
      </c>
      <c r="AZ55" s="1011">
        <f>'第17表(青森40部門)'!AZ55/'第17表(青森40部門)'!AZ$57</f>
        <v>-2.8245971476199296E-3</v>
      </c>
      <c r="BA55" s="1011">
        <f>'第17表(青森40部門)'!BA55/'第17表(青森40部門)'!BA$57</f>
        <v>-1.8214634630988062E-3</v>
      </c>
      <c r="BB55" s="1011">
        <f>'第17表(青森40部門)'!BB55/'第17表(青森40部門)'!BB$57</f>
        <v>-2.9985574268387781E-3</v>
      </c>
      <c r="BC55" s="1011">
        <f>'第17表(青森40部門)'!BC55/'第17表(青森40部門)'!BC$57</f>
        <v>-3.2208771002038917E-3</v>
      </c>
      <c r="BD55" s="1011">
        <f>'第17表(青森40部門)'!BD55/'第17表(青森40部門)'!BD$57</f>
        <v>-3.5344108653349747E-3</v>
      </c>
      <c r="BE55" s="1011">
        <f>'第17表(青森40部門)'!BE55/'第17表(青森40部門)'!BE$57</f>
        <v>-2.6987693611713057E-3</v>
      </c>
      <c r="BF55" s="1011">
        <f>'第17表(青森40部門)'!BF55/'第17表(青森40部門)'!BF$57</f>
        <v>-3.1708681865790494E-3</v>
      </c>
      <c r="BG55" s="1011">
        <f>'第17表(青森40部門)'!BG55/'第17表(青森40部門)'!BG$57</f>
        <v>-2.7218045112781955E-3</v>
      </c>
      <c r="BH55" s="1011">
        <f>'第17表(青森40部門)'!BH55/'第17表(青森40部門)'!BH$57</f>
        <v>-3.1575341029065254E-3</v>
      </c>
      <c r="BI55" s="1011">
        <f>'第17表(青森40部門)'!BI55/'第17表(青森40部門)'!BI$57</f>
        <v>-3.5430328166949259E-3</v>
      </c>
      <c r="BJ55" s="1011">
        <f>'第17表(青森40部門)'!BJ55/'第17表(青森40部門)'!BJ$57</f>
        <v>-2.1705186939139686E-3</v>
      </c>
      <c r="BK55" s="1011">
        <f>'第17表(青森40部門)'!BK55/'第17表(青森40部門)'!BK$57</f>
        <v>-3.3309116246266531E-3</v>
      </c>
      <c r="BL55" s="1011">
        <f>'第17表(青森40部門)'!BL55/'第17表(青森40部門)'!BL$57</f>
        <v>-1.5596682273746729E-3</v>
      </c>
      <c r="BM55" s="1011">
        <f>'第17表(青森40部門)'!BM55/'第17表(青森40部門)'!BM$57</f>
        <v>-2.309921767743904E-3</v>
      </c>
      <c r="BN55" s="1011">
        <f>'第17表(青森40部門)'!BN55/'第17表(青森40部門)'!BN$57</f>
        <v>-5.7095960590316272E-4</v>
      </c>
      <c r="BO55" s="1011">
        <f>'第17表(青森40部門)'!BO55/'第17表(青森40部門)'!BO$57</f>
        <v>-3.1696782623925751E-2</v>
      </c>
      <c r="BP55" s="1011">
        <f>'第17表(青森40部門)'!BP55/'第17表(青森40部門)'!BP$57</f>
        <v>-5.0890165434283742E-2</v>
      </c>
      <c r="BQ55" s="1011">
        <f>'第17表(青森40部門)'!BQ55/'第17表(青森40部門)'!BQ$57</f>
        <v>-1.8495481522185439E-3</v>
      </c>
      <c r="BR55" s="1011">
        <f>'第17表(青森40部門)'!BR55/'第17表(青森40部門)'!BR$57</f>
        <v>-4.461769951606063E-3</v>
      </c>
      <c r="BS55" s="1011">
        <f>'第17表(青森40部門)'!BS55/'第17表(青森40部門)'!BS$57</f>
        <v>-3.2538664324101213E-2</v>
      </c>
      <c r="BT55" s="1011">
        <f>'第17表(青森40部門)'!BT55/'第17表(青森40部門)'!BT$57</f>
        <v>-2.4689428363177026E-2</v>
      </c>
      <c r="BU55" s="1012">
        <f>'第17表(青森40部門)'!BU55/'第17表(青森40部門)'!BU$57</f>
        <v>-3.294883673486735E-2</v>
      </c>
      <c r="BW55" s="1430">
        <f>'第17表(青森40部門)'!BW55/'第17表(青森40部門)'!BW$57</f>
        <v>-1.3360799574378368E-7</v>
      </c>
    </row>
    <row r="56" spans="2:75">
      <c r="B56" s="1163"/>
      <c r="C56" s="1164" t="s">
        <v>1015</v>
      </c>
      <c r="D56" s="1165">
        <f>'第17表(青森40部門)'!D56/'第17表(青森40部門)'!D$57</f>
        <v>0.47088380564189114</v>
      </c>
      <c r="E56" s="1166">
        <f>'第17表(青森40部門)'!E56/'第17表(青森40部門)'!E$57</f>
        <v>0.4576700107777551</v>
      </c>
      <c r="F56" s="1166">
        <f>'第17表(青森40部門)'!F56/'第17表(青森40部門)'!F$57</f>
        <v>0.46132378236993188</v>
      </c>
      <c r="G56" s="1166">
        <f>'第17表(青森40部門)'!G56/'第17表(青森40部門)'!G$57</f>
        <v>0.48305669901194337</v>
      </c>
      <c r="H56" s="1166">
        <f>'第17表(青森40部門)'!H56/'第17表(青森40部門)'!H$57</f>
        <v>0.48583966137149182</v>
      </c>
      <c r="I56" s="1166">
        <f>'第17表(青森40部門)'!I56/'第17表(青森40部門)'!I$57</f>
        <v>0.38823650190714609</v>
      </c>
      <c r="J56" s="1166">
        <f>'第17表(青森40部門)'!J56/'第17表(青森40部門)'!J$57</f>
        <v>0.43516339894082262</v>
      </c>
      <c r="K56" s="1166">
        <f>'第17表(青森40部門)'!K56/'第17表(青森40部門)'!K$57</f>
        <v>0.48054133858267717</v>
      </c>
      <c r="L56" s="1166">
        <f>'第17表(青森40部門)'!L56/'第17表(青森40部門)'!L$57</f>
        <v>0.47177855775087307</v>
      </c>
      <c r="M56" s="1166">
        <f>'第17表(青森40部門)'!M56/'第17表(青森40部門)'!M$57</f>
        <v>0.47328732489859138</v>
      </c>
      <c r="N56" s="1166">
        <f>'第17表(青森40部門)'!N56/'第17表(青森40部門)'!N$57</f>
        <v>0.39107249452808912</v>
      </c>
      <c r="O56" s="1166">
        <f>'第17表(青森40部門)'!O56/'第17表(青森40部門)'!O$57</f>
        <v>0.38651225234703529</v>
      </c>
      <c r="P56" s="1166">
        <f>'第17表(青森40部門)'!P56/'第17表(青森40部門)'!P$57</f>
        <v>0.39574055886666037</v>
      </c>
      <c r="Q56" s="1166">
        <f>'第17表(青森40部門)'!Q56/'第17表(青森40部門)'!Q$57</f>
        <v>0.38076420684576651</v>
      </c>
      <c r="R56" s="1166">
        <f>'第17表(青森40部門)'!R56/'第17表(青森40部門)'!R$57</f>
        <v>0.37495416725426595</v>
      </c>
      <c r="S56" s="1166">
        <f>'第17表(青森40部門)'!S56/'第17表(青森40部門)'!S$57</f>
        <v>0.45310491248354579</v>
      </c>
      <c r="T56" s="1166">
        <f>'第17表(青森40部門)'!T56/'第17表(青森40部門)'!T$57</f>
        <v>0.49942157311315849</v>
      </c>
      <c r="U56" s="1166">
        <f>'第17表(青森40部門)'!U56/'第17表(青森40部門)'!U$57</f>
        <v>0.47488393928329248</v>
      </c>
      <c r="V56" s="1166">
        <f>'第17表(青森40部門)'!V56/'第17表(青森40部門)'!V$57</f>
        <v>0.50140415697899032</v>
      </c>
      <c r="W56" s="1166">
        <f>'第17表(青森40部門)'!W56/'第17表(青森40部門)'!W$57</f>
        <v>0.45019507421280269</v>
      </c>
      <c r="X56" s="1166">
        <f>'第17表(青森40部門)'!X56/'第17表(青森40部門)'!X$57</f>
        <v>0.41151899060568814</v>
      </c>
      <c r="Y56" s="1166">
        <f>'第17表(青森40部門)'!Y56/'第17表(青森40部門)'!Y$57</f>
        <v>0.5490267492759906</v>
      </c>
      <c r="Z56" s="1166">
        <f>'第17表(青森40部門)'!Z56/'第17表(青森40部門)'!Z$57</f>
        <v>0.45182038442900985</v>
      </c>
      <c r="AA56" s="1166">
        <f>'第17表(青森40部門)'!AA56/'第17表(青森40部門)'!AA$57</f>
        <v>0.46147295493089885</v>
      </c>
      <c r="AB56" s="1166">
        <f>'第17表(青森40部門)'!AB56/'第17表(青森40部門)'!AB$57</f>
        <v>0.40070872828908966</v>
      </c>
      <c r="AC56" s="1166">
        <f>'第17表(青森40部門)'!AC56/'第17表(青森40部門)'!AC$57</f>
        <v>0.49241325919005685</v>
      </c>
      <c r="AD56" s="1166">
        <f>'第17表(青森40部門)'!AD56/'第17表(青森40部門)'!AD$57</f>
        <v>0.43863419315702951</v>
      </c>
      <c r="AE56" s="1166">
        <f>'第17表(青森40部門)'!AE56/'第17表(青森40部門)'!AE$57</f>
        <v>0.45925409188656291</v>
      </c>
      <c r="AF56" s="1166">
        <f>'第17表(青森40部門)'!AF56/'第17表(青森40部門)'!AF$57</f>
        <v>0.49760342346202985</v>
      </c>
      <c r="AG56" s="1166">
        <f>'第17表(青森40部門)'!AG56/'第17表(青森40部門)'!AG$57</f>
        <v>0.49027830152241336</v>
      </c>
      <c r="AH56" s="1166">
        <f>'第17表(青森40部門)'!AH56/'第17表(青森40部門)'!AH$57</f>
        <v>0.48718951496437762</v>
      </c>
      <c r="AI56" s="1166">
        <f>'第17表(青森40部門)'!AI56/'第17表(青森40部門)'!AI$57</f>
        <v>0.4873221400369287</v>
      </c>
      <c r="AJ56" s="1166">
        <f>'第17表(青森40部門)'!AJ56/'第17表(青森40部門)'!AJ$57</f>
        <v>0.49192075951211089</v>
      </c>
      <c r="AK56" s="1166">
        <f>'第17表(青森40部門)'!AK56/'第17表(青森40部門)'!AK$57</f>
        <v>0.49951943656966552</v>
      </c>
      <c r="AL56" s="1166">
        <f>'第17表(青森40部門)'!AL56/'第17表(青森40部門)'!AL$57</f>
        <v>0.34808302234591437</v>
      </c>
      <c r="AM56" s="1166">
        <f>'第17表(青森40部門)'!AM56/'第17表(青森40部門)'!AM$57</f>
        <v>0.42283164771626836</v>
      </c>
      <c r="AN56" s="1166">
        <f>'第17表(青森40部門)'!AN56/'第17表(青森40部門)'!AN$57</f>
        <v>0.50845340899527236</v>
      </c>
      <c r="AO56" s="1166">
        <f>'第17表(青森40部門)'!AO56/'第17表(青森40部門)'!AO$57</f>
        <v>0.49789821039803922</v>
      </c>
      <c r="AP56" s="1166">
        <f>'第17表(青森40部門)'!AP56/'第17表(青森40部門)'!AP$57</f>
        <v>0.36205814683120685</v>
      </c>
      <c r="AQ56" s="1166">
        <f>'第17表(青森40部門)'!AQ56/'第17表(青森40部門)'!AQ$57</f>
        <v>0.42751996659184632</v>
      </c>
      <c r="AR56" s="1166">
        <f>'第17表(青森40部門)'!AR56/'第17表(青森40部門)'!AR$57</f>
        <v>0.46840588951074863</v>
      </c>
      <c r="AS56" s="1166">
        <f>'第17表(青森40部門)'!AS56/'第17表(青森40部門)'!AS$57</f>
        <v>0.46570821776105603</v>
      </c>
      <c r="AT56" s="1166">
        <f>'第17表(青森40部門)'!AT56/'第17表(青森40部門)'!AT$57</f>
        <v>0.48139466319426605</v>
      </c>
      <c r="AU56" s="1166">
        <f>'第17表(青森40部門)'!AU56/'第17表(青森40部門)'!AU$57</f>
        <v>0.41520064281325331</v>
      </c>
      <c r="AV56" s="1166">
        <f>'第17表(青森40部門)'!AV56/'第17表(青森40部門)'!AV$57</f>
        <v>0.31358233101216854</v>
      </c>
      <c r="AW56" s="1166">
        <f>'第17表(青森40部門)'!AW56/'第17表(青森40部門)'!AW$57</f>
        <v>0.57082378722980376</v>
      </c>
      <c r="AX56" s="1166">
        <f>'第17表(青森40部門)'!AX56/'第17表(青森40部門)'!AX$57</f>
        <v>0.4962573718433389</v>
      </c>
      <c r="AY56" s="1166">
        <f>'第17表(青森40部門)'!AY56/'第17表(青森40部門)'!AY$57</f>
        <v>0.49039329311737045</v>
      </c>
      <c r="AZ56" s="1166">
        <f>'第17表(青森40部門)'!AZ56/'第17表(青森40部門)'!AZ$57</f>
        <v>0.51912391183552509</v>
      </c>
      <c r="BA56" s="1166">
        <f>'第17表(青森40部門)'!BA56/'第17表(青森40部門)'!BA$57</f>
        <v>0.48270437647993908</v>
      </c>
      <c r="BB56" s="1166">
        <f>'第17表(青森40部門)'!BB56/'第17表(青森40部門)'!BB$57</f>
        <v>0.49057300357244976</v>
      </c>
      <c r="BC56" s="1166">
        <f>'第17表(青森40部門)'!BC56/'第17表(青森40部門)'!BC$57</f>
        <v>0.45666170971837367</v>
      </c>
      <c r="BD56" s="1166">
        <f>'第17表(青森40部門)'!BD56/'第17表(青森40部門)'!BD$57</f>
        <v>0.48488208528150922</v>
      </c>
      <c r="BE56" s="1166">
        <f>'第17表(青森40部門)'!BE56/'第17表(青森40部門)'!BE$57</f>
        <v>0.46377651790783403</v>
      </c>
      <c r="BF56" s="1166">
        <f>'第17表(青森40部門)'!BF56/'第17表(青森40部門)'!BF$57</f>
        <v>0.45968980013486949</v>
      </c>
      <c r="BG56" s="1166">
        <f>'第17表(青森40部門)'!BG56/'第17表(青森40部門)'!BG$57</f>
        <v>0.36946165413533832</v>
      </c>
      <c r="BH56" s="1166">
        <f>'第17表(青森40部門)'!BH56/'第17表(青森40部門)'!BH$57</f>
        <v>0.48456891548911712</v>
      </c>
      <c r="BI56" s="1166">
        <f>'第17表(青森40部門)'!BI56/'第17表(青森40部門)'!BI$57</f>
        <v>0.54079255963108497</v>
      </c>
      <c r="BJ56" s="1166">
        <f>'第17表(青森40部門)'!BJ56/'第17表(青森40部門)'!BJ$57</f>
        <v>0.48294469895849418</v>
      </c>
      <c r="BK56" s="1166">
        <f>'第17表(青森40部門)'!BK56/'第17表(青森40部門)'!BK$57</f>
        <v>0.59842546447948131</v>
      </c>
      <c r="BL56" s="1166">
        <f>'第17表(青森40部門)'!BL56/'第17表(青森40部門)'!BL$57</f>
        <v>0.37349063107295816</v>
      </c>
      <c r="BM56" s="1166">
        <f>'第17表(青森40部門)'!BM56/'第17表(青森40部門)'!BM$57</f>
        <v>0.56081289322371064</v>
      </c>
      <c r="BN56" s="1166">
        <f>'第17表(青森40部門)'!BN56/'第17表(青森40部門)'!BN$57</f>
        <v>0.50894986953935684</v>
      </c>
      <c r="BO56" s="1166">
        <f>'第17表(青森40部門)'!BO56/'第17表(青森40部門)'!BO$57</f>
        <v>0.50863677243002514</v>
      </c>
      <c r="BP56" s="1166">
        <f>'第17表(青森40部門)'!BP56/'第17表(青森40部門)'!BP$57</f>
        <v>0.52037325684829172</v>
      </c>
      <c r="BQ56" s="1166">
        <f>'第17表(青森40部門)'!BQ56/'第17表(青森40部門)'!BQ$57</f>
        <v>0.59218194290281589</v>
      </c>
      <c r="BR56" s="1166">
        <f>'第17表(青森40部門)'!BR56/'第17表(青森40部門)'!BR$57</f>
        <v>0.58513672884871226</v>
      </c>
      <c r="BS56" s="1166">
        <f>'第17表(青森40部門)'!BS56/'第17表(青森40部門)'!BS$57</f>
        <v>0.40089384753968588</v>
      </c>
      <c r="BT56" s="1166">
        <f>'第17表(青森40部門)'!BT56/'第17表(青森40部門)'!BT$57</f>
        <v>0.6173465563191699</v>
      </c>
      <c r="BU56" s="1167">
        <f>'第17表(青森40部門)'!BU56/'第17表(青森40部門)'!BU$57</f>
        <v>0.47186521935006759</v>
      </c>
      <c r="BW56" s="1433">
        <f>'第17表(青森40部門)'!BW56/'第17表(青森40部門)'!BW$57</f>
        <v>0.44982632296633268</v>
      </c>
    </row>
    <row r="57" spans="2:75">
      <c r="B57" s="1043"/>
      <c r="C57" s="1044" t="s">
        <v>1017</v>
      </c>
      <c r="D57" s="1021">
        <f>'第17表(青森40部門)'!D57/'第17表(青森40部門)'!D$57</f>
        <v>1</v>
      </c>
      <c r="E57" s="1022">
        <f>'第17表(青森40部門)'!E57/'第17表(青森40部門)'!E$57</f>
        <v>1</v>
      </c>
      <c r="F57" s="1022">
        <f>'第17表(青森40部門)'!F57/'第17表(青森40部門)'!F$57</f>
        <v>1</v>
      </c>
      <c r="G57" s="1022">
        <f>'第17表(青森40部門)'!G57/'第17表(青森40部門)'!G$57</f>
        <v>1</v>
      </c>
      <c r="H57" s="1022">
        <f>'第17表(青森40部門)'!H57/'第17表(青森40部門)'!H$57</f>
        <v>1</v>
      </c>
      <c r="I57" s="1022">
        <f>'第17表(青森40部門)'!I57/'第17表(青森40部門)'!I$57</f>
        <v>1</v>
      </c>
      <c r="J57" s="1022">
        <f>'第17表(青森40部門)'!J57/'第17表(青森40部門)'!J$57</f>
        <v>1</v>
      </c>
      <c r="K57" s="1022">
        <f>'第17表(青森40部門)'!K57/'第17表(青森40部門)'!K$57</f>
        <v>1</v>
      </c>
      <c r="L57" s="1022">
        <f>'第17表(青森40部門)'!L57/'第17表(青森40部門)'!L$57</f>
        <v>1</v>
      </c>
      <c r="M57" s="1022">
        <f>'第17表(青森40部門)'!M57/'第17表(青森40部門)'!M$57</f>
        <v>1</v>
      </c>
      <c r="N57" s="1022">
        <f>'第17表(青森40部門)'!N57/'第17表(青森40部門)'!N$57</f>
        <v>1</v>
      </c>
      <c r="O57" s="1022">
        <f>'第17表(青森40部門)'!O57/'第17表(青森40部門)'!O$57</f>
        <v>1</v>
      </c>
      <c r="P57" s="1022">
        <f>'第17表(青森40部門)'!P57/'第17表(青森40部門)'!P$57</f>
        <v>1</v>
      </c>
      <c r="Q57" s="1022">
        <f>'第17表(青森40部門)'!Q57/'第17表(青森40部門)'!Q$57</f>
        <v>1</v>
      </c>
      <c r="R57" s="1022">
        <f>'第17表(青森40部門)'!R57/'第17表(青森40部門)'!R$57</f>
        <v>1</v>
      </c>
      <c r="S57" s="1022">
        <f>'第17表(青森40部門)'!S57/'第17表(青森40部門)'!S$57</f>
        <v>1</v>
      </c>
      <c r="T57" s="1022">
        <f>'第17表(青森40部門)'!T57/'第17表(青森40部門)'!T$57</f>
        <v>1</v>
      </c>
      <c r="U57" s="1022">
        <f>'第17表(青森40部門)'!U57/'第17表(青森40部門)'!U$57</f>
        <v>1</v>
      </c>
      <c r="V57" s="1022">
        <f>'第17表(青森40部門)'!V57/'第17表(青森40部門)'!V$57</f>
        <v>1</v>
      </c>
      <c r="W57" s="1022">
        <f>'第17表(青森40部門)'!W57/'第17表(青森40部門)'!W$57</f>
        <v>1</v>
      </c>
      <c r="X57" s="1022">
        <f>'第17表(青森40部門)'!X57/'第17表(青森40部門)'!X$57</f>
        <v>1</v>
      </c>
      <c r="Y57" s="1022">
        <f>'第17表(青森40部門)'!Y57/'第17表(青森40部門)'!Y$57</f>
        <v>1</v>
      </c>
      <c r="Z57" s="1022">
        <f>'第17表(青森40部門)'!Z57/'第17表(青森40部門)'!Z$57</f>
        <v>1</v>
      </c>
      <c r="AA57" s="1022">
        <f>'第17表(青森40部門)'!AA57/'第17表(青森40部門)'!AA$57</f>
        <v>1</v>
      </c>
      <c r="AB57" s="1022">
        <f>'第17表(青森40部門)'!AB57/'第17表(青森40部門)'!AB$57</f>
        <v>1</v>
      </c>
      <c r="AC57" s="1022">
        <f>'第17表(青森40部門)'!AC57/'第17表(青森40部門)'!AC$57</f>
        <v>1</v>
      </c>
      <c r="AD57" s="1022">
        <f>'第17表(青森40部門)'!AD57/'第17表(青森40部門)'!AD$57</f>
        <v>1</v>
      </c>
      <c r="AE57" s="1022">
        <f>'第17表(青森40部門)'!AE57/'第17表(青森40部門)'!AE$57</f>
        <v>1</v>
      </c>
      <c r="AF57" s="1022">
        <f>'第17表(青森40部門)'!AF57/'第17表(青森40部門)'!AF$57</f>
        <v>1</v>
      </c>
      <c r="AG57" s="1022">
        <f>'第17表(青森40部門)'!AG57/'第17表(青森40部門)'!AG$57</f>
        <v>1</v>
      </c>
      <c r="AH57" s="1022">
        <f>'第17表(青森40部門)'!AH57/'第17表(青森40部門)'!AH$57</f>
        <v>1</v>
      </c>
      <c r="AI57" s="1022">
        <f>'第17表(青森40部門)'!AI57/'第17表(青森40部門)'!AI$57</f>
        <v>1</v>
      </c>
      <c r="AJ57" s="1022">
        <f>'第17表(青森40部門)'!AJ57/'第17表(青森40部門)'!AJ$57</f>
        <v>1</v>
      </c>
      <c r="AK57" s="1022">
        <f>'第17表(青森40部門)'!AK57/'第17表(青森40部門)'!AK$57</f>
        <v>1</v>
      </c>
      <c r="AL57" s="1022">
        <f>'第17表(青森40部門)'!AL57/'第17表(青森40部門)'!AL$57</f>
        <v>1</v>
      </c>
      <c r="AM57" s="1022">
        <f>'第17表(青森40部門)'!AM57/'第17表(青森40部門)'!AM$57</f>
        <v>1</v>
      </c>
      <c r="AN57" s="1022">
        <f>'第17表(青森40部門)'!AN57/'第17表(青森40部門)'!AN$57</f>
        <v>1</v>
      </c>
      <c r="AO57" s="1022">
        <f>'第17表(青森40部門)'!AO57/'第17表(青森40部門)'!AO$57</f>
        <v>1</v>
      </c>
      <c r="AP57" s="1022">
        <f>'第17表(青森40部門)'!AP57/'第17表(青森40部門)'!AP$57</f>
        <v>1</v>
      </c>
      <c r="AQ57" s="1022">
        <f>'第17表(青森40部門)'!AQ57/'第17表(青森40部門)'!AQ$57</f>
        <v>1</v>
      </c>
      <c r="AR57" s="1022">
        <f>'第17表(青森40部門)'!AR57/'第17表(青森40部門)'!AR$57</f>
        <v>1</v>
      </c>
      <c r="AS57" s="1022">
        <f>'第17表(青森40部門)'!AS57/'第17表(青森40部門)'!AS$57</f>
        <v>1</v>
      </c>
      <c r="AT57" s="1022">
        <f>'第17表(青森40部門)'!AT57/'第17表(青森40部門)'!AT$57</f>
        <v>1</v>
      </c>
      <c r="AU57" s="1022">
        <f>'第17表(青森40部門)'!AU57/'第17表(青森40部門)'!AU$57</f>
        <v>1</v>
      </c>
      <c r="AV57" s="1022">
        <f>'第17表(青森40部門)'!AV57/'第17表(青森40部門)'!AV$57</f>
        <v>1</v>
      </c>
      <c r="AW57" s="1022">
        <f>'第17表(青森40部門)'!AW57/'第17表(青森40部門)'!AW$57</f>
        <v>1</v>
      </c>
      <c r="AX57" s="1022">
        <f>'第17表(青森40部門)'!AX57/'第17表(青森40部門)'!AX$57</f>
        <v>1</v>
      </c>
      <c r="AY57" s="1022">
        <f>'第17表(青森40部門)'!AY57/'第17表(青森40部門)'!AY$57</f>
        <v>1</v>
      </c>
      <c r="AZ57" s="1022">
        <f>'第17表(青森40部門)'!AZ57/'第17表(青森40部門)'!AZ$57</f>
        <v>1</v>
      </c>
      <c r="BA57" s="1022">
        <f>'第17表(青森40部門)'!BA57/'第17表(青森40部門)'!BA$57</f>
        <v>1</v>
      </c>
      <c r="BB57" s="1022">
        <f>'第17表(青森40部門)'!BB57/'第17表(青森40部門)'!BB$57</f>
        <v>1</v>
      </c>
      <c r="BC57" s="1022">
        <f>'第17表(青森40部門)'!BC57/'第17表(青森40部門)'!BC$57</f>
        <v>1</v>
      </c>
      <c r="BD57" s="1022">
        <f>'第17表(青森40部門)'!BD57/'第17表(青森40部門)'!BD$57</f>
        <v>1</v>
      </c>
      <c r="BE57" s="1022">
        <f>'第17表(青森40部門)'!BE57/'第17表(青森40部門)'!BE$57</f>
        <v>1</v>
      </c>
      <c r="BF57" s="1022">
        <f>'第17表(青森40部門)'!BF57/'第17表(青森40部門)'!BF$57</f>
        <v>1</v>
      </c>
      <c r="BG57" s="1022">
        <f>'第17表(青森40部門)'!BG57/'第17表(青森40部門)'!BG$57</f>
        <v>1</v>
      </c>
      <c r="BH57" s="1022">
        <f>'第17表(青森40部門)'!BH57/'第17表(青森40部門)'!BH$57</f>
        <v>1</v>
      </c>
      <c r="BI57" s="1022">
        <f>'第17表(青森40部門)'!BI57/'第17表(青森40部門)'!BI$57</f>
        <v>1</v>
      </c>
      <c r="BJ57" s="1022">
        <f>'第17表(青森40部門)'!BJ57/'第17表(青森40部門)'!BJ$57</f>
        <v>1</v>
      </c>
      <c r="BK57" s="1022">
        <f>'第17表(青森40部門)'!BK57/'第17表(青森40部門)'!BK$57</f>
        <v>1</v>
      </c>
      <c r="BL57" s="1022">
        <f>'第17表(青森40部門)'!BL57/'第17表(青森40部門)'!BL$57</f>
        <v>1</v>
      </c>
      <c r="BM57" s="1022">
        <f>'第17表(青森40部門)'!BM57/'第17表(青森40部門)'!BM$57</f>
        <v>1</v>
      </c>
      <c r="BN57" s="1022">
        <f>'第17表(青森40部門)'!BN57/'第17表(青森40部門)'!BN$57</f>
        <v>1</v>
      </c>
      <c r="BO57" s="1022">
        <f>'第17表(青森40部門)'!BO57/'第17表(青森40部門)'!BO$57</f>
        <v>1</v>
      </c>
      <c r="BP57" s="1022">
        <f>'第17表(青森40部門)'!BP57/'第17表(青森40部門)'!BP$57</f>
        <v>1</v>
      </c>
      <c r="BQ57" s="1022">
        <f>'第17表(青森40部門)'!BQ57/'第17表(青森40部門)'!BQ$57</f>
        <v>1</v>
      </c>
      <c r="BR57" s="1022">
        <f>'第17表(青森40部門)'!BR57/'第17表(青森40部門)'!BR$57</f>
        <v>1</v>
      </c>
      <c r="BS57" s="1022">
        <f>'第17表(青森40部門)'!BS57/'第17表(青森40部門)'!BS$57</f>
        <v>1</v>
      </c>
      <c r="BT57" s="1022">
        <f>'第17表(青森40部門)'!BT57/'第17表(青森40部門)'!BT$57</f>
        <v>1</v>
      </c>
      <c r="BU57" s="1023">
        <f>'第17表(青森40部門)'!BU57/'第17表(青森40部門)'!BU$57</f>
        <v>1</v>
      </c>
      <c r="BW57" s="1434">
        <f>'第17表(青森40部門)'!BW57/'第17表(青森40部門)'!BW$57</f>
        <v>1</v>
      </c>
    </row>
  </sheetData>
  <sheetProtection algorithmName="SHA-512" hashValue="WsLj4cC49fRIQA2rZ/Bbck5+xptgG7+d7EPv29p+gT8Lctk1qLdJyKdusxaSWYQPC2bte39UcdXAVNoxhFObjw==" saltValue="gwKsS2rszgLQnw56lXBTpQ==" spinCount="100000" sheet="1" objects="1" scenarios="1"/>
  <phoneticPr fontId="13"/>
  <pageMargins left="0.23622047244094488" right="0.23622047244094488" top="0.47244094488188976" bottom="0.47244094488188976" header="0.27559055118110237" footer="0.27559055118110237"/>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F5873-B486-412B-8207-CEE26310BD31}">
  <dimension ref="A1:BX57"/>
  <sheetViews>
    <sheetView workbookViewId="0">
      <pane xSplit="4" ySplit="8" topLeftCell="BC9" activePane="bottomRight" state="frozen"/>
      <selection activeCell="CG44" sqref="CG44"/>
      <selection pane="topRight" activeCell="CG44" sqref="CG44"/>
      <selection pane="bottomLeft" activeCell="CG44" sqref="CG44"/>
      <selection pane="bottomRight" activeCell="CG44" sqref="CG44"/>
    </sheetView>
  </sheetViews>
  <sheetFormatPr defaultRowHeight="12"/>
  <cols>
    <col min="1" max="1" width="1.83203125" style="644" customWidth="1"/>
    <col min="2" max="2" width="3.33203125" style="644" customWidth="1"/>
    <col min="3" max="3" width="25.83203125" style="644" customWidth="1"/>
    <col min="4" max="73" width="10.83203125" style="644" customWidth="1"/>
    <col min="74" max="74" width="9.33203125" style="644"/>
    <col min="75" max="75" width="2.6640625" style="644" customWidth="1"/>
    <col min="76" max="76" width="10.83203125" style="644" customWidth="1"/>
    <col min="77" max="16384" width="9.33203125" style="644"/>
  </cols>
  <sheetData>
    <row r="1" spans="2:76" ht="16.5">
      <c r="C1" s="682" t="s">
        <v>1169</v>
      </c>
    </row>
    <row r="2" spans="2:76" ht="5.0999999999999996" customHeight="1">
      <c r="C2" s="697"/>
    </row>
    <row r="3" spans="2:76" ht="16.5">
      <c r="C3" s="682"/>
      <c r="D3" s="812" t="s">
        <v>981</v>
      </c>
    </row>
    <row r="4" spans="2:76" ht="5.0999999999999996" customHeight="1"/>
    <row r="5" spans="2:76">
      <c r="B5" s="967"/>
      <c r="C5" s="968"/>
      <c r="D5" s="969">
        <v>1</v>
      </c>
      <c r="E5" s="970">
        <v>2</v>
      </c>
      <c r="F5" s="970">
        <v>3</v>
      </c>
      <c r="G5" s="970">
        <v>4</v>
      </c>
      <c r="H5" s="970">
        <v>5</v>
      </c>
      <c r="I5" s="970">
        <v>6</v>
      </c>
      <c r="J5" s="970">
        <v>7</v>
      </c>
      <c r="K5" s="970">
        <v>8</v>
      </c>
      <c r="L5" s="970">
        <v>9</v>
      </c>
      <c r="M5" s="970">
        <v>10</v>
      </c>
      <c r="N5" s="970">
        <v>11</v>
      </c>
      <c r="O5" s="970">
        <v>12</v>
      </c>
      <c r="P5" s="970">
        <v>13</v>
      </c>
      <c r="Q5" s="970">
        <v>14</v>
      </c>
      <c r="R5" s="970">
        <v>15</v>
      </c>
      <c r="S5" s="970">
        <v>16</v>
      </c>
      <c r="T5" s="970">
        <v>17</v>
      </c>
      <c r="U5" s="970">
        <v>18</v>
      </c>
      <c r="V5" s="970">
        <v>19</v>
      </c>
      <c r="W5" s="970">
        <v>20</v>
      </c>
      <c r="X5" s="970">
        <v>21</v>
      </c>
      <c r="Y5" s="970">
        <v>22</v>
      </c>
      <c r="Z5" s="970">
        <v>23</v>
      </c>
      <c r="AA5" s="970">
        <v>24</v>
      </c>
      <c r="AB5" s="970">
        <v>25</v>
      </c>
      <c r="AC5" s="970">
        <v>26</v>
      </c>
      <c r="AD5" s="970">
        <v>27</v>
      </c>
      <c r="AE5" s="970">
        <v>28</v>
      </c>
      <c r="AF5" s="970">
        <v>29</v>
      </c>
      <c r="AG5" s="970">
        <v>30</v>
      </c>
      <c r="AH5" s="970">
        <v>31</v>
      </c>
      <c r="AI5" s="970">
        <v>32</v>
      </c>
      <c r="AJ5" s="970">
        <v>33</v>
      </c>
      <c r="AK5" s="970">
        <v>34</v>
      </c>
      <c r="AL5" s="970">
        <v>35</v>
      </c>
      <c r="AM5" s="970">
        <v>36</v>
      </c>
      <c r="AN5" s="970">
        <v>37</v>
      </c>
      <c r="AO5" s="970">
        <v>38</v>
      </c>
      <c r="AP5" s="970">
        <v>39</v>
      </c>
      <c r="AQ5" s="970">
        <v>40</v>
      </c>
      <c r="AR5" s="970">
        <v>41</v>
      </c>
      <c r="AS5" s="970">
        <v>42</v>
      </c>
      <c r="AT5" s="970">
        <v>43</v>
      </c>
      <c r="AU5" s="970">
        <v>44</v>
      </c>
      <c r="AV5" s="970">
        <v>45</v>
      </c>
      <c r="AW5" s="970">
        <v>46</v>
      </c>
      <c r="AX5" s="970">
        <v>47</v>
      </c>
      <c r="AY5" s="970">
        <v>48</v>
      </c>
      <c r="AZ5" s="970">
        <v>49</v>
      </c>
      <c r="BA5" s="970">
        <v>50</v>
      </c>
      <c r="BB5" s="970">
        <v>51</v>
      </c>
      <c r="BC5" s="970">
        <v>52</v>
      </c>
      <c r="BD5" s="970">
        <v>53</v>
      </c>
      <c r="BE5" s="970">
        <v>54</v>
      </c>
      <c r="BF5" s="970">
        <v>55</v>
      </c>
      <c r="BG5" s="970">
        <v>56</v>
      </c>
      <c r="BH5" s="970">
        <v>57</v>
      </c>
      <c r="BI5" s="970">
        <v>58</v>
      </c>
      <c r="BJ5" s="970">
        <v>59</v>
      </c>
      <c r="BK5" s="970">
        <v>60</v>
      </c>
      <c r="BL5" s="970">
        <v>61</v>
      </c>
      <c r="BM5" s="970">
        <v>62</v>
      </c>
      <c r="BN5" s="970">
        <v>63</v>
      </c>
      <c r="BO5" s="970">
        <v>64</v>
      </c>
      <c r="BP5" s="970">
        <v>65</v>
      </c>
      <c r="BQ5" s="970">
        <v>66</v>
      </c>
      <c r="BR5" s="970">
        <v>67</v>
      </c>
      <c r="BS5" s="970">
        <v>68</v>
      </c>
      <c r="BT5" s="970">
        <v>69</v>
      </c>
      <c r="BU5" s="971">
        <v>70</v>
      </c>
      <c r="BV5" s="971"/>
      <c r="BX5" s="1412" t="s">
        <v>985</v>
      </c>
    </row>
    <row r="6" spans="2:76" s="955" customFormat="1" ht="72">
      <c r="B6" s="1046"/>
      <c r="C6" s="972"/>
      <c r="D6" s="973" t="s">
        <v>3</v>
      </c>
      <c r="E6" s="974" t="s">
        <v>331</v>
      </c>
      <c r="F6" s="974" t="s">
        <v>986</v>
      </c>
      <c r="G6" s="974" t="s">
        <v>987</v>
      </c>
      <c r="H6" s="1300" t="s">
        <v>988</v>
      </c>
      <c r="I6" s="1300" t="s">
        <v>989</v>
      </c>
      <c r="J6" s="974" t="s">
        <v>1079</v>
      </c>
      <c r="K6" s="1300" t="s">
        <v>991</v>
      </c>
      <c r="L6" s="974" t="s">
        <v>1020</v>
      </c>
      <c r="M6" s="1300" t="s">
        <v>1021</v>
      </c>
      <c r="N6" s="1300" t="s">
        <v>1022</v>
      </c>
      <c r="O6" s="974" t="s">
        <v>1023</v>
      </c>
      <c r="P6" s="1300" t="s">
        <v>992</v>
      </c>
      <c r="Q6" s="1300" t="s">
        <v>993</v>
      </c>
      <c r="R6" s="1300" t="s">
        <v>1024</v>
      </c>
      <c r="S6" s="974" t="s">
        <v>994</v>
      </c>
      <c r="T6" s="974" t="s">
        <v>1025</v>
      </c>
      <c r="U6" s="1300" t="s">
        <v>1026</v>
      </c>
      <c r="V6" s="1300" t="s">
        <v>995</v>
      </c>
      <c r="W6" s="974" t="s">
        <v>996</v>
      </c>
      <c r="X6" s="1314" t="s">
        <v>936</v>
      </c>
      <c r="Y6" s="1314" t="s">
        <v>1027</v>
      </c>
      <c r="Z6" s="1314" t="s">
        <v>938</v>
      </c>
      <c r="AA6" s="1300" t="s">
        <v>1028</v>
      </c>
      <c r="AB6" s="1314" t="s">
        <v>939</v>
      </c>
      <c r="AC6" s="1314" t="s">
        <v>1029</v>
      </c>
      <c r="AD6" s="1314" t="s">
        <v>1030</v>
      </c>
      <c r="AE6" s="1314" t="s">
        <v>942</v>
      </c>
      <c r="AF6" s="974" t="s">
        <v>1031</v>
      </c>
      <c r="AG6" s="974" t="s">
        <v>333</v>
      </c>
      <c r="AH6" s="974" t="s">
        <v>1032</v>
      </c>
      <c r="AI6" s="974" t="s">
        <v>1033</v>
      </c>
      <c r="AJ6" s="974" t="s">
        <v>1034</v>
      </c>
      <c r="AK6" s="1300" t="s">
        <v>1035</v>
      </c>
      <c r="AL6" s="1300" t="s">
        <v>1036</v>
      </c>
      <c r="AM6" s="1300" t="s">
        <v>1037</v>
      </c>
      <c r="AN6" s="1300" t="s">
        <v>1038</v>
      </c>
      <c r="AO6" s="1300" t="s">
        <v>1039</v>
      </c>
      <c r="AP6" s="1300" t="s">
        <v>1040</v>
      </c>
      <c r="AQ6" s="1300" t="s">
        <v>1041</v>
      </c>
      <c r="AR6" s="974" t="s">
        <v>1042</v>
      </c>
      <c r="AS6" s="974" t="s">
        <v>1043</v>
      </c>
      <c r="AT6" s="1300" t="s">
        <v>1080</v>
      </c>
      <c r="AU6" s="1300" t="s">
        <v>1082</v>
      </c>
      <c r="AV6" s="1300" t="s">
        <v>1083</v>
      </c>
      <c r="AW6" s="1300" t="s">
        <v>1084</v>
      </c>
      <c r="AX6" s="974" t="s">
        <v>1044</v>
      </c>
      <c r="AY6" s="1300" t="s">
        <v>1081</v>
      </c>
      <c r="AZ6" s="1300" t="s">
        <v>1045</v>
      </c>
      <c r="BA6" s="1300" t="s">
        <v>1046</v>
      </c>
      <c r="BB6" s="974" t="s">
        <v>1068</v>
      </c>
      <c r="BC6" s="974" t="s">
        <v>1047</v>
      </c>
      <c r="BD6" s="1300" t="s">
        <v>1048</v>
      </c>
      <c r="BE6" s="1300" t="s">
        <v>1049</v>
      </c>
      <c r="BF6" s="1300" t="s">
        <v>1050</v>
      </c>
      <c r="BG6" s="1300" t="s">
        <v>1051</v>
      </c>
      <c r="BH6" s="1300" t="s">
        <v>1052</v>
      </c>
      <c r="BI6" s="1300" t="s">
        <v>997</v>
      </c>
      <c r="BJ6" s="1300" t="s">
        <v>1053</v>
      </c>
      <c r="BK6" s="1300" t="s">
        <v>1066</v>
      </c>
      <c r="BL6" s="1300" t="s">
        <v>1054</v>
      </c>
      <c r="BM6" s="1300" t="s">
        <v>1055</v>
      </c>
      <c r="BN6" s="1300" t="s">
        <v>1056</v>
      </c>
      <c r="BO6" s="974" t="s">
        <v>1057</v>
      </c>
      <c r="BP6" s="1300" t="s">
        <v>1058</v>
      </c>
      <c r="BQ6" s="1314" t="s">
        <v>1059</v>
      </c>
      <c r="BR6" s="1314" t="s">
        <v>1060</v>
      </c>
      <c r="BS6" s="1300" t="s">
        <v>1064</v>
      </c>
      <c r="BT6" s="1300" t="s">
        <v>1061</v>
      </c>
      <c r="BU6" s="1315" t="s">
        <v>1062</v>
      </c>
      <c r="BV6" s="975" t="s">
        <v>1176</v>
      </c>
      <c r="BX6" s="1413" t="s">
        <v>1018</v>
      </c>
    </row>
    <row r="7" spans="2:76" s="955" customFormat="1">
      <c r="B7" s="1259"/>
      <c r="C7" s="1260" t="s">
        <v>1170</v>
      </c>
      <c r="D7" s="1316" cm="1">
        <f t="array" ref="D7:BU7">TRANSPOSE('用語定義(建設投資)'!K5:K74)</f>
        <v>0</v>
      </c>
      <c r="E7" s="1317">
        <v>0</v>
      </c>
      <c r="F7" s="1317">
        <v>0</v>
      </c>
      <c r="G7" s="1317">
        <v>0</v>
      </c>
      <c r="H7" s="1317">
        <v>0</v>
      </c>
      <c r="I7" s="1317">
        <v>0</v>
      </c>
      <c r="J7" s="1317">
        <v>0</v>
      </c>
      <c r="K7" s="1317">
        <v>0</v>
      </c>
      <c r="L7" s="1317">
        <v>0</v>
      </c>
      <c r="M7" s="1317">
        <v>0</v>
      </c>
      <c r="N7" s="1317">
        <v>0</v>
      </c>
      <c r="O7" s="1317">
        <v>0</v>
      </c>
      <c r="P7" s="1317">
        <v>0</v>
      </c>
      <c r="Q7" s="1317">
        <v>0</v>
      </c>
      <c r="R7" s="1317">
        <v>0</v>
      </c>
      <c r="S7" s="1317">
        <v>0</v>
      </c>
      <c r="T7" s="1317">
        <v>0</v>
      </c>
      <c r="U7" s="1317">
        <v>0</v>
      </c>
      <c r="V7" s="1317">
        <v>0</v>
      </c>
      <c r="W7" s="1317">
        <v>0</v>
      </c>
      <c r="X7" s="1317">
        <v>0</v>
      </c>
      <c r="Y7" s="1317">
        <v>0</v>
      </c>
      <c r="Z7" s="1317">
        <v>0</v>
      </c>
      <c r="AA7" s="1317">
        <v>0</v>
      </c>
      <c r="AB7" s="1317">
        <v>0</v>
      </c>
      <c r="AC7" s="1317">
        <v>0</v>
      </c>
      <c r="AD7" s="1317">
        <v>0</v>
      </c>
      <c r="AE7" s="1317">
        <v>0</v>
      </c>
      <c r="AF7" s="1317">
        <v>0</v>
      </c>
      <c r="AG7" s="1317">
        <v>0</v>
      </c>
      <c r="AH7" s="1317">
        <v>0</v>
      </c>
      <c r="AI7" s="1317">
        <v>0</v>
      </c>
      <c r="AJ7" s="1317">
        <v>0</v>
      </c>
      <c r="AK7" s="1317">
        <v>0</v>
      </c>
      <c r="AL7" s="1317">
        <v>0</v>
      </c>
      <c r="AM7" s="1317">
        <v>0</v>
      </c>
      <c r="AN7" s="1317">
        <v>0</v>
      </c>
      <c r="AO7" s="1317">
        <v>0</v>
      </c>
      <c r="AP7" s="1317">
        <v>0</v>
      </c>
      <c r="AQ7" s="1317">
        <v>0</v>
      </c>
      <c r="AR7" s="1317">
        <v>0</v>
      </c>
      <c r="AS7" s="1317">
        <v>0</v>
      </c>
      <c r="AT7" s="1317">
        <v>0</v>
      </c>
      <c r="AU7" s="1317">
        <v>0</v>
      </c>
      <c r="AV7" s="1317">
        <v>0</v>
      </c>
      <c r="AW7" s="1317">
        <v>0</v>
      </c>
      <c r="AX7" s="1317">
        <v>0</v>
      </c>
      <c r="AY7" s="1317">
        <v>0</v>
      </c>
      <c r="AZ7" s="1317">
        <v>0</v>
      </c>
      <c r="BA7" s="1317">
        <v>0</v>
      </c>
      <c r="BB7" s="1317">
        <v>0</v>
      </c>
      <c r="BC7" s="1317">
        <v>0</v>
      </c>
      <c r="BD7" s="1317">
        <v>0</v>
      </c>
      <c r="BE7" s="1317">
        <v>0</v>
      </c>
      <c r="BF7" s="1317">
        <v>0</v>
      </c>
      <c r="BG7" s="1317">
        <v>0</v>
      </c>
      <c r="BH7" s="1317">
        <v>0</v>
      </c>
      <c r="BI7" s="1317">
        <v>0</v>
      </c>
      <c r="BJ7" s="1317">
        <v>0</v>
      </c>
      <c r="BK7" s="1317">
        <v>0</v>
      </c>
      <c r="BL7" s="1317">
        <v>0</v>
      </c>
      <c r="BM7" s="1317">
        <v>0</v>
      </c>
      <c r="BN7" s="1317">
        <v>0</v>
      </c>
      <c r="BO7" s="1317">
        <v>0</v>
      </c>
      <c r="BP7" s="1317">
        <v>0</v>
      </c>
      <c r="BQ7" s="1317">
        <v>0</v>
      </c>
      <c r="BR7" s="1317">
        <v>0</v>
      </c>
      <c r="BS7" s="1317">
        <v>0</v>
      </c>
      <c r="BT7" s="1317">
        <v>0</v>
      </c>
      <c r="BU7" s="1318">
        <v>0</v>
      </c>
      <c r="BV7" s="1318"/>
      <c r="BX7" s="1414"/>
    </row>
    <row r="8" spans="2:76">
      <c r="B8" s="1024">
        <v>1</v>
      </c>
      <c r="C8" s="977" t="s">
        <v>0</v>
      </c>
      <c r="D8" s="1319">
        <f>D$7*'投入係数(建設)'!D8</f>
        <v>0</v>
      </c>
      <c r="E8" s="1320">
        <f>E$7*'投入係数(建設)'!E8</f>
        <v>0</v>
      </c>
      <c r="F8" s="1320">
        <f>F$7*'投入係数(建設)'!F8</f>
        <v>0</v>
      </c>
      <c r="G8" s="1320">
        <f>G$7*'投入係数(建設)'!G8</f>
        <v>0</v>
      </c>
      <c r="H8" s="1320">
        <f>H$7*'投入係数(建設)'!H8</f>
        <v>0</v>
      </c>
      <c r="I8" s="1320">
        <f>I$7*'投入係数(建設)'!I8</f>
        <v>0</v>
      </c>
      <c r="J8" s="1320">
        <f>J$7*'投入係数(建設)'!J8</f>
        <v>0</v>
      </c>
      <c r="K8" s="1320">
        <f>K$7*'投入係数(建設)'!K8</f>
        <v>0</v>
      </c>
      <c r="L8" s="1320">
        <f>L$7*'投入係数(建設)'!L8</f>
        <v>0</v>
      </c>
      <c r="M8" s="1320">
        <f>M$7*'投入係数(建設)'!M8</f>
        <v>0</v>
      </c>
      <c r="N8" s="1320">
        <f>N$7*'投入係数(建設)'!N8</f>
        <v>0</v>
      </c>
      <c r="O8" s="1320">
        <f>O$7*'投入係数(建設)'!O8</f>
        <v>0</v>
      </c>
      <c r="P8" s="1320">
        <f>P$7*'投入係数(建設)'!P8</f>
        <v>0</v>
      </c>
      <c r="Q8" s="1320">
        <f>Q$7*'投入係数(建設)'!Q8</f>
        <v>0</v>
      </c>
      <c r="R8" s="1320">
        <f>R$7*'投入係数(建設)'!R8</f>
        <v>0</v>
      </c>
      <c r="S8" s="1320">
        <f>S$7*'投入係数(建設)'!S8</f>
        <v>0</v>
      </c>
      <c r="T8" s="1320">
        <f>T$7*'投入係数(建設)'!T8</f>
        <v>0</v>
      </c>
      <c r="U8" s="1320">
        <f>U$7*'投入係数(建設)'!U8</f>
        <v>0</v>
      </c>
      <c r="V8" s="1320">
        <f>V$7*'投入係数(建設)'!V8</f>
        <v>0</v>
      </c>
      <c r="W8" s="1320">
        <f>W$7*'投入係数(建設)'!W8</f>
        <v>0</v>
      </c>
      <c r="X8" s="1320">
        <f>X$7*'投入係数(建設)'!X8</f>
        <v>0</v>
      </c>
      <c r="Y8" s="1320">
        <f>Y$7*'投入係数(建設)'!Y8</f>
        <v>0</v>
      </c>
      <c r="Z8" s="1320">
        <f>Z$7*'投入係数(建設)'!Z8</f>
        <v>0</v>
      </c>
      <c r="AA8" s="1320">
        <f>AA$7*'投入係数(建設)'!AA8</f>
        <v>0</v>
      </c>
      <c r="AB8" s="1320">
        <f>AB$7*'投入係数(建設)'!AB8</f>
        <v>0</v>
      </c>
      <c r="AC8" s="1320">
        <f>AC$7*'投入係数(建設)'!AC8</f>
        <v>0</v>
      </c>
      <c r="AD8" s="1320">
        <f>AD$7*'投入係数(建設)'!AD8</f>
        <v>0</v>
      </c>
      <c r="AE8" s="1320">
        <f>AE$7*'投入係数(建設)'!AE8</f>
        <v>0</v>
      </c>
      <c r="AF8" s="1320">
        <f>AF$7*'投入係数(建設)'!AF8</f>
        <v>0</v>
      </c>
      <c r="AG8" s="1320">
        <f>AG$7*'投入係数(建設)'!AG8</f>
        <v>0</v>
      </c>
      <c r="AH8" s="1320">
        <f>AH$7*'投入係数(建設)'!AH8</f>
        <v>0</v>
      </c>
      <c r="AI8" s="1320">
        <f>AI$7*'投入係数(建設)'!AI8</f>
        <v>0</v>
      </c>
      <c r="AJ8" s="1320">
        <f>AJ$7*'投入係数(建設)'!AJ8</f>
        <v>0</v>
      </c>
      <c r="AK8" s="1320">
        <f>AK$7*'投入係数(建設)'!AK8</f>
        <v>0</v>
      </c>
      <c r="AL8" s="1320">
        <f>AL$7*'投入係数(建設)'!AL8</f>
        <v>0</v>
      </c>
      <c r="AM8" s="1320">
        <f>AM$7*'投入係数(建設)'!AM8</f>
        <v>0</v>
      </c>
      <c r="AN8" s="1320">
        <f>AN$7*'投入係数(建設)'!AN8</f>
        <v>0</v>
      </c>
      <c r="AO8" s="1320">
        <f>AO$7*'投入係数(建設)'!AO8</f>
        <v>0</v>
      </c>
      <c r="AP8" s="1320">
        <f>AP$7*'投入係数(建設)'!AP8</f>
        <v>0</v>
      </c>
      <c r="AQ8" s="1320">
        <f>AQ$7*'投入係数(建設)'!AQ8</f>
        <v>0</v>
      </c>
      <c r="AR8" s="1320">
        <f>AR$7*'投入係数(建設)'!AR8</f>
        <v>0</v>
      </c>
      <c r="AS8" s="1320">
        <f>AS$7*'投入係数(建設)'!AS8</f>
        <v>0</v>
      </c>
      <c r="AT8" s="1320">
        <f>AT$7*'投入係数(建設)'!AT8</f>
        <v>0</v>
      </c>
      <c r="AU8" s="1320">
        <f>AU$7*'投入係数(建設)'!AU8</f>
        <v>0</v>
      </c>
      <c r="AV8" s="1320">
        <f>AV$7*'投入係数(建設)'!AV8</f>
        <v>0</v>
      </c>
      <c r="AW8" s="1320">
        <f>AW$7*'投入係数(建設)'!AW8</f>
        <v>0</v>
      </c>
      <c r="AX8" s="1320">
        <f>AX$7*'投入係数(建設)'!AX8</f>
        <v>0</v>
      </c>
      <c r="AY8" s="1320">
        <f>AY$7*'投入係数(建設)'!AY8</f>
        <v>0</v>
      </c>
      <c r="AZ8" s="1320">
        <f>AZ$7*'投入係数(建設)'!AZ8</f>
        <v>0</v>
      </c>
      <c r="BA8" s="1320">
        <f>BA$7*'投入係数(建設)'!BA8</f>
        <v>0</v>
      </c>
      <c r="BB8" s="1320">
        <f>BB$7*'投入係数(建設)'!BB8</f>
        <v>0</v>
      </c>
      <c r="BC8" s="1320">
        <f>BC$7*'投入係数(建設)'!BC8</f>
        <v>0</v>
      </c>
      <c r="BD8" s="1320">
        <f>BD$7*'投入係数(建設)'!BD8</f>
        <v>0</v>
      </c>
      <c r="BE8" s="1320">
        <f>BE$7*'投入係数(建設)'!BE8</f>
        <v>0</v>
      </c>
      <c r="BF8" s="1320">
        <f>BF$7*'投入係数(建設)'!BF8</f>
        <v>0</v>
      </c>
      <c r="BG8" s="1320">
        <f>BG$7*'投入係数(建設)'!BG8</f>
        <v>0</v>
      </c>
      <c r="BH8" s="1320">
        <f>BH$7*'投入係数(建設)'!BH8</f>
        <v>0</v>
      </c>
      <c r="BI8" s="1320">
        <f>BI$7*'投入係数(建設)'!BI8</f>
        <v>0</v>
      </c>
      <c r="BJ8" s="1320">
        <f>BJ$7*'投入係数(建設)'!BJ8</f>
        <v>0</v>
      </c>
      <c r="BK8" s="1320">
        <f>BK$7*'投入係数(建設)'!BK8</f>
        <v>0</v>
      </c>
      <c r="BL8" s="1320">
        <f>BL$7*'投入係数(建設)'!BL8</f>
        <v>0</v>
      </c>
      <c r="BM8" s="1320">
        <f>BM$7*'投入係数(建設)'!BM8</f>
        <v>0</v>
      </c>
      <c r="BN8" s="1320">
        <f>BN$7*'投入係数(建設)'!BN8</f>
        <v>0</v>
      </c>
      <c r="BO8" s="1320">
        <f>BO$7*'投入係数(建設)'!BO8</f>
        <v>0</v>
      </c>
      <c r="BP8" s="1320">
        <f>BP$7*'投入係数(建設)'!BP8</f>
        <v>0</v>
      </c>
      <c r="BQ8" s="1320">
        <f>BQ$7*'投入係数(建設)'!BQ8</f>
        <v>0</v>
      </c>
      <c r="BR8" s="1320">
        <f>BR$7*'投入係数(建設)'!BR8</f>
        <v>0</v>
      </c>
      <c r="BS8" s="1320">
        <f>BS$7*'投入係数(建設)'!BS8</f>
        <v>0</v>
      </c>
      <c r="BT8" s="1320">
        <f>BT$7*'投入係数(建設)'!BT8</f>
        <v>0</v>
      </c>
      <c r="BU8" s="1321">
        <f>BU$7*'投入係数(建設)'!BU8</f>
        <v>0</v>
      </c>
      <c r="BV8" s="1322">
        <f t="shared" ref="BV8:BV47" si="0">SUM(H8:I8,K8,M8:N8,P8:R8,U8:V8,X8:AE8,AK8:AQ8,AT8:AW8,AY8:BA8,BD8:BN8,BP8:BU8)</f>
        <v>0</v>
      </c>
      <c r="BX8" s="1415">
        <f>BX$7*'投入係数(建設)'!BW8</f>
        <v>0</v>
      </c>
    </row>
    <row r="9" spans="2:76">
      <c r="B9" s="1025">
        <v>2</v>
      </c>
      <c r="C9" s="982" t="s">
        <v>243</v>
      </c>
      <c r="D9" s="1323">
        <f>D$7*'投入係数(建設)'!D9</f>
        <v>0</v>
      </c>
      <c r="E9" s="1324">
        <f>E$7*'投入係数(建設)'!E9</f>
        <v>0</v>
      </c>
      <c r="F9" s="1324">
        <f>F$7*'投入係数(建設)'!F9</f>
        <v>0</v>
      </c>
      <c r="G9" s="1324">
        <f>G$7*'投入係数(建設)'!G9</f>
        <v>0</v>
      </c>
      <c r="H9" s="1324">
        <f>H$7*'投入係数(建設)'!H9</f>
        <v>0</v>
      </c>
      <c r="I9" s="1324">
        <f>I$7*'投入係数(建設)'!I9</f>
        <v>0</v>
      </c>
      <c r="J9" s="1324">
        <f>J$7*'投入係数(建設)'!J9</f>
        <v>0</v>
      </c>
      <c r="K9" s="1324">
        <f>K$7*'投入係数(建設)'!K9</f>
        <v>0</v>
      </c>
      <c r="L9" s="1324">
        <f>L$7*'投入係数(建設)'!L9</f>
        <v>0</v>
      </c>
      <c r="M9" s="1324">
        <f>M$7*'投入係数(建設)'!M9</f>
        <v>0</v>
      </c>
      <c r="N9" s="1324">
        <f>N$7*'投入係数(建設)'!N9</f>
        <v>0</v>
      </c>
      <c r="O9" s="1324">
        <f>O$7*'投入係数(建設)'!O9</f>
        <v>0</v>
      </c>
      <c r="P9" s="1324">
        <f>P$7*'投入係数(建設)'!P9</f>
        <v>0</v>
      </c>
      <c r="Q9" s="1324">
        <f>Q$7*'投入係数(建設)'!Q9</f>
        <v>0</v>
      </c>
      <c r="R9" s="1324">
        <f>R$7*'投入係数(建設)'!R9</f>
        <v>0</v>
      </c>
      <c r="S9" s="1324">
        <f>S$7*'投入係数(建設)'!S9</f>
        <v>0</v>
      </c>
      <c r="T9" s="1324">
        <f>T$7*'投入係数(建設)'!T9</f>
        <v>0</v>
      </c>
      <c r="U9" s="1324">
        <f>U$7*'投入係数(建設)'!U9</f>
        <v>0</v>
      </c>
      <c r="V9" s="1324">
        <f>V$7*'投入係数(建設)'!V9</f>
        <v>0</v>
      </c>
      <c r="W9" s="1324">
        <f>W$7*'投入係数(建設)'!W9</f>
        <v>0</v>
      </c>
      <c r="X9" s="1324">
        <f>X$7*'投入係数(建設)'!X9</f>
        <v>0</v>
      </c>
      <c r="Y9" s="1324">
        <f>Y$7*'投入係数(建設)'!Y9</f>
        <v>0</v>
      </c>
      <c r="Z9" s="1324">
        <f>Z$7*'投入係数(建設)'!Z9</f>
        <v>0</v>
      </c>
      <c r="AA9" s="1324">
        <f>AA$7*'投入係数(建設)'!AA9</f>
        <v>0</v>
      </c>
      <c r="AB9" s="1324">
        <f>AB$7*'投入係数(建設)'!AB9</f>
        <v>0</v>
      </c>
      <c r="AC9" s="1324">
        <f>AC$7*'投入係数(建設)'!AC9</f>
        <v>0</v>
      </c>
      <c r="AD9" s="1324">
        <f>AD$7*'投入係数(建設)'!AD9</f>
        <v>0</v>
      </c>
      <c r="AE9" s="1324">
        <f>AE$7*'投入係数(建設)'!AE9</f>
        <v>0</v>
      </c>
      <c r="AF9" s="1324">
        <f>AF$7*'投入係数(建設)'!AF9</f>
        <v>0</v>
      </c>
      <c r="AG9" s="1324">
        <f>AG$7*'投入係数(建設)'!AG9</f>
        <v>0</v>
      </c>
      <c r="AH9" s="1324">
        <f>AH$7*'投入係数(建設)'!AH9</f>
        <v>0</v>
      </c>
      <c r="AI9" s="1324">
        <f>AI$7*'投入係数(建設)'!AI9</f>
        <v>0</v>
      </c>
      <c r="AJ9" s="1324">
        <f>AJ$7*'投入係数(建設)'!AJ9</f>
        <v>0</v>
      </c>
      <c r="AK9" s="1324">
        <f>AK$7*'投入係数(建設)'!AK9</f>
        <v>0</v>
      </c>
      <c r="AL9" s="1324">
        <f>AL$7*'投入係数(建設)'!AL9</f>
        <v>0</v>
      </c>
      <c r="AM9" s="1324">
        <f>AM$7*'投入係数(建設)'!AM9</f>
        <v>0</v>
      </c>
      <c r="AN9" s="1324">
        <f>AN$7*'投入係数(建設)'!AN9</f>
        <v>0</v>
      </c>
      <c r="AO9" s="1324">
        <f>AO$7*'投入係数(建設)'!AO9</f>
        <v>0</v>
      </c>
      <c r="AP9" s="1324">
        <f>AP$7*'投入係数(建設)'!AP9</f>
        <v>0</v>
      </c>
      <c r="AQ9" s="1324">
        <f>AQ$7*'投入係数(建設)'!AQ9</f>
        <v>0</v>
      </c>
      <c r="AR9" s="1324">
        <f>AR$7*'投入係数(建設)'!AR9</f>
        <v>0</v>
      </c>
      <c r="AS9" s="1324">
        <f>AS$7*'投入係数(建設)'!AS9</f>
        <v>0</v>
      </c>
      <c r="AT9" s="1324">
        <f>AT$7*'投入係数(建設)'!AT9</f>
        <v>0</v>
      </c>
      <c r="AU9" s="1324">
        <f>AU$7*'投入係数(建設)'!AU9</f>
        <v>0</v>
      </c>
      <c r="AV9" s="1324">
        <f>AV$7*'投入係数(建設)'!AV9</f>
        <v>0</v>
      </c>
      <c r="AW9" s="1324">
        <f>AW$7*'投入係数(建設)'!AW9</f>
        <v>0</v>
      </c>
      <c r="AX9" s="1324">
        <f>AX$7*'投入係数(建設)'!AX9</f>
        <v>0</v>
      </c>
      <c r="AY9" s="1324">
        <f>AY$7*'投入係数(建設)'!AY9</f>
        <v>0</v>
      </c>
      <c r="AZ9" s="1324">
        <f>AZ$7*'投入係数(建設)'!AZ9</f>
        <v>0</v>
      </c>
      <c r="BA9" s="1324">
        <f>BA$7*'投入係数(建設)'!BA9</f>
        <v>0</v>
      </c>
      <c r="BB9" s="1324">
        <f>BB$7*'投入係数(建設)'!BB9</f>
        <v>0</v>
      </c>
      <c r="BC9" s="1324">
        <f>BC$7*'投入係数(建設)'!BC9</f>
        <v>0</v>
      </c>
      <c r="BD9" s="1324">
        <f>BD$7*'投入係数(建設)'!BD9</f>
        <v>0</v>
      </c>
      <c r="BE9" s="1324">
        <f>BE$7*'投入係数(建設)'!BE9</f>
        <v>0</v>
      </c>
      <c r="BF9" s="1324">
        <f>BF$7*'投入係数(建設)'!BF9</f>
        <v>0</v>
      </c>
      <c r="BG9" s="1324">
        <f>BG$7*'投入係数(建設)'!BG9</f>
        <v>0</v>
      </c>
      <c r="BH9" s="1324">
        <f>BH$7*'投入係数(建設)'!BH9</f>
        <v>0</v>
      </c>
      <c r="BI9" s="1324">
        <f>BI$7*'投入係数(建設)'!BI9</f>
        <v>0</v>
      </c>
      <c r="BJ9" s="1324">
        <f>BJ$7*'投入係数(建設)'!BJ9</f>
        <v>0</v>
      </c>
      <c r="BK9" s="1324">
        <f>BK$7*'投入係数(建設)'!BK9</f>
        <v>0</v>
      </c>
      <c r="BL9" s="1324">
        <f>BL$7*'投入係数(建設)'!BL9</f>
        <v>0</v>
      </c>
      <c r="BM9" s="1324">
        <f>BM$7*'投入係数(建設)'!BM9</f>
        <v>0</v>
      </c>
      <c r="BN9" s="1324">
        <f>BN$7*'投入係数(建設)'!BN9</f>
        <v>0</v>
      </c>
      <c r="BO9" s="1324">
        <f>BO$7*'投入係数(建設)'!BO9</f>
        <v>0</v>
      </c>
      <c r="BP9" s="1324">
        <f>BP$7*'投入係数(建設)'!BP9</f>
        <v>0</v>
      </c>
      <c r="BQ9" s="1324">
        <f>BQ$7*'投入係数(建設)'!BQ9</f>
        <v>0</v>
      </c>
      <c r="BR9" s="1324">
        <f>BR$7*'投入係数(建設)'!BR9</f>
        <v>0</v>
      </c>
      <c r="BS9" s="1324">
        <f>BS$7*'投入係数(建設)'!BS9</f>
        <v>0</v>
      </c>
      <c r="BT9" s="1324">
        <f>BT$7*'投入係数(建設)'!BT9</f>
        <v>0</v>
      </c>
      <c r="BU9" s="1325">
        <f>BU$7*'投入係数(建設)'!BU9</f>
        <v>0</v>
      </c>
      <c r="BV9" s="1326">
        <f t="shared" si="0"/>
        <v>0</v>
      </c>
      <c r="BX9" s="1416">
        <f>BX$7*'投入係数(建設)'!BW9</f>
        <v>0</v>
      </c>
    </row>
    <row r="10" spans="2:76">
      <c r="B10" s="1025">
        <v>3</v>
      </c>
      <c r="C10" s="982" t="s">
        <v>1</v>
      </c>
      <c r="D10" s="1323">
        <f>D$7*'投入係数(建設)'!D10</f>
        <v>0</v>
      </c>
      <c r="E10" s="1324">
        <f>E$7*'投入係数(建設)'!E10</f>
        <v>0</v>
      </c>
      <c r="F10" s="1324">
        <f>F$7*'投入係数(建設)'!F10</f>
        <v>0</v>
      </c>
      <c r="G10" s="1324">
        <f>G$7*'投入係数(建設)'!G10</f>
        <v>0</v>
      </c>
      <c r="H10" s="1324">
        <f>H$7*'投入係数(建設)'!H10</f>
        <v>0</v>
      </c>
      <c r="I10" s="1324">
        <f>I$7*'投入係数(建設)'!I10</f>
        <v>0</v>
      </c>
      <c r="J10" s="1324">
        <f>J$7*'投入係数(建設)'!J10</f>
        <v>0</v>
      </c>
      <c r="K10" s="1324">
        <f>K$7*'投入係数(建設)'!K10</f>
        <v>0</v>
      </c>
      <c r="L10" s="1324">
        <f>L$7*'投入係数(建設)'!L10</f>
        <v>0</v>
      </c>
      <c r="M10" s="1324">
        <f>M$7*'投入係数(建設)'!M10</f>
        <v>0</v>
      </c>
      <c r="N10" s="1324">
        <f>N$7*'投入係数(建設)'!N10</f>
        <v>0</v>
      </c>
      <c r="O10" s="1324">
        <f>O$7*'投入係数(建設)'!O10</f>
        <v>0</v>
      </c>
      <c r="P10" s="1324">
        <f>P$7*'投入係数(建設)'!P10</f>
        <v>0</v>
      </c>
      <c r="Q10" s="1324">
        <f>Q$7*'投入係数(建設)'!Q10</f>
        <v>0</v>
      </c>
      <c r="R10" s="1324">
        <f>R$7*'投入係数(建設)'!R10</f>
        <v>0</v>
      </c>
      <c r="S10" s="1324">
        <f>S$7*'投入係数(建設)'!S10</f>
        <v>0</v>
      </c>
      <c r="T10" s="1324">
        <f>T$7*'投入係数(建設)'!T10</f>
        <v>0</v>
      </c>
      <c r="U10" s="1324">
        <f>U$7*'投入係数(建設)'!U10</f>
        <v>0</v>
      </c>
      <c r="V10" s="1324">
        <f>V$7*'投入係数(建設)'!V10</f>
        <v>0</v>
      </c>
      <c r="W10" s="1324">
        <f>W$7*'投入係数(建設)'!W10</f>
        <v>0</v>
      </c>
      <c r="X10" s="1324">
        <f>X$7*'投入係数(建設)'!X10</f>
        <v>0</v>
      </c>
      <c r="Y10" s="1324">
        <f>Y$7*'投入係数(建設)'!Y10</f>
        <v>0</v>
      </c>
      <c r="Z10" s="1324">
        <f>Z$7*'投入係数(建設)'!Z10</f>
        <v>0</v>
      </c>
      <c r="AA10" s="1324">
        <f>AA$7*'投入係数(建設)'!AA10</f>
        <v>0</v>
      </c>
      <c r="AB10" s="1324">
        <f>AB$7*'投入係数(建設)'!AB10</f>
        <v>0</v>
      </c>
      <c r="AC10" s="1324">
        <f>AC$7*'投入係数(建設)'!AC10</f>
        <v>0</v>
      </c>
      <c r="AD10" s="1324">
        <f>AD$7*'投入係数(建設)'!AD10</f>
        <v>0</v>
      </c>
      <c r="AE10" s="1324">
        <f>AE$7*'投入係数(建設)'!AE10</f>
        <v>0</v>
      </c>
      <c r="AF10" s="1324">
        <f>AF$7*'投入係数(建設)'!AF10</f>
        <v>0</v>
      </c>
      <c r="AG10" s="1324">
        <f>AG$7*'投入係数(建設)'!AG10</f>
        <v>0</v>
      </c>
      <c r="AH10" s="1324">
        <f>AH$7*'投入係数(建設)'!AH10</f>
        <v>0</v>
      </c>
      <c r="AI10" s="1324">
        <f>AI$7*'投入係数(建設)'!AI10</f>
        <v>0</v>
      </c>
      <c r="AJ10" s="1324">
        <f>AJ$7*'投入係数(建設)'!AJ10</f>
        <v>0</v>
      </c>
      <c r="AK10" s="1324">
        <f>AK$7*'投入係数(建設)'!AK10</f>
        <v>0</v>
      </c>
      <c r="AL10" s="1324">
        <f>AL$7*'投入係数(建設)'!AL10</f>
        <v>0</v>
      </c>
      <c r="AM10" s="1324">
        <f>AM$7*'投入係数(建設)'!AM10</f>
        <v>0</v>
      </c>
      <c r="AN10" s="1324">
        <f>AN$7*'投入係数(建設)'!AN10</f>
        <v>0</v>
      </c>
      <c r="AO10" s="1324">
        <f>AO$7*'投入係数(建設)'!AO10</f>
        <v>0</v>
      </c>
      <c r="AP10" s="1324">
        <f>AP$7*'投入係数(建設)'!AP10</f>
        <v>0</v>
      </c>
      <c r="AQ10" s="1324">
        <f>AQ$7*'投入係数(建設)'!AQ10</f>
        <v>0</v>
      </c>
      <c r="AR10" s="1324">
        <f>AR$7*'投入係数(建設)'!AR10</f>
        <v>0</v>
      </c>
      <c r="AS10" s="1324">
        <f>AS$7*'投入係数(建設)'!AS10</f>
        <v>0</v>
      </c>
      <c r="AT10" s="1324">
        <f>AT$7*'投入係数(建設)'!AT10</f>
        <v>0</v>
      </c>
      <c r="AU10" s="1324">
        <f>AU$7*'投入係数(建設)'!AU10</f>
        <v>0</v>
      </c>
      <c r="AV10" s="1324">
        <f>AV$7*'投入係数(建設)'!AV10</f>
        <v>0</v>
      </c>
      <c r="AW10" s="1324">
        <f>AW$7*'投入係数(建設)'!AW10</f>
        <v>0</v>
      </c>
      <c r="AX10" s="1324">
        <f>AX$7*'投入係数(建設)'!AX10</f>
        <v>0</v>
      </c>
      <c r="AY10" s="1324">
        <f>AY$7*'投入係数(建設)'!AY10</f>
        <v>0</v>
      </c>
      <c r="AZ10" s="1324">
        <f>AZ$7*'投入係数(建設)'!AZ10</f>
        <v>0</v>
      </c>
      <c r="BA10" s="1324">
        <f>BA$7*'投入係数(建設)'!BA10</f>
        <v>0</v>
      </c>
      <c r="BB10" s="1324">
        <f>BB$7*'投入係数(建設)'!BB10</f>
        <v>0</v>
      </c>
      <c r="BC10" s="1324">
        <f>BC$7*'投入係数(建設)'!BC10</f>
        <v>0</v>
      </c>
      <c r="BD10" s="1324">
        <f>BD$7*'投入係数(建設)'!BD10</f>
        <v>0</v>
      </c>
      <c r="BE10" s="1324">
        <f>BE$7*'投入係数(建設)'!BE10</f>
        <v>0</v>
      </c>
      <c r="BF10" s="1324">
        <f>BF$7*'投入係数(建設)'!BF10</f>
        <v>0</v>
      </c>
      <c r="BG10" s="1324">
        <f>BG$7*'投入係数(建設)'!BG10</f>
        <v>0</v>
      </c>
      <c r="BH10" s="1324">
        <f>BH$7*'投入係数(建設)'!BH10</f>
        <v>0</v>
      </c>
      <c r="BI10" s="1324">
        <f>BI$7*'投入係数(建設)'!BI10</f>
        <v>0</v>
      </c>
      <c r="BJ10" s="1324">
        <f>BJ$7*'投入係数(建設)'!BJ10</f>
        <v>0</v>
      </c>
      <c r="BK10" s="1324">
        <f>BK$7*'投入係数(建設)'!BK10</f>
        <v>0</v>
      </c>
      <c r="BL10" s="1324">
        <f>BL$7*'投入係数(建設)'!BL10</f>
        <v>0</v>
      </c>
      <c r="BM10" s="1324">
        <f>BM$7*'投入係数(建設)'!BM10</f>
        <v>0</v>
      </c>
      <c r="BN10" s="1324">
        <f>BN$7*'投入係数(建設)'!BN10</f>
        <v>0</v>
      </c>
      <c r="BO10" s="1324">
        <f>BO$7*'投入係数(建設)'!BO10</f>
        <v>0</v>
      </c>
      <c r="BP10" s="1324">
        <f>BP$7*'投入係数(建設)'!BP10</f>
        <v>0</v>
      </c>
      <c r="BQ10" s="1324">
        <f>BQ$7*'投入係数(建設)'!BQ10</f>
        <v>0</v>
      </c>
      <c r="BR10" s="1324">
        <f>BR$7*'投入係数(建設)'!BR10</f>
        <v>0</v>
      </c>
      <c r="BS10" s="1324">
        <f>BS$7*'投入係数(建設)'!BS10</f>
        <v>0</v>
      </c>
      <c r="BT10" s="1324">
        <f>BT$7*'投入係数(建設)'!BT10</f>
        <v>0</v>
      </c>
      <c r="BU10" s="1325">
        <f>BU$7*'投入係数(建設)'!BU10</f>
        <v>0</v>
      </c>
      <c r="BV10" s="1326">
        <f t="shared" si="0"/>
        <v>0</v>
      </c>
      <c r="BX10" s="1416">
        <f>BX$7*'投入係数(建設)'!BW10</f>
        <v>0</v>
      </c>
    </row>
    <row r="11" spans="2:76">
      <c r="B11" s="1025">
        <v>4</v>
      </c>
      <c r="C11" s="982" t="s">
        <v>2</v>
      </c>
      <c r="D11" s="1323">
        <f>D$7*'投入係数(建設)'!D11</f>
        <v>0</v>
      </c>
      <c r="E11" s="1324">
        <f>E$7*'投入係数(建設)'!E11</f>
        <v>0</v>
      </c>
      <c r="F11" s="1324">
        <f>F$7*'投入係数(建設)'!F11</f>
        <v>0</v>
      </c>
      <c r="G11" s="1324">
        <f>G$7*'投入係数(建設)'!G11</f>
        <v>0</v>
      </c>
      <c r="H11" s="1324">
        <f>H$7*'投入係数(建設)'!H11</f>
        <v>0</v>
      </c>
      <c r="I11" s="1324">
        <f>I$7*'投入係数(建設)'!I11</f>
        <v>0</v>
      </c>
      <c r="J11" s="1324">
        <f>J$7*'投入係数(建設)'!J11</f>
        <v>0</v>
      </c>
      <c r="K11" s="1324">
        <f>K$7*'投入係数(建設)'!K11</f>
        <v>0</v>
      </c>
      <c r="L11" s="1324">
        <f>L$7*'投入係数(建設)'!L11</f>
        <v>0</v>
      </c>
      <c r="M11" s="1324">
        <f>M$7*'投入係数(建設)'!M11</f>
        <v>0</v>
      </c>
      <c r="N11" s="1324">
        <f>N$7*'投入係数(建設)'!N11</f>
        <v>0</v>
      </c>
      <c r="O11" s="1324">
        <f>O$7*'投入係数(建設)'!O11</f>
        <v>0</v>
      </c>
      <c r="P11" s="1324">
        <f>P$7*'投入係数(建設)'!P11</f>
        <v>0</v>
      </c>
      <c r="Q11" s="1324">
        <f>Q$7*'投入係数(建設)'!Q11</f>
        <v>0</v>
      </c>
      <c r="R11" s="1324">
        <f>R$7*'投入係数(建設)'!R11</f>
        <v>0</v>
      </c>
      <c r="S11" s="1324">
        <f>S$7*'投入係数(建設)'!S11</f>
        <v>0</v>
      </c>
      <c r="T11" s="1324">
        <f>T$7*'投入係数(建設)'!T11</f>
        <v>0</v>
      </c>
      <c r="U11" s="1324">
        <f>U$7*'投入係数(建設)'!U11</f>
        <v>0</v>
      </c>
      <c r="V11" s="1324">
        <f>V$7*'投入係数(建設)'!V11</f>
        <v>0</v>
      </c>
      <c r="W11" s="1324">
        <f>W$7*'投入係数(建設)'!W11</f>
        <v>0</v>
      </c>
      <c r="X11" s="1324">
        <f>X$7*'投入係数(建設)'!X11</f>
        <v>0</v>
      </c>
      <c r="Y11" s="1324">
        <f>Y$7*'投入係数(建設)'!Y11</f>
        <v>0</v>
      </c>
      <c r="Z11" s="1324">
        <f>Z$7*'投入係数(建設)'!Z11</f>
        <v>0</v>
      </c>
      <c r="AA11" s="1324">
        <f>AA$7*'投入係数(建設)'!AA11</f>
        <v>0</v>
      </c>
      <c r="AB11" s="1324">
        <f>AB$7*'投入係数(建設)'!AB11</f>
        <v>0</v>
      </c>
      <c r="AC11" s="1324">
        <f>AC$7*'投入係数(建設)'!AC11</f>
        <v>0</v>
      </c>
      <c r="AD11" s="1324">
        <f>AD$7*'投入係数(建設)'!AD11</f>
        <v>0</v>
      </c>
      <c r="AE11" s="1324">
        <f>AE$7*'投入係数(建設)'!AE11</f>
        <v>0</v>
      </c>
      <c r="AF11" s="1324">
        <f>AF$7*'投入係数(建設)'!AF11</f>
        <v>0</v>
      </c>
      <c r="AG11" s="1324">
        <f>AG$7*'投入係数(建設)'!AG11</f>
        <v>0</v>
      </c>
      <c r="AH11" s="1324">
        <f>AH$7*'投入係数(建設)'!AH11</f>
        <v>0</v>
      </c>
      <c r="AI11" s="1324">
        <f>AI$7*'投入係数(建設)'!AI11</f>
        <v>0</v>
      </c>
      <c r="AJ11" s="1324">
        <f>AJ$7*'投入係数(建設)'!AJ11</f>
        <v>0</v>
      </c>
      <c r="AK11" s="1324">
        <f>AK$7*'投入係数(建設)'!AK11</f>
        <v>0</v>
      </c>
      <c r="AL11" s="1324">
        <f>AL$7*'投入係数(建設)'!AL11</f>
        <v>0</v>
      </c>
      <c r="AM11" s="1324">
        <f>AM$7*'投入係数(建設)'!AM11</f>
        <v>0</v>
      </c>
      <c r="AN11" s="1324">
        <f>AN$7*'投入係数(建設)'!AN11</f>
        <v>0</v>
      </c>
      <c r="AO11" s="1324">
        <f>AO$7*'投入係数(建設)'!AO11</f>
        <v>0</v>
      </c>
      <c r="AP11" s="1324">
        <f>AP$7*'投入係数(建設)'!AP11</f>
        <v>0</v>
      </c>
      <c r="AQ11" s="1324">
        <f>AQ$7*'投入係数(建設)'!AQ11</f>
        <v>0</v>
      </c>
      <c r="AR11" s="1324">
        <f>AR$7*'投入係数(建設)'!AR11</f>
        <v>0</v>
      </c>
      <c r="AS11" s="1324">
        <f>AS$7*'投入係数(建設)'!AS11</f>
        <v>0</v>
      </c>
      <c r="AT11" s="1324">
        <f>AT$7*'投入係数(建設)'!AT11</f>
        <v>0</v>
      </c>
      <c r="AU11" s="1324">
        <f>AU$7*'投入係数(建設)'!AU11</f>
        <v>0</v>
      </c>
      <c r="AV11" s="1324">
        <f>AV$7*'投入係数(建設)'!AV11</f>
        <v>0</v>
      </c>
      <c r="AW11" s="1324">
        <f>AW$7*'投入係数(建設)'!AW11</f>
        <v>0</v>
      </c>
      <c r="AX11" s="1324">
        <f>AX$7*'投入係数(建設)'!AX11</f>
        <v>0</v>
      </c>
      <c r="AY11" s="1324">
        <f>AY$7*'投入係数(建設)'!AY11</f>
        <v>0</v>
      </c>
      <c r="AZ11" s="1324">
        <f>AZ$7*'投入係数(建設)'!AZ11</f>
        <v>0</v>
      </c>
      <c r="BA11" s="1324">
        <f>BA$7*'投入係数(建設)'!BA11</f>
        <v>0</v>
      </c>
      <c r="BB11" s="1324">
        <f>BB$7*'投入係数(建設)'!BB11</f>
        <v>0</v>
      </c>
      <c r="BC11" s="1324">
        <f>BC$7*'投入係数(建設)'!BC11</f>
        <v>0</v>
      </c>
      <c r="BD11" s="1324">
        <f>BD$7*'投入係数(建設)'!BD11</f>
        <v>0</v>
      </c>
      <c r="BE11" s="1324">
        <f>BE$7*'投入係数(建設)'!BE11</f>
        <v>0</v>
      </c>
      <c r="BF11" s="1324">
        <f>BF$7*'投入係数(建設)'!BF11</f>
        <v>0</v>
      </c>
      <c r="BG11" s="1324">
        <f>BG$7*'投入係数(建設)'!BG11</f>
        <v>0</v>
      </c>
      <c r="BH11" s="1324">
        <f>BH$7*'投入係数(建設)'!BH11</f>
        <v>0</v>
      </c>
      <c r="BI11" s="1324">
        <f>BI$7*'投入係数(建設)'!BI11</f>
        <v>0</v>
      </c>
      <c r="BJ11" s="1324">
        <f>BJ$7*'投入係数(建設)'!BJ11</f>
        <v>0</v>
      </c>
      <c r="BK11" s="1324">
        <f>BK$7*'投入係数(建設)'!BK11</f>
        <v>0</v>
      </c>
      <c r="BL11" s="1324">
        <f>BL$7*'投入係数(建設)'!BL11</f>
        <v>0</v>
      </c>
      <c r="BM11" s="1324">
        <f>BM$7*'投入係数(建設)'!BM11</f>
        <v>0</v>
      </c>
      <c r="BN11" s="1324">
        <f>BN$7*'投入係数(建設)'!BN11</f>
        <v>0</v>
      </c>
      <c r="BO11" s="1324">
        <f>BO$7*'投入係数(建設)'!BO11</f>
        <v>0</v>
      </c>
      <c r="BP11" s="1324">
        <f>BP$7*'投入係数(建設)'!BP11</f>
        <v>0</v>
      </c>
      <c r="BQ11" s="1324">
        <f>BQ$7*'投入係数(建設)'!BQ11</f>
        <v>0</v>
      </c>
      <c r="BR11" s="1324">
        <f>BR$7*'投入係数(建設)'!BR11</f>
        <v>0</v>
      </c>
      <c r="BS11" s="1324">
        <f>BS$7*'投入係数(建設)'!BS11</f>
        <v>0</v>
      </c>
      <c r="BT11" s="1324">
        <f>BT$7*'投入係数(建設)'!BT11</f>
        <v>0</v>
      </c>
      <c r="BU11" s="1325">
        <f>BU$7*'投入係数(建設)'!BU11</f>
        <v>0</v>
      </c>
      <c r="BV11" s="1326">
        <f t="shared" si="0"/>
        <v>0</v>
      </c>
      <c r="BX11" s="1416">
        <f>BX$7*'投入係数(建設)'!BW11</f>
        <v>0</v>
      </c>
    </row>
    <row r="12" spans="2:76">
      <c r="B12" s="1026">
        <v>5</v>
      </c>
      <c r="C12" s="987" t="s">
        <v>405</v>
      </c>
      <c r="D12" s="1327">
        <f>D$7*'投入係数(建設)'!D12</f>
        <v>0</v>
      </c>
      <c r="E12" s="1328">
        <f>E$7*'投入係数(建設)'!E12</f>
        <v>0</v>
      </c>
      <c r="F12" s="1328">
        <f>F$7*'投入係数(建設)'!F12</f>
        <v>0</v>
      </c>
      <c r="G12" s="1328">
        <f>G$7*'投入係数(建設)'!G12</f>
        <v>0</v>
      </c>
      <c r="H12" s="1328">
        <f>H$7*'投入係数(建設)'!H12</f>
        <v>0</v>
      </c>
      <c r="I12" s="1328">
        <f>I$7*'投入係数(建設)'!I12</f>
        <v>0</v>
      </c>
      <c r="J12" s="1328">
        <f>J$7*'投入係数(建設)'!J12</f>
        <v>0</v>
      </c>
      <c r="K12" s="1328">
        <f>K$7*'投入係数(建設)'!K12</f>
        <v>0</v>
      </c>
      <c r="L12" s="1328">
        <f>L$7*'投入係数(建設)'!L12</f>
        <v>0</v>
      </c>
      <c r="M12" s="1328">
        <f>M$7*'投入係数(建設)'!M12</f>
        <v>0</v>
      </c>
      <c r="N12" s="1328">
        <f>N$7*'投入係数(建設)'!N12</f>
        <v>0</v>
      </c>
      <c r="O12" s="1328">
        <f>O$7*'投入係数(建設)'!O12</f>
        <v>0</v>
      </c>
      <c r="P12" s="1328">
        <f>P$7*'投入係数(建設)'!P12</f>
        <v>0</v>
      </c>
      <c r="Q12" s="1328">
        <f>Q$7*'投入係数(建設)'!Q12</f>
        <v>0</v>
      </c>
      <c r="R12" s="1328">
        <f>R$7*'投入係数(建設)'!R12</f>
        <v>0</v>
      </c>
      <c r="S12" s="1328">
        <f>S$7*'投入係数(建設)'!S12</f>
        <v>0</v>
      </c>
      <c r="T12" s="1328">
        <f>T$7*'投入係数(建設)'!T12</f>
        <v>0</v>
      </c>
      <c r="U12" s="1328">
        <f>U$7*'投入係数(建設)'!U12</f>
        <v>0</v>
      </c>
      <c r="V12" s="1328">
        <f>V$7*'投入係数(建設)'!V12</f>
        <v>0</v>
      </c>
      <c r="W12" s="1328">
        <f>W$7*'投入係数(建設)'!W12</f>
        <v>0</v>
      </c>
      <c r="X12" s="1328">
        <f>X$7*'投入係数(建設)'!X12</f>
        <v>0</v>
      </c>
      <c r="Y12" s="1328">
        <f>Y$7*'投入係数(建設)'!Y12</f>
        <v>0</v>
      </c>
      <c r="Z12" s="1328">
        <f>Z$7*'投入係数(建設)'!Z12</f>
        <v>0</v>
      </c>
      <c r="AA12" s="1328">
        <f>AA$7*'投入係数(建設)'!AA12</f>
        <v>0</v>
      </c>
      <c r="AB12" s="1328">
        <f>AB$7*'投入係数(建設)'!AB12</f>
        <v>0</v>
      </c>
      <c r="AC12" s="1328">
        <f>AC$7*'投入係数(建設)'!AC12</f>
        <v>0</v>
      </c>
      <c r="AD12" s="1328">
        <f>AD$7*'投入係数(建設)'!AD12</f>
        <v>0</v>
      </c>
      <c r="AE12" s="1328">
        <f>AE$7*'投入係数(建設)'!AE12</f>
        <v>0</v>
      </c>
      <c r="AF12" s="1328">
        <f>AF$7*'投入係数(建設)'!AF12</f>
        <v>0</v>
      </c>
      <c r="AG12" s="1328">
        <f>AG$7*'投入係数(建設)'!AG12</f>
        <v>0</v>
      </c>
      <c r="AH12" s="1328">
        <f>AH$7*'投入係数(建設)'!AH12</f>
        <v>0</v>
      </c>
      <c r="AI12" s="1328">
        <f>AI$7*'投入係数(建設)'!AI12</f>
        <v>0</v>
      </c>
      <c r="AJ12" s="1328">
        <f>AJ$7*'投入係数(建設)'!AJ12</f>
        <v>0</v>
      </c>
      <c r="AK12" s="1328">
        <f>AK$7*'投入係数(建設)'!AK12</f>
        <v>0</v>
      </c>
      <c r="AL12" s="1328">
        <f>AL$7*'投入係数(建設)'!AL12</f>
        <v>0</v>
      </c>
      <c r="AM12" s="1328">
        <f>AM$7*'投入係数(建設)'!AM12</f>
        <v>0</v>
      </c>
      <c r="AN12" s="1328">
        <f>AN$7*'投入係数(建設)'!AN12</f>
        <v>0</v>
      </c>
      <c r="AO12" s="1328">
        <f>AO$7*'投入係数(建設)'!AO12</f>
        <v>0</v>
      </c>
      <c r="AP12" s="1328">
        <f>AP$7*'投入係数(建設)'!AP12</f>
        <v>0</v>
      </c>
      <c r="AQ12" s="1328">
        <f>AQ$7*'投入係数(建設)'!AQ12</f>
        <v>0</v>
      </c>
      <c r="AR12" s="1328">
        <f>AR$7*'投入係数(建設)'!AR12</f>
        <v>0</v>
      </c>
      <c r="AS12" s="1328">
        <f>AS$7*'投入係数(建設)'!AS12</f>
        <v>0</v>
      </c>
      <c r="AT12" s="1328">
        <f>AT$7*'投入係数(建設)'!AT12</f>
        <v>0</v>
      </c>
      <c r="AU12" s="1328">
        <f>AU$7*'投入係数(建設)'!AU12</f>
        <v>0</v>
      </c>
      <c r="AV12" s="1328">
        <f>AV$7*'投入係数(建設)'!AV12</f>
        <v>0</v>
      </c>
      <c r="AW12" s="1328">
        <f>AW$7*'投入係数(建設)'!AW12</f>
        <v>0</v>
      </c>
      <c r="AX12" s="1328">
        <f>AX$7*'投入係数(建設)'!AX12</f>
        <v>0</v>
      </c>
      <c r="AY12" s="1328">
        <f>AY$7*'投入係数(建設)'!AY12</f>
        <v>0</v>
      </c>
      <c r="AZ12" s="1328">
        <f>AZ$7*'投入係数(建設)'!AZ12</f>
        <v>0</v>
      </c>
      <c r="BA12" s="1328">
        <f>BA$7*'投入係数(建設)'!BA12</f>
        <v>0</v>
      </c>
      <c r="BB12" s="1328">
        <f>BB$7*'投入係数(建設)'!BB12</f>
        <v>0</v>
      </c>
      <c r="BC12" s="1328">
        <f>BC$7*'投入係数(建設)'!BC12</f>
        <v>0</v>
      </c>
      <c r="BD12" s="1328">
        <f>BD$7*'投入係数(建設)'!BD12</f>
        <v>0</v>
      </c>
      <c r="BE12" s="1328">
        <f>BE$7*'投入係数(建設)'!BE12</f>
        <v>0</v>
      </c>
      <c r="BF12" s="1328">
        <f>BF$7*'投入係数(建設)'!BF12</f>
        <v>0</v>
      </c>
      <c r="BG12" s="1328">
        <f>BG$7*'投入係数(建設)'!BG12</f>
        <v>0</v>
      </c>
      <c r="BH12" s="1328">
        <f>BH$7*'投入係数(建設)'!BH12</f>
        <v>0</v>
      </c>
      <c r="BI12" s="1328">
        <f>BI$7*'投入係数(建設)'!BI12</f>
        <v>0</v>
      </c>
      <c r="BJ12" s="1328">
        <f>BJ$7*'投入係数(建設)'!BJ12</f>
        <v>0</v>
      </c>
      <c r="BK12" s="1328">
        <f>BK$7*'投入係数(建設)'!BK12</f>
        <v>0</v>
      </c>
      <c r="BL12" s="1328">
        <f>BL$7*'投入係数(建設)'!BL12</f>
        <v>0</v>
      </c>
      <c r="BM12" s="1328">
        <f>BM$7*'投入係数(建設)'!BM12</f>
        <v>0</v>
      </c>
      <c r="BN12" s="1328">
        <f>BN$7*'投入係数(建設)'!BN12</f>
        <v>0</v>
      </c>
      <c r="BO12" s="1328">
        <f>BO$7*'投入係数(建設)'!BO12</f>
        <v>0</v>
      </c>
      <c r="BP12" s="1328">
        <f>BP$7*'投入係数(建設)'!BP12</f>
        <v>0</v>
      </c>
      <c r="BQ12" s="1328">
        <f>BQ$7*'投入係数(建設)'!BQ12</f>
        <v>0</v>
      </c>
      <c r="BR12" s="1328">
        <f>BR$7*'投入係数(建設)'!BR12</f>
        <v>0</v>
      </c>
      <c r="BS12" s="1328">
        <f>BS$7*'投入係数(建設)'!BS12</f>
        <v>0</v>
      </c>
      <c r="BT12" s="1328">
        <f>BT$7*'投入係数(建設)'!BT12</f>
        <v>0</v>
      </c>
      <c r="BU12" s="1329">
        <f>BU$7*'投入係数(建設)'!BU12</f>
        <v>0</v>
      </c>
      <c r="BV12" s="1330">
        <f t="shared" si="0"/>
        <v>0</v>
      </c>
      <c r="BX12" s="1417">
        <f>BX$7*'投入係数(建設)'!BW12</f>
        <v>0</v>
      </c>
    </row>
    <row r="13" spans="2:76">
      <c r="B13" s="1027">
        <v>6</v>
      </c>
      <c r="C13" s="992" t="s">
        <v>406</v>
      </c>
      <c r="D13" s="1331">
        <f>D$7*'投入係数(建設)'!D13</f>
        <v>0</v>
      </c>
      <c r="E13" s="1332">
        <f>E$7*'投入係数(建設)'!E13</f>
        <v>0</v>
      </c>
      <c r="F13" s="1332">
        <f>F$7*'投入係数(建設)'!F13</f>
        <v>0</v>
      </c>
      <c r="G13" s="1332">
        <f>G$7*'投入係数(建設)'!G13</f>
        <v>0</v>
      </c>
      <c r="H13" s="1332">
        <f>H$7*'投入係数(建設)'!H13</f>
        <v>0</v>
      </c>
      <c r="I13" s="1332">
        <f>I$7*'投入係数(建設)'!I13</f>
        <v>0</v>
      </c>
      <c r="J13" s="1332">
        <f>J$7*'投入係数(建設)'!J13</f>
        <v>0</v>
      </c>
      <c r="K13" s="1332">
        <f>K$7*'投入係数(建設)'!K13</f>
        <v>0</v>
      </c>
      <c r="L13" s="1332">
        <f>L$7*'投入係数(建設)'!L13</f>
        <v>0</v>
      </c>
      <c r="M13" s="1332">
        <f>M$7*'投入係数(建設)'!M13</f>
        <v>0</v>
      </c>
      <c r="N13" s="1332">
        <f>N$7*'投入係数(建設)'!N13</f>
        <v>0</v>
      </c>
      <c r="O13" s="1332">
        <f>O$7*'投入係数(建設)'!O13</f>
        <v>0</v>
      </c>
      <c r="P13" s="1332">
        <f>P$7*'投入係数(建設)'!P13</f>
        <v>0</v>
      </c>
      <c r="Q13" s="1332">
        <f>Q$7*'投入係数(建設)'!Q13</f>
        <v>0</v>
      </c>
      <c r="R13" s="1332">
        <f>R$7*'投入係数(建設)'!R13</f>
        <v>0</v>
      </c>
      <c r="S13" s="1332">
        <f>S$7*'投入係数(建設)'!S13</f>
        <v>0</v>
      </c>
      <c r="T13" s="1332">
        <f>T$7*'投入係数(建設)'!T13</f>
        <v>0</v>
      </c>
      <c r="U13" s="1332">
        <f>U$7*'投入係数(建設)'!U13</f>
        <v>0</v>
      </c>
      <c r="V13" s="1332">
        <f>V$7*'投入係数(建設)'!V13</f>
        <v>0</v>
      </c>
      <c r="W13" s="1332">
        <f>W$7*'投入係数(建設)'!W13</f>
        <v>0</v>
      </c>
      <c r="X13" s="1332">
        <f>X$7*'投入係数(建設)'!X13</f>
        <v>0</v>
      </c>
      <c r="Y13" s="1332">
        <f>Y$7*'投入係数(建設)'!Y13</f>
        <v>0</v>
      </c>
      <c r="Z13" s="1332">
        <f>Z$7*'投入係数(建設)'!Z13</f>
        <v>0</v>
      </c>
      <c r="AA13" s="1332">
        <f>AA$7*'投入係数(建設)'!AA13</f>
        <v>0</v>
      </c>
      <c r="AB13" s="1332">
        <f>AB$7*'投入係数(建設)'!AB13</f>
        <v>0</v>
      </c>
      <c r="AC13" s="1332">
        <f>AC$7*'投入係数(建設)'!AC13</f>
        <v>0</v>
      </c>
      <c r="AD13" s="1332">
        <f>AD$7*'投入係数(建設)'!AD13</f>
        <v>0</v>
      </c>
      <c r="AE13" s="1332">
        <f>AE$7*'投入係数(建設)'!AE13</f>
        <v>0</v>
      </c>
      <c r="AF13" s="1332">
        <f>AF$7*'投入係数(建設)'!AF13</f>
        <v>0</v>
      </c>
      <c r="AG13" s="1332">
        <f>AG$7*'投入係数(建設)'!AG13</f>
        <v>0</v>
      </c>
      <c r="AH13" s="1332">
        <f>AH$7*'投入係数(建設)'!AH13</f>
        <v>0</v>
      </c>
      <c r="AI13" s="1332">
        <f>AI$7*'投入係数(建設)'!AI13</f>
        <v>0</v>
      </c>
      <c r="AJ13" s="1332">
        <f>AJ$7*'投入係数(建設)'!AJ13</f>
        <v>0</v>
      </c>
      <c r="AK13" s="1332">
        <f>AK$7*'投入係数(建設)'!AK13</f>
        <v>0</v>
      </c>
      <c r="AL13" s="1332">
        <f>AL$7*'投入係数(建設)'!AL13</f>
        <v>0</v>
      </c>
      <c r="AM13" s="1332">
        <f>AM$7*'投入係数(建設)'!AM13</f>
        <v>0</v>
      </c>
      <c r="AN13" s="1332">
        <f>AN$7*'投入係数(建設)'!AN13</f>
        <v>0</v>
      </c>
      <c r="AO13" s="1332">
        <f>AO$7*'投入係数(建設)'!AO13</f>
        <v>0</v>
      </c>
      <c r="AP13" s="1332">
        <f>AP$7*'投入係数(建設)'!AP13</f>
        <v>0</v>
      </c>
      <c r="AQ13" s="1332">
        <f>AQ$7*'投入係数(建設)'!AQ13</f>
        <v>0</v>
      </c>
      <c r="AR13" s="1332">
        <f>AR$7*'投入係数(建設)'!AR13</f>
        <v>0</v>
      </c>
      <c r="AS13" s="1332">
        <f>AS$7*'投入係数(建設)'!AS13</f>
        <v>0</v>
      </c>
      <c r="AT13" s="1332">
        <f>AT$7*'投入係数(建設)'!AT13</f>
        <v>0</v>
      </c>
      <c r="AU13" s="1332">
        <f>AU$7*'投入係数(建設)'!AU13</f>
        <v>0</v>
      </c>
      <c r="AV13" s="1332">
        <f>AV$7*'投入係数(建設)'!AV13</f>
        <v>0</v>
      </c>
      <c r="AW13" s="1332">
        <f>AW$7*'投入係数(建設)'!AW13</f>
        <v>0</v>
      </c>
      <c r="AX13" s="1332">
        <f>AX$7*'投入係数(建設)'!AX13</f>
        <v>0</v>
      </c>
      <c r="AY13" s="1332">
        <f>AY$7*'投入係数(建設)'!AY13</f>
        <v>0</v>
      </c>
      <c r="AZ13" s="1332">
        <f>AZ$7*'投入係数(建設)'!AZ13</f>
        <v>0</v>
      </c>
      <c r="BA13" s="1332">
        <f>BA$7*'投入係数(建設)'!BA13</f>
        <v>0</v>
      </c>
      <c r="BB13" s="1332">
        <f>BB$7*'投入係数(建設)'!BB13</f>
        <v>0</v>
      </c>
      <c r="BC13" s="1332">
        <f>BC$7*'投入係数(建設)'!BC13</f>
        <v>0</v>
      </c>
      <c r="BD13" s="1332">
        <f>BD$7*'投入係数(建設)'!BD13</f>
        <v>0</v>
      </c>
      <c r="BE13" s="1332">
        <f>BE$7*'投入係数(建設)'!BE13</f>
        <v>0</v>
      </c>
      <c r="BF13" s="1332">
        <f>BF$7*'投入係数(建設)'!BF13</f>
        <v>0</v>
      </c>
      <c r="BG13" s="1332">
        <f>BG$7*'投入係数(建設)'!BG13</f>
        <v>0</v>
      </c>
      <c r="BH13" s="1332">
        <f>BH$7*'投入係数(建設)'!BH13</f>
        <v>0</v>
      </c>
      <c r="BI13" s="1332">
        <f>BI$7*'投入係数(建設)'!BI13</f>
        <v>0</v>
      </c>
      <c r="BJ13" s="1332">
        <f>BJ$7*'投入係数(建設)'!BJ13</f>
        <v>0</v>
      </c>
      <c r="BK13" s="1332">
        <f>BK$7*'投入係数(建設)'!BK13</f>
        <v>0</v>
      </c>
      <c r="BL13" s="1332">
        <f>BL$7*'投入係数(建設)'!BL13</f>
        <v>0</v>
      </c>
      <c r="BM13" s="1332">
        <f>BM$7*'投入係数(建設)'!BM13</f>
        <v>0</v>
      </c>
      <c r="BN13" s="1332">
        <f>BN$7*'投入係数(建設)'!BN13</f>
        <v>0</v>
      </c>
      <c r="BO13" s="1332">
        <f>BO$7*'投入係数(建設)'!BO13</f>
        <v>0</v>
      </c>
      <c r="BP13" s="1332">
        <f>BP$7*'投入係数(建設)'!BP13</f>
        <v>0</v>
      </c>
      <c r="BQ13" s="1332">
        <f>BQ$7*'投入係数(建設)'!BQ13</f>
        <v>0</v>
      </c>
      <c r="BR13" s="1332">
        <f>BR$7*'投入係数(建設)'!BR13</f>
        <v>0</v>
      </c>
      <c r="BS13" s="1332">
        <f>BS$7*'投入係数(建設)'!BS13</f>
        <v>0</v>
      </c>
      <c r="BT13" s="1332">
        <f>BT$7*'投入係数(建設)'!BT13</f>
        <v>0</v>
      </c>
      <c r="BU13" s="1333">
        <f>BU$7*'投入係数(建設)'!BU13</f>
        <v>0</v>
      </c>
      <c r="BV13" s="1334">
        <f t="shared" si="0"/>
        <v>0</v>
      </c>
      <c r="BX13" s="1418">
        <f>BX$7*'投入係数(建設)'!BW13</f>
        <v>0</v>
      </c>
    </row>
    <row r="14" spans="2:76">
      <c r="B14" s="1025">
        <v>7</v>
      </c>
      <c r="C14" s="982" t="s">
        <v>11</v>
      </c>
      <c r="D14" s="1323">
        <f>D$7*'投入係数(建設)'!D14</f>
        <v>0</v>
      </c>
      <c r="E14" s="1324">
        <f>E$7*'投入係数(建設)'!E14</f>
        <v>0</v>
      </c>
      <c r="F14" s="1324">
        <f>F$7*'投入係数(建設)'!F14</f>
        <v>0</v>
      </c>
      <c r="G14" s="1324">
        <f>G$7*'投入係数(建設)'!G14</f>
        <v>0</v>
      </c>
      <c r="H14" s="1324">
        <f>H$7*'投入係数(建設)'!H14</f>
        <v>0</v>
      </c>
      <c r="I14" s="1324">
        <f>I$7*'投入係数(建設)'!I14</f>
        <v>0</v>
      </c>
      <c r="J14" s="1324">
        <f>J$7*'投入係数(建設)'!J14</f>
        <v>0</v>
      </c>
      <c r="K14" s="1324">
        <f>K$7*'投入係数(建設)'!K14</f>
        <v>0</v>
      </c>
      <c r="L14" s="1324">
        <f>L$7*'投入係数(建設)'!L14</f>
        <v>0</v>
      </c>
      <c r="M14" s="1324">
        <f>M$7*'投入係数(建設)'!M14</f>
        <v>0</v>
      </c>
      <c r="N14" s="1324">
        <f>N$7*'投入係数(建設)'!N14</f>
        <v>0</v>
      </c>
      <c r="O14" s="1324">
        <f>O$7*'投入係数(建設)'!O14</f>
        <v>0</v>
      </c>
      <c r="P14" s="1324">
        <f>P$7*'投入係数(建設)'!P14</f>
        <v>0</v>
      </c>
      <c r="Q14" s="1324">
        <f>Q$7*'投入係数(建設)'!Q14</f>
        <v>0</v>
      </c>
      <c r="R14" s="1324">
        <f>R$7*'投入係数(建設)'!R14</f>
        <v>0</v>
      </c>
      <c r="S14" s="1324">
        <f>S$7*'投入係数(建設)'!S14</f>
        <v>0</v>
      </c>
      <c r="T14" s="1324">
        <f>T$7*'投入係数(建設)'!T14</f>
        <v>0</v>
      </c>
      <c r="U14" s="1324">
        <f>U$7*'投入係数(建設)'!U14</f>
        <v>0</v>
      </c>
      <c r="V14" s="1324">
        <f>V$7*'投入係数(建設)'!V14</f>
        <v>0</v>
      </c>
      <c r="W14" s="1324">
        <f>W$7*'投入係数(建設)'!W14</f>
        <v>0</v>
      </c>
      <c r="X14" s="1324">
        <f>X$7*'投入係数(建設)'!X14</f>
        <v>0</v>
      </c>
      <c r="Y14" s="1324">
        <f>Y$7*'投入係数(建設)'!Y14</f>
        <v>0</v>
      </c>
      <c r="Z14" s="1324">
        <f>Z$7*'投入係数(建設)'!Z14</f>
        <v>0</v>
      </c>
      <c r="AA14" s="1324">
        <f>AA$7*'投入係数(建設)'!AA14</f>
        <v>0</v>
      </c>
      <c r="AB14" s="1324">
        <f>AB$7*'投入係数(建設)'!AB14</f>
        <v>0</v>
      </c>
      <c r="AC14" s="1324">
        <f>AC$7*'投入係数(建設)'!AC14</f>
        <v>0</v>
      </c>
      <c r="AD14" s="1324">
        <f>AD$7*'投入係数(建設)'!AD14</f>
        <v>0</v>
      </c>
      <c r="AE14" s="1324">
        <f>AE$7*'投入係数(建設)'!AE14</f>
        <v>0</v>
      </c>
      <c r="AF14" s="1324">
        <f>AF$7*'投入係数(建設)'!AF14</f>
        <v>0</v>
      </c>
      <c r="AG14" s="1324">
        <f>AG$7*'投入係数(建設)'!AG14</f>
        <v>0</v>
      </c>
      <c r="AH14" s="1324">
        <f>AH$7*'投入係数(建設)'!AH14</f>
        <v>0</v>
      </c>
      <c r="AI14" s="1324">
        <f>AI$7*'投入係数(建設)'!AI14</f>
        <v>0</v>
      </c>
      <c r="AJ14" s="1324">
        <f>AJ$7*'投入係数(建設)'!AJ14</f>
        <v>0</v>
      </c>
      <c r="AK14" s="1324">
        <f>AK$7*'投入係数(建設)'!AK14</f>
        <v>0</v>
      </c>
      <c r="AL14" s="1324">
        <f>AL$7*'投入係数(建設)'!AL14</f>
        <v>0</v>
      </c>
      <c r="AM14" s="1324">
        <f>AM$7*'投入係数(建設)'!AM14</f>
        <v>0</v>
      </c>
      <c r="AN14" s="1324">
        <f>AN$7*'投入係数(建設)'!AN14</f>
        <v>0</v>
      </c>
      <c r="AO14" s="1324">
        <f>AO$7*'投入係数(建設)'!AO14</f>
        <v>0</v>
      </c>
      <c r="AP14" s="1324">
        <f>AP$7*'投入係数(建設)'!AP14</f>
        <v>0</v>
      </c>
      <c r="AQ14" s="1324">
        <f>AQ$7*'投入係数(建設)'!AQ14</f>
        <v>0</v>
      </c>
      <c r="AR14" s="1324">
        <f>AR$7*'投入係数(建設)'!AR14</f>
        <v>0</v>
      </c>
      <c r="AS14" s="1324">
        <f>AS$7*'投入係数(建設)'!AS14</f>
        <v>0</v>
      </c>
      <c r="AT14" s="1324">
        <f>AT$7*'投入係数(建設)'!AT14</f>
        <v>0</v>
      </c>
      <c r="AU14" s="1324">
        <f>AU$7*'投入係数(建設)'!AU14</f>
        <v>0</v>
      </c>
      <c r="AV14" s="1324">
        <f>AV$7*'投入係数(建設)'!AV14</f>
        <v>0</v>
      </c>
      <c r="AW14" s="1324">
        <f>AW$7*'投入係数(建設)'!AW14</f>
        <v>0</v>
      </c>
      <c r="AX14" s="1324">
        <f>AX$7*'投入係数(建設)'!AX14</f>
        <v>0</v>
      </c>
      <c r="AY14" s="1324">
        <f>AY$7*'投入係数(建設)'!AY14</f>
        <v>0</v>
      </c>
      <c r="AZ14" s="1324">
        <f>AZ$7*'投入係数(建設)'!AZ14</f>
        <v>0</v>
      </c>
      <c r="BA14" s="1324">
        <f>BA$7*'投入係数(建設)'!BA14</f>
        <v>0</v>
      </c>
      <c r="BB14" s="1324">
        <f>BB$7*'投入係数(建設)'!BB14</f>
        <v>0</v>
      </c>
      <c r="BC14" s="1324">
        <f>BC$7*'投入係数(建設)'!BC14</f>
        <v>0</v>
      </c>
      <c r="BD14" s="1324">
        <f>BD$7*'投入係数(建設)'!BD14</f>
        <v>0</v>
      </c>
      <c r="BE14" s="1324">
        <f>BE$7*'投入係数(建設)'!BE14</f>
        <v>0</v>
      </c>
      <c r="BF14" s="1324">
        <f>BF$7*'投入係数(建設)'!BF14</f>
        <v>0</v>
      </c>
      <c r="BG14" s="1324">
        <f>BG$7*'投入係数(建設)'!BG14</f>
        <v>0</v>
      </c>
      <c r="BH14" s="1324">
        <f>BH$7*'投入係数(建設)'!BH14</f>
        <v>0</v>
      </c>
      <c r="BI14" s="1324">
        <f>BI$7*'投入係数(建設)'!BI14</f>
        <v>0</v>
      </c>
      <c r="BJ14" s="1324">
        <f>BJ$7*'投入係数(建設)'!BJ14</f>
        <v>0</v>
      </c>
      <c r="BK14" s="1324">
        <f>BK$7*'投入係数(建設)'!BK14</f>
        <v>0</v>
      </c>
      <c r="BL14" s="1324">
        <f>BL$7*'投入係数(建設)'!BL14</f>
        <v>0</v>
      </c>
      <c r="BM14" s="1324">
        <f>BM$7*'投入係数(建設)'!BM14</f>
        <v>0</v>
      </c>
      <c r="BN14" s="1324">
        <f>BN$7*'投入係数(建設)'!BN14</f>
        <v>0</v>
      </c>
      <c r="BO14" s="1324">
        <f>BO$7*'投入係数(建設)'!BO14</f>
        <v>0</v>
      </c>
      <c r="BP14" s="1324">
        <f>BP$7*'投入係数(建設)'!BP14</f>
        <v>0</v>
      </c>
      <c r="BQ14" s="1324">
        <f>BQ$7*'投入係数(建設)'!BQ14</f>
        <v>0</v>
      </c>
      <c r="BR14" s="1324">
        <f>BR$7*'投入係数(建設)'!BR14</f>
        <v>0</v>
      </c>
      <c r="BS14" s="1324">
        <f>BS$7*'投入係数(建設)'!BS14</f>
        <v>0</v>
      </c>
      <c r="BT14" s="1324">
        <f>BT$7*'投入係数(建設)'!BT14</f>
        <v>0</v>
      </c>
      <c r="BU14" s="1325">
        <f>BU$7*'投入係数(建設)'!BU14</f>
        <v>0</v>
      </c>
      <c r="BV14" s="1326">
        <f t="shared" si="0"/>
        <v>0</v>
      </c>
      <c r="BX14" s="1416">
        <f>BX$7*'投入係数(建設)'!BW14</f>
        <v>0</v>
      </c>
    </row>
    <row r="15" spans="2:76">
      <c r="B15" s="1025">
        <v>8</v>
      </c>
      <c r="C15" s="982" t="s">
        <v>407</v>
      </c>
      <c r="D15" s="1323">
        <f>D$7*'投入係数(建設)'!D15</f>
        <v>0</v>
      </c>
      <c r="E15" s="1324">
        <f>E$7*'投入係数(建設)'!E15</f>
        <v>0</v>
      </c>
      <c r="F15" s="1324">
        <f>F$7*'投入係数(建設)'!F15</f>
        <v>0</v>
      </c>
      <c r="G15" s="1324">
        <f>G$7*'投入係数(建設)'!G15</f>
        <v>0</v>
      </c>
      <c r="H15" s="1324">
        <f>H$7*'投入係数(建設)'!H15</f>
        <v>0</v>
      </c>
      <c r="I15" s="1324">
        <f>I$7*'投入係数(建設)'!I15</f>
        <v>0</v>
      </c>
      <c r="J15" s="1324">
        <f>J$7*'投入係数(建設)'!J15</f>
        <v>0</v>
      </c>
      <c r="K15" s="1324">
        <f>K$7*'投入係数(建設)'!K15</f>
        <v>0</v>
      </c>
      <c r="L15" s="1324">
        <f>L$7*'投入係数(建設)'!L15</f>
        <v>0</v>
      </c>
      <c r="M15" s="1324">
        <f>M$7*'投入係数(建設)'!M15</f>
        <v>0</v>
      </c>
      <c r="N15" s="1324">
        <f>N$7*'投入係数(建設)'!N15</f>
        <v>0</v>
      </c>
      <c r="O15" s="1324">
        <f>O$7*'投入係数(建設)'!O15</f>
        <v>0</v>
      </c>
      <c r="P15" s="1324">
        <f>P$7*'投入係数(建設)'!P15</f>
        <v>0</v>
      </c>
      <c r="Q15" s="1324">
        <f>Q$7*'投入係数(建設)'!Q15</f>
        <v>0</v>
      </c>
      <c r="R15" s="1324">
        <f>R$7*'投入係数(建設)'!R15</f>
        <v>0</v>
      </c>
      <c r="S15" s="1324">
        <f>S$7*'投入係数(建設)'!S15</f>
        <v>0</v>
      </c>
      <c r="T15" s="1324">
        <f>T$7*'投入係数(建設)'!T15</f>
        <v>0</v>
      </c>
      <c r="U15" s="1324">
        <f>U$7*'投入係数(建設)'!U15</f>
        <v>0</v>
      </c>
      <c r="V15" s="1324">
        <f>V$7*'投入係数(建設)'!V15</f>
        <v>0</v>
      </c>
      <c r="W15" s="1324">
        <f>W$7*'投入係数(建設)'!W15</f>
        <v>0</v>
      </c>
      <c r="X15" s="1324">
        <f>X$7*'投入係数(建設)'!X15</f>
        <v>0</v>
      </c>
      <c r="Y15" s="1324">
        <f>Y$7*'投入係数(建設)'!Y15</f>
        <v>0</v>
      </c>
      <c r="Z15" s="1324">
        <f>Z$7*'投入係数(建設)'!Z15</f>
        <v>0</v>
      </c>
      <c r="AA15" s="1324">
        <f>AA$7*'投入係数(建設)'!AA15</f>
        <v>0</v>
      </c>
      <c r="AB15" s="1324">
        <f>AB$7*'投入係数(建設)'!AB15</f>
        <v>0</v>
      </c>
      <c r="AC15" s="1324">
        <f>AC$7*'投入係数(建設)'!AC15</f>
        <v>0</v>
      </c>
      <c r="AD15" s="1324">
        <f>AD$7*'投入係数(建設)'!AD15</f>
        <v>0</v>
      </c>
      <c r="AE15" s="1324">
        <f>AE$7*'投入係数(建設)'!AE15</f>
        <v>0</v>
      </c>
      <c r="AF15" s="1324">
        <f>AF$7*'投入係数(建設)'!AF15</f>
        <v>0</v>
      </c>
      <c r="AG15" s="1324">
        <f>AG$7*'投入係数(建設)'!AG15</f>
        <v>0</v>
      </c>
      <c r="AH15" s="1324">
        <f>AH$7*'投入係数(建設)'!AH15</f>
        <v>0</v>
      </c>
      <c r="AI15" s="1324">
        <f>AI$7*'投入係数(建設)'!AI15</f>
        <v>0</v>
      </c>
      <c r="AJ15" s="1324">
        <f>AJ$7*'投入係数(建設)'!AJ15</f>
        <v>0</v>
      </c>
      <c r="AK15" s="1324">
        <f>AK$7*'投入係数(建設)'!AK15</f>
        <v>0</v>
      </c>
      <c r="AL15" s="1324">
        <f>AL$7*'投入係数(建設)'!AL15</f>
        <v>0</v>
      </c>
      <c r="AM15" s="1324">
        <f>AM$7*'投入係数(建設)'!AM15</f>
        <v>0</v>
      </c>
      <c r="AN15" s="1324">
        <f>AN$7*'投入係数(建設)'!AN15</f>
        <v>0</v>
      </c>
      <c r="AO15" s="1324">
        <f>AO$7*'投入係数(建設)'!AO15</f>
        <v>0</v>
      </c>
      <c r="AP15" s="1324">
        <f>AP$7*'投入係数(建設)'!AP15</f>
        <v>0</v>
      </c>
      <c r="AQ15" s="1324">
        <f>AQ$7*'投入係数(建設)'!AQ15</f>
        <v>0</v>
      </c>
      <c r="AR15" s="1324">
        <f>AR$7*'投入係数(建設)'!AR15</f>
        <v>0</v>
      </c>
      <c r="AS15" s="1324">
        <f>AS$7*'投入係数(建設)'!AS15</f>
        <v>0</v>
      </c>
      <c r="AT15" s="1324">
        <f>AT$7*'投入係数(建設)'!AT15</f>
        <v>0</v>
      </c>
      <c r="AU15" s="1324">
        <f>AU$7*'投入係数(建設)'!AU15</f>
        <v>0</v>
      </c>
      <c r="AV15" s="1324">
        <f>AV$7*'投入係数(建設)'!AV15</f>
        <v>0</v>
      </c>
      <c r="AW15" s="1324">
        <f>AW$7*'投入係数(建設)'!AW15</f>
        <v>0</v>
      </c>
      <c r="AX15" s="1324">
        <f>AX$7*'投入係数(建設)'!AX15</f>
        <v>0</v>
      </c>
      <c r="AY15" s="1324">
        <f>AY$7*'投入係数(建設)'!AY15</f>
        <v>0</v>
      </c>
      <c r="AZ15" s="1324">
        <f>AZ$7*'投入係数(建設)'!AZ15</f>
        <v>0</v>
      </c>
      <c r="BA15" s="1324">
        <f>BA$7*'投入係数(建設)'!BA15</f>
        <v>0</v>
      </c>
      <c r="BB15" s="1324">
        <f>BB$7*'投入係数(建設)'!BB15</f>
        <v>0</v>
      </c>
      <c r="BC15" s="1324">
        <f>BC$7*'投入係数(建設)'!BC15</f>
        <v>0</v>
      </c>
      <c r="BD15" s="1324">
        <f>BD$7*'投入係数(建設)'!BD15</f>
        <v>0</v>
      </c>
      <c r="BE15" s="1324">
        <f>BE$7*'投入係数(建設)'!BE15</f>
        <v>0</v>
      </c>
      <c r="BF15" s="1324">
        <f>BF$7*'投入係数(建設)'!BF15</f>
        <v>0</v>
      </c>
      <c r="BG15" s="1324">
        <f>BG$7*'投入係数(建設)'!BG15</f>
        <v>0</v>
      </c>
      <c r="BH15" s="1324">
        <f>BH$7*'投入係数(建設)'!BH15</f>
        <v>0</v>
      </c>
      <c r="BI15" s="1324">
        <f>BI$7*'投入係数(建設)'!BI15</f>
        <v>0</v>
      </c>
      <c r="BJ15" s="1324">
        <f>BJ$7*'投入係数(建設)'!BJ15</f>
        <v>0</v>
      </c>
      <c r="BK15" s="1324">
        <f>BK$7*'投入係数(建設)'!BK15</f>
        <v>0</v>
      </c>
      <c r="BL15" s="1324">
        <f>BL$7*'投入係数(建設)'!BL15</f>
        <v>0</v>
      </c>
      <c r="BM15" s="1324">
        <f>BM$7*'投入係数(建設)'!BM15</f>
        <v>0</v>
      </c>
      <c r="BN15" s="1324">
        <f>BN$7*'投入係数(建設)'!BN15</f>
        <v>0</v>
      </c>
      <c r="BO15" s="1324">
        <f>BO$7*'投入係数(建設)'!BO15</f>
        <v>0</v>
      </c>
      <c r="BP15" s="1324">
        <f>BP$7*'投入係数(建設)'!BP15</f>
        <v>0</v>
      </c>
      <c r="BQ15" s="1324">
        <f>BQ$7*'投入係数(建設)'!BQ15</f>
        <v>0</v>
      </c>
      <c r="BR15" s="1324">
        <f>BR$7*'投入係数(建設)'!BR15</f>
        <v>0</v>
      </c>
      <c r="BS15" s="1324">
        <f>BS$7*'投入係数(建設)'!BS15</f>
        <v>0</v>
      </c>
      <c r="BT15" s="1324">
        <f>BT$7*'投入係数(建設)'!BT15</f>
        <v>0</v>
      </c>
      <c r="BU15" s="1325">
        <f>BU$7*'投入係数(建設)'!BU15</f>
        <v>0</v>
      </c>
      <c r="BV15" s="1326">
        <f t="shared" si="0"/>
        <v>0</v>
      </c>
      <c r="BX15" s="1416">
        <f>BX$7*'投入係数(建設)'!BW15</f>
        <v>0</v>
      </c>
    </row>
    <row r="16" spans="2:76">
      <c r="B16" s="1025">
        <v>9</v>
      </c>
      <c r="C16" s="982" t="s">
        <v>12</v>
      </c>
      <c r="D16" s="1323">
        <f>D$7*'投入係数(建設)'!D16</f>
        <v>0</v>
      </c>
      <c r="E16" s="1324">
        <f>E$7*'投入係数(建設)'!E16</f>
        <v>0</v>
      </c>
      <c r="F16" s="1324">
        <f>F$7*'投入係数(建設)'!F16</f>
        <v>0</v>
      </c>
      <c r="G16" s="1324">
        <f>G$7*'投入係数(建設)'!G16</f>
        <v>0</v>
      </c>
      <c r="H16" s="1324">
        <f>H$7*'投入係数(建設)'!H16</f>
        <v>0</v>
      </c>
      <c r="I16" s="1324">
        <f>I$7*'投入係数(建設)'!I16</f>
        <v>0</v>
      </c>
      <c r="J16" s="1324">
        <f>J$7*'投入係数(建設)'!J16</f>
        <v>0</v>
      </c>
      <c r="K16" s="1324">
        <f>K$7*'投入係数(建設)'!K16</f>
        <v>0</v>
      </c>
      <c r="L16" s="1324">
        <f>L$7*'投入係数(建設)'!L16</f>
        <v>0</v>
      </c>
      <c r="M16" s="1324">
        <f>M$7*'投入係数(建設)'!M16</f>
        <v>0</v>
      </c>
      <c r="N16" s="1324">
        <f>N$7*'投入係数(建設)'!N16</f>
        <v>0</v>
      </c>
      <c r="O16" s="1324">
        <f>O$7*'投入係数(建設)'!O16</f>
        <v>0</v>
      </c>
      <c r="P16" s="1324">
        <f>P$7*'投入係数(建設)'!P16</f>
        <v>0</v>
      </c>
      <c r="Q16" s="1324">
        <f>Q$7*'投入係数(建設)'!Q16</f>
        <v>0</v>
      </c>
      <c r="R16" s="1324">
        <f>R$7*'投入係数(建設)'!R16</f>
        <v>0</v>
      </c>
      <c r="S16" s="1324">
        <f>S$7*'投入係数(建設)'!S16</f>
        <v>0</v>
      </c>
      <c r="T16" s="1324">
        <f>T$7*'投入係数(建設)'!T16</f>
        <v>0</v>
      </c>
      <c r="U16" s="1324">
        <f>U$7*'投入係数(建設)'!U16</f>
        <v>0</v>
      </c>
      <c r="V16" s="1324">
        <f>V$7*'投入係数(建設)'!V16</f>
        <v>0</v>
      </c>
      <c r="W16" s="1324">
        <f>W$7*'投入係数(建設)'!W16</f>
        <v>0</v>
      </c>
      <c r="X16" s="1324">
        <f>X$7*'投入係数(建設)'!X16</f>
        <v>0</v>
      </c>
      <c r="Y16" s="1324">
        <f>Y$7*'投入係数(建設)'!Y16</f>
        <v>0</v>
      </c>
      <c r="Z16" s="1324">
        <f>Z$7*'投入係数(建設)'!Z16</f>
        <v>0</v>
      </c>
      <c r="AA16" s="1324">
        <f>AA$7*'投入係数(建設)'!AA16</f>
        <v>0</v>
      </c>
      <c r="AB16" s="1324">
        <f>AB$7*'投入係数(建設)'!AB16</f>
        <v>0</v>
      </c>
      <c r="AC16" s="1324">
        <f>AC$7*'投入係数(建設)'!AC16</f>
        <v>0</v>
      </c>
      <c r="AD16" s="1324">
        <f>AD$7*'投入係数(建設)'!AD16</f>
        <v>0</v>
      </c>
      <c r="AE16" s="1324">
        <f>AE$7*'投入係数(建設)'!AE16</f>
        <v>0</v>
      </c>
      <c r="AF16" s="1324">
        <f>AF$7*'投入係数(建設)'!AF16</f>
        <v>0</v>
      </c>
      <c r="AG16" s="1324">
        <f>AG$7*'投入係数(建設)'!AG16</f>
        <v>0</v>
      </c>
      <c r="AH16" s="1324">
        <f>AH$7*'投入係数(建設)'!AH16</f>
        <v>0</v>
      </c>
      <c r="AI16" s="1324">
        <f>AI$7*'投入係数(建設)'!AI16</f>
        <v>0</v>
      </c>
      <c r="AJ16" s="1324">
        <f>AJ$7*'投入係数(建設)'!AJ16</f>
        <v>0</v>
      </c>
      <c r="AK16" s="1324">
        <f>AK$7*'投入係数(建設)'!AK16</f>
        <v>0</v>
      </c>
      <c r="AL16" s="1324">
        <f>AL$7*'投入係数(建設)'!AL16</f>
        <v>0</v>
      </c>
      <c r="AM16" s="1324">
        <f>AM$7*'投入係数(建設)'!AM16</f>
        <v>0</v>
      </c>
      <c r="AN16" s="1324">
        <f>AN$7*'投入係数(建設)'!AN16</f>
        <v>0</v>
      </c>
      <c r="AO16" s="1324">
        <f>AO$7*'投入係数(建設)'!AO16</f>
        <v>0</v>
      </c>
      <c r="AP16" s="1324">
        <f>AP$7*'投入係数(建設)'!AP16</f>
        <v>0</v>
      </c>
      <c r="AQ16" s="1324">
        <f>AQ$7*'投入係数(建設)'!AQ16</f>
        <v>0</v>
      </c>
      <c r="AR16" s="1324">
        <f>AR$7*'投入係数(建設)'!AR16</f>
        <v>0</v>
      </c>
      <c r="AS16" s="1324">
        <f>AS$7*'投入係数(建設)'!AS16</f>
        <v>0</v>
      </c>
      <c r="AT16" s="1324">
        <f>AT$7*'投入係数(建設)'!AT16</f>
        <v>0</v>
      </c>
      <c r="AU16" s="1324">
        <f>AU$7*'投入係数(建設)'!AU16</f>
        <v>0</v>
      </c>
      <c r="AV16" s="1324">
        <f>AV$7*'投入係数(建設)'!AV16</f>
        <v>0</v>
      </c>
      <c r="AW16" s="1324">
        <f>AW$7*'投入係数(建設)'!AW16</f>
        <v>0</v>
      </c>
      <c r="AX16" s="1324">
        <f>AX$7*'投入係数(建設)'!AX16</f>
        <v>0</v>
      </c>
      <c r="AY16" s="1324">
        <f>AY$7*'投入係数(建設)'!AY16</f>
        <v>0</v>
      </c>
      <c r="AZ16" s="1324">
        <f>AZ$7*'投入係数(建設)'!AZ16</f>
        <v>0</v>
      </c>
      <c r="BA16" s="1324">
        <f>BA$7*'投入係数(建設)'!BA16</f>
        <v>0</v>
      </c>
      <c r="BB16" s="1324">
        <f>BB$7*'投入係数(建設)'!BB16</f>
        <v>0</v>
      </c>
      <c r="BC16" s="1324">
        <f>BC$7*'投入係数(建設)'!BC16</f>
        <v>0</v>
      </c>
      <c r="BD16" s="1324">
        <f>BD$7*'投入係数(建設)'!BD16</f>
        <v>0</v>
      </c>
      <c r="BE16" s="1324">
        <f>BE$7*'投入係数(建設)'!BE16</f>
        <v>0</v>
      </c>
      <c r="BF16" s="1324">
        <f>BF$7*'投入係数(建設)'!BF16</f>
        <v>0</v>
      </c>
      <c r="BG16" s="1324">
        <f>BG$7*'投入係数(建設)'!BG16</f>
        <v>0</v>
      </c>
      <c r="BH16" s="1324">
        <f>BH$7*'投入係数(建設)'!BH16</f>
        <v>0</v>
      </c>
      <c r="BI16" s="1324">
        <f>BI$7*'投入係数(建設)'!BI16</f>
        <v>0</v>
      </c>
      <c r="BJ16" s="1324">
        <f>BJ$7*'投入係数(建設)'!BJ16</f>
        <v>0</v>
      </c>
      <c r="BK16" s="1324">
        <f>BK$7*'投入係数(建設)'!BK16</f>
        <v>0</v>
      </c>
      <c r="BL16" s="1324">
        <f>BL$7*'投入係数(建設)'!BL16</f>
        <v>0</v>
      </c>
      <c r="BM16" s="1324">
        <f>BM$7*'投入係数(建設)'!BM16</f>
        <v>0</v>
      </c>
      <c r="BN16" s="1324">
        <f>BN$7*'投入係数(建設)'!BN16</f>
        <v>0</v>
      </c>
      <c r="BO16" s="1324">
        <f>BO$7*'投入係数(建設)'!BO16</f>
        <v>0</v>
      </c>
      <c r="BP16" s="1324">
        <f>BP$7*'投入係数(建設)'!BP16</f>
        <v>0</v>
      </c>
      <c r="BQ16" s="1324">
        <f>BQ$7*'投入係数(建設)'!BQ16</f>
        <v>0</v>
      </c>
      <c r="BR16" s="1324">
        <f>BR$7*'投入係数(建設)'!BR16</f>
        <v>0</v>
      </c>
      <c r="BS16" s="1324">
        <f>BS$7*'投入係数(建設)'!BS16</f>
        <v>0</v>
      </c>
      <c r="BT16" s="1324">
        <f>BT$7*'投入係数(建設)'!BT16</f>
        <v>0</v>
      </c>
      <c r="BU16" s="1325">
        <f>BU$7*'投入係数(建設)'!BU16</f>
        <v>0</v>
      </c>
      <c r="BV16" s="1326">
        <f t="shared" si="0"/>
        <v>0</v>
      </c>
      <c r="BX16" s="1416">
        <f>BX$7*'投入係数(建設)'!BW16</f>
        <v>0</v>
      </c>
    </row>
    <row r="17" spans="1:76">
      <c r="B17" s="1026">
        <v>10</v>
      </c>
      <c r="C17" s="987" t="s">
        <v>13</v>
      </c>
      <c r="D17" s="1327">
        <f>D$7*'投入係数(建設)'!D17</f>
        <v>0</v>
      </c>
      <c r="E17" s="1328">
        <f>E$7*'投入係数(建設)'!E17</f>
        <v>0</v>
      </c>
      <c r="F17" s="1328">
        <f>F$7*'投入係数(建設)'!F17</f>
        <v>0</v>
      </c>
      <c r="G17" s="1328">
        <f>G$7*'投入係数(建設)'!G17</f>
        <v>0</v>
      </c>
      <c r="H17" s="1328">
        <f>H$7*'投入係数(建設)'!H17</f>
        <v>0</v>
      </c>
      <c r="I17" s="1328">
        <f>I$7*'投入係数(建設)'!I17</f>
        <v>0</v>
      </c>
      <c r="J17" s="1328">
        <f>J$7*'投入係数(建設)'!J17</f>
        <v>0</v>
      </c>
      <c r="K17" s="1328">
        <f>K$7*'投入係数(建設)'!K17</f>
        <v>0</v>
      </c>
      <c r="L17" s="1328">
        <f>L$7*'投入係数(建設)'!L17</f>
        <v>0</v>
      </c>
      <c r="M17" s="1328">
        <f>M$7*'投入係数(建設)'!M17</f>
        <v>0</v>
      </c>
      <c r="N17" s="1328">
        <f>N$7*'投入係数(建設)'!N17</f>
        <v>0</v>
      </c>
      <c r="O17" s="1328">
        <f>O$7*'投入係数(建設)'!O17</f>
        <v>0</v>
      </c>
      <c r="P17" s="1328">
        <f>P$7*'投入係数(建設)'!P17</f>
        <v>0</v>
      </c>
      <c r="Q17" s="1328">
        <f>Q$7*'投入係数(建設)'!Q17</f>
        <v>0</v>
      </c>
      <c r="R17" s="1328">
        <f>R$7*'投入係数(建設)'!R17</f>
        <v>0</v>
      </c>
      <c r="S17" s="1328">
        <f>S$7*'投入係数(建設)'!S17</f>
        <v>0</v>
      </c>
      <c r="T17" s="1328">
        <f>T$7*'投入係数(建設)'!T17</f>
        <v>0</v>
      </c>
      <c r="U17" s="1328">
        <f>U$7*'投入係数(建設)'!U17</f>
        <v>0</v>
      </c>
      <c r="V17" s="1328">
        <f>V$7*'投入係数(建設)'!V17</f>
        <v>0</v>
      </c>
      <c r="W17" s="1328">
        <f>W$7*'投入係数(建設)'!W17</f>
        <v>0</v>
      </c>
      <c r="X17" s="1328">
        <f>X$7*'投入係数(建設)'!X17</f>
        <v>0</v>
      </c>
      <c r="Y17" s="1328">
        <f>Y$7*'投入係数(建設)'!Y17</f>
        <v>0</v>
      </c>
      <c r="Z17" s="1328">
        <f>Z$7*'投入係数(建設)'!Z17</f>
        <v>0</v>
      </c>
      <c r="AA17" s="1328">
        <f>AA$7*'投入係数(建設)'!AA17</f>
        <v>0</v>
      </c>
      <c r="AB17" s="1328">
        <f>AB$7*'投入係数(建設)'!AB17</f>
        <v>0</v>
      </c>
      <c r="AC17" s="1328">
        <f>AC$7*'投入係数(建設)'!AC17</f>
        <v>0</v>
      </c>
      <c r="AD17" s="1328">
        <f>AD$7*'投入係数(建設)'!AD17</f>
        <v>0</v>
      </c>
      <c r="AE17" s="1328">
        <f>AE$7*'投入係数(建設)'!AE17</f>
        <v>0</v>
      </c>
      <c r="AF17" s="1328">
        <f>AF$7*'投入係数(建設)'!AF17</f>
        <v>0</v>
      </c>
      <c r="AG17" s="1328">
        <f>AG$7*'投入係数(建設)'!AG17</f>
        <v>0</v>
      </c>
      <c r="AH17" s="1328">
        <f>AH$7*'投入係数(建設)'!AH17</f>
        <v>0</v>
      </c>
      <c r="AI17" s="1328">
        <f>AI$7*'投入係数(建設)'!AI17</f>
        <v>0</v>
      </c>
      <c r="AJ17" s="1328">
        <f>AJ$7*'投入係数(建設)'!AJ17</f>
        <v>0</v>
      </c>
      <c r="AK17" s="1328">
        <f>AK$7*'投入係数(建設)'!AK17</f>
        <v>0</v>
      </c>
      <c r="AL17" s="1328">
        <f>AL$7*'投入係数(建設)'!AL17</f>
        <v>0</v>
      </c>
      <c r="AM17" s="1328">
        <f>AM$7*'投入係数(建設)'!AM17</f>
        <v>0</v>
      </c>
      <c r="AN17" s="1328">
        <f>AN$7*'投入係数(建設)'!AN17</f>
        <v>0</v>
      </c>
      <c r="AO17" s="1328">
        <f>AO$7*'投入係数(建設)'!AO17</f>
        <v>0</v>
      </c>
      <c r="AP17" s="1328">
        <f>AP$7*'投入係数(建設)'!AP17</f>
        <v>0</v>
      </c>
      <c r="AQ17" s="1328">
        <f>AQ$7*'投入係数(建設)'!AQ17</f>
        <v>0</v>
      </c>
      <c r="AR17" s="1328">
        <f>AR$7*'投入係数(建設)'!AR17</f>
        <v>0</v>
      </c>
      <c r="AS17" s="1328">
        <f>AS$7*'投入係数(建設)'!AS17</f>
        <v>0</v>
      </c>
      <c r="AT17" s="1328">
        <f>AT$7*'投入係数(建設)'!AT17</f>
        <v>0</v>
      </c>
      <c r="AU17" s="1328">
        <f>AU$7*'投入係数(建設)'!AU17</f>
        <v>0</v>
      </c>
      <c r="AV17" s="1328">
        <f>AV$7*'投入係数(建設)'!AV17</f>
        <v>0</v>
      </c>
      <c r="AW17" s="1328">
        <f>AW$7*'投入係数(建設)'!AW17</f>
        <v>0</v>
      </c>
      <c r="AX17" s="1328">
        <f>AX$7*'投入係数(建設)'!AX17</f>
        <v>0</v>
      </c>
      <c r="AY17" s="1328">
        <f>AY$7*'投入係数(建設)'!AY17</f>
        <v>0</v>
      </c>
      <c r="AZ17" s="1328">
        <f>AZ$7*'投入係数(建設)'!AZ17</f>
        <v>0</v>
      </c>
      <c r="BA17" s="1328">
        <f>BA$7*'投入係数(建設)'!BA17</f>
        <v>0</v>
      </c>
      <c r="BB17" s="1328">
        <f>BB$7*'投入係数(建設)'!BB17</f>
        <v>0</v>
      </c>
      <c r="BC17" s="1328">
        <f>BC$7*'投入係数(建設)'!BC17</f>
        <v>0</v>
      </c>
      <c r="BD17" s="1328">
        <f>BD$7*'投入係数(建設)'!BD17</f>
        <v>0</v>
      </c>
      <c r="BE17" s="1328">
        <f>BE$7*'投入係数(建設)'!BE17</f>
        <v>0</v>
      </c>
      <c r="BF17" s="1328">
        <f>BF$7*'投入係数(建設)'!BF17</f>
        <v>0</v>
      </c>
      <c r="BG17" s="1328">
        <f>BG$7*'投入係数(建設)'!BG17</f>
        <v>0</v>
      </c>
      <c r="BH17" s="1328">
        <f>BH$7*'投入係数(建設)'!BH17</f>
        <v>0</v>
      </c>
      <c r="BI17" s="1328">
        <f>BI$7*'投入係数(建設)'!BI17</f>
        <v>0</v>
      </c>
      <c r="BJ17" s="1328">
        <f>BJ$7*'投入係数(建設)'!BJ17</f>
        <v>0</v>
      </c>
      <c r="BK17" s="1328">
        <f>BK$7*'投入係数(建設)'!BK17</f>
        <v>0</v>
      </c>
      <c r="BL17" s="1328">
        <f>BL$7*'投入係数(建設)'!BL17</f>
        <v>0</v>
      </c>
      <c r="BM17" s="1328">
        <f>BM$7*'投入係数(建設)'!BM17</f>
        <v>0</v>
      </c>
      <c r="BN17" s="1328">
        <f>BN$7*'投入係数(建設)'!BN17</f>
        <v>0</v>
      </c>
      <c r="BO17" s="1328">
        <f>BO$7*'投入係数(建設)'!BO17</f>
        <v>0</v>
      </c>
      <c r="BP17" s="1328">
        <f>BP$7*'投入係数(建設)'!BP17</f>
        <v>0</v>
      </c>
      <c r="BQ17" s="1328">
        <f>BQ$7*'投入係数(建設)'!BQ17</f>
        <v>0</v>
      </c>
      <c r="BR17" s="1328">
        <f>BR$7*'投入係数(建設)'!BR17</f>
        <v>0</v>
      </c>
      <c r="BS17" s="1328">
        <f>BS$7*'投入係数(建設)'!BS17</f>
        <v>0</v>
      </c>
      <c r="BT17" s="1328">
        <f>BT$7*'投入係数(建設)'!BT17</f>
        <v>0</v>
      </c>
      <c r="BU17" s="1329">
        <f>BU$7*'投入係数(建設)'!BU17</f>
        <v>0</v>
      </c>
      <c r="BV17" s="1330">
        <f t="shared" si="0"/>
        <v>0</v>
      </c>
      <c r="BX17" s="1417">
        <f>BX$7*'投入係数(建設)'!BW17</f>
        <v>0</v>
      </c>
    </row>
    <row r="18" spans="1:76">
      <c r="B18" s="1027">
        <v>11</v>
      </c>
      <c r="C18" s="992" t="s">
        <v>879</v>
      </c>
      <c r="D18" s="1331">
        <f>D$7*'投入係数(建設)'!D18</f>
        <v>0</v>
      </c>
      <c r="E18" s="1332">
        <f>E$7*'投入係数(建設)'!E18</f>
        <v>0</v>
      </c>
      <c r="F18" s="1332">
        <f>F$7*'投入係数(建設)'!F18</f>
        <v>0</v>
      </c>
      <c r="G18" s="1332">
        <f>G$7*'投入係数(建設)'!G18</f>
        <v>0</v>
      </c>
      <c r="H18" s="1332">
        <f>H$7*'投入係数(建設)'!H18</f>
        <v>0</v>
      </c>
      <c r="I18" s="1332">
        <f>I$7*'投入係数(建設)'!I18</f>
        <v>0</v>
      </c>
      <c r="J18" s="1332">
        <f>J$7*'投入係数(建設)'!J18</f>
        <v>0</v>
      </c>
      <c r="K18" s="1332">
        <f>K$7*'投入係数(建設)'!K18</f>
        <v>0</v>
      </c>
      <c r="L18" s="1332">
        <f>L$7*'投入係数(建設)'!L18</f>
        <v>0</v>
      </c>
      <c r="M18" s="1332">
        <f>M$7*'投入係数(建設)'!M18</f>
        <v>0</v>
      </c>
      <c r="N18" s="1332">
        <f>N$7*'投入係数(建設)'!N18</f>
        <v>0</v>
      </c>
      <c r="O18" s="1332">
        <f>O$7*'投入係数(建設)'!O18</f>
        <v>0</v>
      </c>
      <c r="P18" s="1332">
        <f>P$7*'投入係数(建設)'!P18</f>
        <v>0</v>
      </c>
      <c r="Q18" s="1332">
        <f>Q$7*'投入係数(建設)'!Q18</f>
        <v>0</v>
      </c>
      <c r="R18" s="1332">
        <f>R$7*'投入係数(建設)'!R18</f>
        <v>0</v>
      </c>
      <c r="S18" s="1332">
        <f>S$7*'投入係数(建設)'!S18</f>
        <v>0</v>
      </c>
      <c r="T18" s="1332">
        <f>T$7*'投入係数(建設)'!T18</f>
        <v>0</v>
      </c>
      <c r="U18" s="1332">
        <f>U$7*'投入係数(建設)'!U18</f>
        <v>0</v>
      </c>
      <c r="V18" s="1332">
        <f>V$7*'投入係数(建設)'!V18</f>
        <v>0</v>
      </c>
      <c r="W18" s="1332">
        <f>W$7*'投入係数(建設)'!W18</f>
        <v>0</v>
      </c>
      <c r="X18" s="1332">
        <f>X$7*'投入係数(建設)'!X18</f>
        <v>0</v>
      </c>
      <c r="Y18" s="1332">
        <f>Y$7*'投入係数(建設)'!Y18</f>
        <v>0</v>
      </c>
      <c r="Z18" s="1332">
        <f>Z$7*'投入係数(建設)'!Z18</f>
        <v>0</v>
      </c>
      <c r="AA18" s="1332">
        <f>AA$7*'投入係数(建設)'!AA18</f>
        <v>0</v>
      </c>
      <c r="AB18" s="1332">
        <f>AB$7*'投入係数(建設)'!AB18</f>
        <v>0</v>
      </c>
      <c r="AC18" s="1332">
        <f>AC$7*'投入係数(建設)'!AC18</f>
        <v>0</v>
      </c>
      <c r="AD18" s="1332">
        <f>AD$7*'投入係数(建設)'!AD18</f>
        <v>0</v>
      </c>
      <c r="AE18" s="1332">
        <f>AE$7*'投入係数(建設)'!AE18</f>
        <v>0</v>
      </c>
      <c r="AF18" s="1332">
        <f>AF$7*'投入係数(建設)'!AF18</f>
        <v>0</v>
      </c>
      <c r="AG18" s="1332">
        <f>AG$7*'投入係数(建設)'!AG18</f>
        <v>0</v>
      </c>
      <c r="AH18" s="1332">
        <f>AH$7*'投入係数(建設)'!AH18</f>
        <v>0</v>
      </c>
      <c r="AI18" s="1332">
        <f>AI$7*'投入係数(建設)'!AI18</f>
        <v>0</v>
      </c>
      <c r="AJ18" s="1332">
        <f>AJ$7*'投入係数(建設)'!AJ18</f>
        <v>0</v>
      </c>
      <c r="AK18" s="1332">
        <f>AK$7*'投入係数(建設)'!AK18</f>
        <v>0</v>
      </c>
      <c r="AL18" s="1332">
        <f>AL$7*'投入係数(建設)'!AL18</f>
        <v>0</v>
      </c>
      <c r="AM18" s="1332">
        <f>AM$7*'投入係数(建設)'!AM18</f>
        <v>0</v>
      </c>
      <c r="AN18" s="1332">
        <f>AN$7*'投入係数(建設)'!AN18</f>
        <v>0</v>
      </c>
      <c r="AO18" s="1332">
        <f>AO$7*'投入係数(建設)'!AO18</f>
        <v>0</v>
      </c>
      <c r="AP18" s="1332">
        <f>AP$7*'投入係数(建設)'!AP18</f>
        <v>0</v>
      </c>
      <c r="AQ18" s="1332">
        <f>AQ$7*'投入係数(建設)'!AQ18</f>
        <v>0</v>
      </c>
      <c r="AR18" s="1332">
        <f>AR$7*'投入係数(建設)'!AR18</f>
        <v>0</v>
      </c>
      <c r="AS18" s="1332">
        <f>AS$7*'投入係数(建設)'!AS18</f>
        <v>0</v>
      </c>
      <c r="AT18" s="1332">
        <f>AT$7*'投入係数(建設)'!AT18</f>
        <v>0</v>
      </c>
      <c r="AU18" s="1332">
        <f>AU$7*'投入係数(建設)'!AU18</f>
        <v>0</v>
      </c>
      <c r="AV18" s="1332">
        <f>AV$7*'投入係数(建設)'!AV18</f>
        <v>0</v>
      </c>
      <c r="AW18" s="1332">
        <f>AW$7*'投入係数(建設)'!AW18</f>
        <v>0</v>
      </c>
      <c r="AX18" s="1332">
        <f>AX$7*'投入係数(建設)'!AX18</f>
        <v>0</v>
      </c>
      <c r="AY18" s="1332">
        <f>AY$7*'投入係数(建設)'!AY18</f>
        <v>0</v>
      </c>
      <c r="AZ18" s="1332">
        <f>AZ$7*'投入係数(建設)'!AZ18</f>
        <v>0</v>
      </c>
      <c r="BA18" s="1332">
        <f>BA$7*'投入係数(建設)'!BA18</f>
        <v>0</v>
      </c>
      <c r="BB18" s="1332">
        <f>BB$7*'投入係数(建設)'!BB18</f>
        <v>0</v>
      </c>
      <c r="BC18" s="1332">
        <f>BC$7*'投入係数(建設)'!BC18</f>
        <v>0</v>
      </c>
      <c r="BD18" s="1332">
        <f>BD$7*'投入係数(建設)'!BD18</f>
        <v>0</v>
      </c>
      <c r="BE18" s="1332">
        <f>BE$7*'投入係数(建設)'!BE18</f>
        <v>0</v>
      </c>
      <c r="BF18" s="1332">
        <f>BF$7*'投入係数(建設)'!BF18</f>
        <v>0</v>
      </c>
      <c r="BG18" s="1332">
        <f>BG$7*'投入係数(建設)'!BG18</f>
        <v>0</v>
      </c>
      <c r="BH18" s="1332">
        <f>BH$7*'投入係数(建設)'!BH18</f>
        <v>0</v>
      </c>
      <c r="BI18" s="1332">
        <f>BI$7*'投入係数(建設)'!BI18</f>
        <v>0</v>
      </c>
      <c r="BJ18" s="1332">
        <f>BJ$7*'投入係数(建設)'!BJ18</f>
        <v>0</v>
      </c>
      <c r="BK18" s="1332">
        <f>BK$7*'投入係数(建設)'!BK18</f>
        <v>0</v>
      </c>
      <c r="BL18" s="1332">
        <f>BL$7*'投入係数(建設)'!BL18</f>
        <v>0</v>
      </c>
      <c r="BM18" s="1332">
        <f>BM$7*'投入係数(建設)'!BM18</f>
        <v>0</v>
      </c>
      <c r="BN18" s="1332">
        <f>BN$7*'投入係数(建設)'!BN18</f>
        <v>0</v>
      </c>
      <c r="BO18" s="1332">
        <f>BO$7*'投入係数(建設)'!BO18</f>
        <v>0</v>
      </c>
      <c r="BP18" s="1332">
        <f>BP$7*'投入係数(建設)'!BP18</f>
        <v>0</v>
      </c>
      <c r="BQ18" s="1332">
        <f>BQ$7*'投入係数(建設)'!BQ18</f>
        <v>0</v>
      </c>
      <c r="BR18" s="1332">
        <f>BR$7*'投入係数(建設)'!BR18</f>
        <v>0</v>
      </c>
      <c r="BS18" s="1332">
        <f>BS$7*'投入係数(建設)'!BS18</f>
        <v>0</v>
      </c>
      <c r="BT18" s="1332">
        <f>BT$7*'投入係数(建設)'!BT18</f>
        <v>0</v>
      </c>
      <c r="BU18" s="1333">
        <f>BU$7*'投入係数(建設)'!BU18</f>
        <v>0</v>
      </c>
      <c r="BV18" s="1334">
        <f t="shared" si="0"/>
        <v>0</v>
      </c>
      <c r="BX18" s="1418">
        <f>BX$7*'投入係数(建設)'!BW18</f>
        <v>0</v>
      </c>
    </row>
    <row r="19" spans="1:76">
      <c r="B19" s="1025">
        <v>12</v>
      </c>
      <c r="C19" s="982" t="s">
        <v>14</v>
      </c>
      <c r="D19" s="1323">
        <f>D$7*'投入係数(建設)'!D19</f>
        <v>0</v>
      </c>
      <c r="E19" s="1324">
        <f>E$7*'投入係数(建設)'!E19</f>
        <v>0</v>
      </c>
      <c r="F19" s="1324">
        <f>F$7*'投入係数(建設)'!F19</f>
        <v>0</v>
      </c>
      <c r="G19" s="1324">
        <f>G$7*'投入係数(建設)'!G19</f>
        <v>0</v>
      </c>
      <c r="H19" s="1324">
        <f>H$7*'投入係数(建設)'!H19</f>
        <v>0</v>
      </c>
      <c r="I19" s="1324">
        <f>I$7*'投入係数(建設)'!I19</f>
        <v>0</v>
      </c>
      <c r="J19" s="1324">
        <f>J$7*'投入係数(建設)'!J19</f>
        <v>0</v>
      </c>
      <c r="K19" s="1324">
        <f>K$7*'投入係数(建設)'!K19</f>
        <v>0</v>
      </c>
      <c r="L19" s="1324">
        <f>L$7*'投入係数(建設)'!L19</f>
        <v>0</v>
      </c>
      <c r="M19" s="1324">
        <f>M$7*'投入係数(建設)'!M19</f>
        <v>0</v>
      </c>
      <c r="N19" s="1324">
        <f>N$7*'投入係数(建設)'!N19</f>
        <v>0</v>
      </c>
      <c r="O19" s="1324">
        <f>O$7*'投入係数(建設)'!O19</f>
        <v>0</v>
      </c>
      <c r="P19" s="1324">
        <f>P$7*'投入係数(建設)'!P19</f>
        <v>0</v>
      </c>
      <c r="Q19" s="1324">
        <f>Q$7*'投入係数(建設)'!Q19</f>
        <v>0</v>
      </c>
      <c r="R19" s="1324">
        <f>R$7*'投入係数(建設)'!R19</f>
        <v>0</v>
      </c>
      <c r="S19" s="1324">
        <f>S$7*'投入係数(建設)'!S19</f>
        <v>0</v>
      </c>
      <c r="T19" s="1324">
        <f>T$7*'投入係数(建設)'!T19</f>
        <v>0</v>
      </c>
      <c r="U19" s="1324">
        <f>U$7*'投入係数(建設)'!U19</f>
        <v>0</v>
      </c>
      <c r="V19" s="1324">
        <f>V$7*'投入係数(建設)'!V19</f>
        <v>0</v>
      </c>
      <c r="W19" s="1324">
        <f>W$7*'投入係数(建設)'!W19</f>
        <v>0</v>
      </c>
      <c r="X19" s="1324">
        <f>X$7*'投入係数(建設)'!X19</f>
        <v>0</v>
      </c>
      <c r="Y19" s="1324">
        <f>Y$7*'投入係数(建設)'!Y19</f>
        <v>0</v>
      </c>
      <c r="Z19" s="1324">
        <f>Z$7*'投入係数(建設)'!Z19</f>
        <v>0</v>
      </c>
      <c r="AA19" s="1324">
        <f>AA$7*'投入係数(建設)'!AA19</f>
        <v>0</v>
      </c>
      <c r="AB19" s="1324">
        <f>AB$7*'投入係数(建設)'!AB19</f>
        <v>0</v>
      </c>
      <c r="AC19" s="1324">
        <f>AC$7*'投入係数(建設)'!AC19</f>
        <v>0</v>
      </c>
      <c r="AD19" s="1324">
        <f>AD$7*'投入係数(建設)'!AD19</f>
        <v>0</v>
      </c>
      <c r="AE19" s="1324">
        <f>AE$7*'投入係数(建設)'!AE19</f>
        <v>0</v>
      </c>
      <c r="AF19" s="1324">
        <f>AF$7*'投入係数(建設)'!AF19</f>
        <v>0</v>
      </c>
      <c r="AG19" s="1324">
        <f>AG$7*'投入係数(建設)'!AG19</f>
        <v>0</v>
      </c>
      <c r="AH19" s="1324">
        <f>AH$7*'投入係数(建設)'!AH19</f>
        <v>0</v>
      </c>
      <c r="AI19" s="1324">
        <f>AI$7*'投入係数(建設)'!AI19</f>
        <v>0</v>
      </c>
      <c r="AJ19" s="1324">
        <f>AJ$7*'投入係数(建設)'!AJ19</f>
        <v>0</v>
      </c>
      <c r="AK19" s="1324">
        <f>AK$7*'投入係数(建設)'!AK19</f>
        <v>0</v>
      </c>
      <c r="AL19" s="1324">
        <f>AL$7*'投入係数(建設)'!AL19</f>
        <v>0</v>
      </c>
      <c r="AM19" s="1324">
        <f>AM$7*'投入係数(建設)'!AM19</f>
        <v>0</v>
      </c>
      <c r="AN19" s="1324">
        <f>AN$7*'投入係数(建設)'!AN19</f>
        <v>0</v>
      </c>
      <c r="AO19" s="1324">
        <f>AO$7*'投入係数(建設)'!AO19</f>
        <v>0</v>
      </c>
      <c r="AP19" s="1324">
        <f>AP$7*'投入係数(建設)'!AP19</f>
        <v>0</v>
      </c>
      <c r="AQ19" s="1324">
        <f>AQ$7*'投入係数(建設)'!AQ19</f>
        <v>0</v>
      </c>
      <c r="AR19" s="1324">
        <f>AR$7*'投入係数(建設)'!AR19</f>
        <v>0</v>
      </c>
      <c r="AS19" s="1324">
        <f>AS$7*'投入係数(建設)'!AS19</f>
        <v>0</v>
      </c>
      <c r="AT19" s="1324">
        <f>AT$7*'投入係数(建設)'!AT19</f>
        <v>0</v>
      </c>
      <c r="AU19" s="1324">
        <f>AU$7*'投入係数(建設)'!AU19</f>
        <v>0</v>
      </c>
      <c r="AV19" s="1324">
        <f>AV$7*'投入係数(建設)'!AV19</f>
        <v>0</v>
      </c>
      <c r="AW19" s="1324">
        <f>AW$7*'投入係数(建設)'!AW19</f>
        <v>0</v>
      </c>
      <c r="AX19" s="1324">
        <f>AX$7*'投入係数(建設)'!AX19</f>
        <v>0</v>
      </c>
      <c r="AY19" s="1324">
        <f>AY$7*'投入係数(建設)'!AY19</f>
        <v>0</v>
      </c>
      <c r="AZ19" s="1324">
        <f>AZ$7*'投入係数(建設)'!AZ19</f>
        <v>0</v>
      </c>
      <c r="BA19" s="1324">
        <f>BA$7*'投入係数(建設)'!BA19</f>
        <v>0</v>
      </c>
      <c r="BB19" s="1324">
        <f>BB$7*'投入係数(建設)'!BB19</f>
        <v>0</v>
      </c>
      <c r="BC19" s="1324">
        <f>BC$7*'投入係数(建設)'!BC19</f>
        <v>0</v>
      </c>
      <c r="BD19" s="1324">
        <f>BD$7*'投入係数(建設)'!BD19</f>
        <v>0</v>
      </c>
      <c r="BE19" s="1324">
        <f>BE$7*'投入係数(建設)'!BE19</f>
        <v>0</v>
      </c>
      <c r="BF19" s="1324">
        <f>BF$7*'投入係数(建設)'!BF19</f>
        <v>0</v>
      </c>
      <c r="BG19" s="1324">
        <f>BG$7*'投入係数(建設)'!BG19</f>
        <v>0</v>
      </c>
      <c r="BH19" s="1324">
        <f>BH$7*'投入係数(建設)'!BH19</f>
        <v>0</v>
      </c>
      <c r="BI19" s="1324">
        <f>BI$7*'投入係数(建設)'!BI19</f>
        <v>0</v>
      </c>
      <c r="BJ19" s="1324">
        <f>BJ$7*'投入係数(建設)'!BJ19</f>
        <v>0</v>
      </c>
      <c r="BK19" s="1324">
        <f>BK$7*'投入係数(建設)'!BK19</f>
        <v>0</v>
      </c>
      <c r="BL19" s="1324">
        <f>BL$7*'投入係数(建設)'!BL19</f>
        <v>0</v>
      </c>
      <c r="BM19" s="1324">
        <f>BM$7*'投入係数(建設)'!BM19</f>
        <v>0</v>
      </c>
      <c r="BN19" s="1324">
        <f>BN$7*'投入係数(建設)'!BN19</f>
        <v>0</v>
      </c>
      <c r="BO19" s="1324">
        <f>BO$7*'投入係数(建設)'!BO19</f>
        <v>0</v>
      </c>
      <c r="BP19" s="1324">
        <f>BP$7*'投入係数(建設)'!BP19</f>
        <v>0</v>
      </c>
      <c r="BQ19" s="1324">
        <f>BQ$7*'投入係数(建設)'!BQ19</f>
        <v>0</v>
      </c>
      <c r="BR19" s="1324">
        <f>BR$7*'投入係数(建設)'!BR19</f>
        <v>0</v>
      </c>
      <c r="BS19" s="1324">
        <f>BS$7*'投入係数(建設)'!BS19</f>
        <v>0</v>
      </c>
      <c r="BT19" s="1324">
        <f>BT$7*'投入係数(建設)'!BT19</f>
        <v>0</v>
      </c>
      <c r="BU19" s="1325">
        <f>BU$7*'投入係数(建設)'!BU19</f>
        <v>0</v>
      </c>
      <c r="BV19" s="1326">
        <f t="shared" si="0"/>
        <v>0</v>
      </c>
      <c r="BX19" s="1416">
        <f>BX$7*'投入係数(建設)'!BW19</f>
        <v>0</v>
      </c>
    </row>
    <row r="20" spans="1:76">
      <c r="B20" s="1025">
        <v>13</v>
      </c>
      <c r="C20" s="982" t="s">
        <v>15</v>
      </c>
      <c r="D20" s="1323">
        <f>D$7*'投入係数(建設)'!D20</f>
        <v>0</v>
      </c>
      <c r="E20" s="1324">
        <f>E$7*'投入係数(建設)'!E20</f>
        <v>0</v>
      </c>
      <c r="F20" s="1324">
        <f>F$7*'投入係数(建設)'!F20</f>
        <v>0</v>
      </c>
      <c r="G20" s="1324">
        <f>G$7*'投入係数(建設)'!G20</f>
        <v>0</v>
      </c>
      <c r="H20" s="1324">
        <f>H$7*'投入係数(建設)'!H20</f>
        <v>0</v>
      </c>
      <c r="I20" s="1324">
        <f>I$7*'投入係数(建設)'!I20</f>
        <v>0</v>
      </c>
      <c r="J20" s="1324">
        <f>J$7*'投入係数(建設)'!J20</f>
        <v>0</v>
      </c>
      <c r="K20" s="1324">
        <f>K$7*'投入係数(建設)'!K20</f>
        <v>0</v>
      </c>
      <c r="L20" s="1324">
        <f>L$7*'投入係数(建設)'!L20</f>
        <v>0</v>
      </c>
      <c r="M20" s="1324">
        <f>M$7*'投入係数(建設)'!M20</f>
        <v>0</v>
      </c>
      <c r="N20" s="1324">
        <f>N$7*'投入係数(建設)'!N20</f>
        <v>0</v>
      </c>
      <c r="O20" s="1324">
        <f>O$7*'投入係数(建設)'!O20</f>
        <v>0</v>
      </c>
      <c r="P20" s="1324">
        <f>P$7*'投入係数(建設)'!P20</f>
        <v>0</v>
      </c>
      <c r="Q20" s="1324">
        <f>Q$7*'投入係数(建設)'!Q20</f>
        <v>0</v>
      </c>
      <c r="R20" s="1324">
        <f>R$7*'投入係数(建設)'!R20</f>
        <v>0</v>
      </c>
      <c r="S20" s="1324">
        <f>S$7*'投入係数(建設)'!S20</f>
        <v>0</v>
      </c>
      <c r="T20" s="1324">
        <f>T$7*'投入係数(建設)'!T20</f>
        <v>0</v>
      </c>
      <c r="U20" s="1324">
        <f>U$7*'投入係数(建設)'!U20</f>
        <v>0</v>
      </c>
      <c r="V20" s="1324">
        <f>V$7*'投入係数(建設)'!V20</f>
        <v>0</v>
      </c>
      <c r="W20" s="1324">
        <f>W$7*'投入係数(建設)'!W20</f>
        <v>0</v>
      </c>
      <c r="X20" s="1324">
        <f>X$7*'投入係数(建設)'!X20</f>
        <v>0</v>
      </c>
      <c r="Y20" s="1324">
        <f>Y$7*'投入係数(建設)'!Y20</f>
        <v>0</v>
      </c>
      <c r="Z20" s="1324">
        <f>Z$7*'投入係数(建設)'!Z20</f>
        <v>0</v>
      </c>
      <c r="AA20" s="1324">
        <f>AA$7*'投入係数(建設)'!AA20</f>
        <v>0</v>
      </c>
      <c r="AB20" s="1324">
        <f>AB$7*'投入係数(建設)'!AB20</f>
        <v>0</v>
      </c>
      <c r="AC20" s="1324">
        <f>AC$7*'投入係数(建設)'!AC20</f>
        <v>0</v>
      </c>
      <c r="AD20" s="1324">
        <f>AD$7*'投入係数(建設)'!AD20</f>
        <v>0</v>
      </c>
      <c r="AE20" s="1324">
        <f>AE$7*'投入係数(建設)'!AE20</f>
        <v>0</v>
      </c>
      <c r="AF20" s="1324">
        <f>AF$7*'投入係数(建設)'!AF20</f>
        <v>0</v>
      </c>
      <c r="AG20" s="1324">
        <f>AG$7*'投入係数(建設)'!AG20</f>
        <v>0</v>
      </c>
      <c r="AH20" s="1324">
        <f>AH$7*'投入係数(建設)'!AH20</f>
        <v>0</v>
      </c>
      <c r="AI20" s="1324">
        <f>AI$7*'投入係数(建設)'!AI20</f>
        <v>0</v>
      </c>
      <c r="AJ20" s="1324">
        <f>AJ$7*'投入係数(建設)'!AJ20</f>
        <v>0</v>
      </c>
      <c r="AK20" s="1324">
        <f>AK$7*'投入係数(建設)'!AK20</f>
        <v>0</v>
      </c>
      <c r="AL20" s="1324">
        <f>AL$7*'投入係数(建設)'!AL20</f>
        <v>0</v>
      </c>
      <c r="AM20" s="1324">
        <f>AM$7*'投入係数(建設)'!AM20</f>
        <v>0</v>
      </c>
      <c r="AN20" s="1324">
        <f>AN$7*'投入係数(建設)'!AN20</f>
        <v>0</v>
      </c>
      <c r="AO20" s="1324">
        <f>AO$7*'投入係数(建設)'!AO20</f>
        <v>0</v>
      </c>
      <c r="AP20" s="1324">
        <f>AP$7*'投入係数(建設)'!AP20</f>
        <v>0</v>
      </c>
      <c r="AQ20" s="1324">
        <f>AQ$7*'投入係数(建設)'!AQ20</f>
        <v>0</v>
      </c>
      <c r="AR20" s="1324">
        <f>AR$7*'投入係数(建設)'!AR20</f>
        <v>0</v>
      </c>
      <c r="AS20" s="1324">
        <f>AS$7*'投入係数(建設)'!AS20</f>
        <v>0</v>
      </c>
      <c r="AT20" s="1324">
        <f>AT$7*'投入係数(建設)'!AT20</f>
        <v>0</v>
      </c>
      <c r="AU20" s="1324">
        <f>AU$7*'投入係数(建設)'!AU20</f>
        <v>0</v>
      </c>
      <c r="AV20" s="1324">
        <f>AV$7*'投入係数(建設)'!AV20</f>
        <v>0</v>
      </c>
      <c r="AW20" s="1324">
        <f>AW$7*'投入係数(建設)'!AW20</f>
        <v>0</v>
      </c>
      <c r="AX20" s="1324">
        <f>AX$7*'投入係数(建設)'!AX20</f>
        <v>0</v>
      </c>
      <c r="AY20" s="1324">
        <f>AY$7*'投入係数(建設)'!AY20</f>
        <v>0</v>
      </c>
      <c r="AZ20" s="1324">
        <f>AZ$7*'投入係数(建設)'!AZ20</f>
        <v>0</v>
      </c>
      <c r="BA20" s="1324">
        <f>BA$7*'投入係数(建設)'!BA20</f>
        <v>0</v>
      </c>
      <c r="BB20" s="1324">
        <f>BB$7*'投入係数(建設)'!BB20</f>
        <v>0</v>
      </c>
      <c r="BC20" s="1324">
        <f>BC$7*'投入係数(建設)'!BC20</f>
        <v>0</v>
      </c>
      <c r="BD20" s="1324">
        <f>BD$7*'投入係数(建設)'!BD20</f>
        <v>0</v>
      </c>
      <c r="BE20" s="1324">
        <f>BE$7*'投入係数(建設)'!BE20</f>
        <v>0</v>
      </c>
      <c r="BF20" s="1324">
        <f>BF$7*'投入係数(建設)'!BF20</f>
        <v>0</v>
      </c>
      <c r="BG20" s="1324">
        <f>BG$7*'投入係数(建設)'!BG20</f>
        <v>0</v>
      </c>
      <c r="BH20" s="1324">
        <f>BH$7*'投入係数(建設)'!BH20</f>
        <v>0</v>
      </c>
      <c r="BI20" s="1324">
        <f>BI$7*'投入係数(建設)'!BI20</f>
        <v>0</v>
      </c>
      <c r="BJ20" s="1324">
        <f>BJ$7*'投入係数(建設)'!BJ20</f>
        <v>0</v>
      </c>
      <c r="BK20" s="1324">
        <f>BK$7*'投入係数(建設)'!BK20</f>
        <v>0</v>
      </c>
      <c r="BL20" s="1324">
        <f>BL$7*'投入係数(建設)'!BL20</f>
        <v>0</v>
      </c>
      <c r="BM20" s="1324">
        <f>BM$7*'投入係数(建設)'!BM20</f>
        <v>0</v>
      </c>
      <c r="BN20" s="1324">
        <f>BN$7*'投入係数(建設)'!BN20</f>
        <v>0</v>
      </c>
      <c r="BO20" s="1324">
        <f>BO$7*'投入係数(建設)'!BO20</f>
        <v>0</v>
      </c>
      <c r="BP20" s="1324">
        <f>BP$7*'投入係数(建設)'!BP20</f>
        <v>0</v>
      </c>
      <c r="BQ20" s="1324">
        <f>BQ$7*'投入係数(建設)'!BQ20</f>
        <v>0</v>
      </c>
      <c r="BR20" s="1324">
        <f>BR$7*'投入係数(建設)'!BR20</f>
        <v>0</v>
      </c>
      <c r="BS20" s="1324">
        <f>BS$7*'投入係数(建設)'!BS20</f>
        <v>0</v>
      </c>
      <c r="BT20" s="1324">
        <f>BT$7*'投入係数(建設)'!BT20</f>
        <v>0</v>
      </c>
      <c r="BU20" s="1325">
        <f>BU$7*'投入係数(建設)'!BU20</f>
        <v>0</v>
      </c>
      <c r="BV20" s="1326">
        <f t="shared" si="0"/>
        <v>0</v>
      </c>
      <c r="BX20" s="1416">
        <f>BX$7*'投入係数(建設)'!BW20</f>
        <v>0</v>
      </c>
    </row>
    <row r="21" spans="1:76">
      <c r="B21" s="1028">
        <v>14</v>
      </c>
      <c r="C21" s="997" t="s">
        <v>16</v>
      </c>
      <c r="D21" s="1323">
        <f>D$7*'投入係数(建設)'!D21</f>
        <v>0</v>
      </c>
      <c r="E21" s="1324">
        <f>E$7*'投入係数(建設)'!E21</f>
        <v>0</v>
      </c>
      <c r="F21" s="1324">
        <f>F$7*'投入係数(建設)'!F21</f>
        <v>0</v>
      </c>
      <c r="G21" s="1324">
        <f>G$7*'投入係数(建設)'!G21</f>
        <v>0</v>
      </c>
      <c r="H21" s="1324">
        <f>H$7*'投入係数(建設)'!H21</f>
        <v>0</v>
      </c>
      <c r="I21" s="1324">
        <f>I$7*'投入係数(建設)'!I21</f>
        <v>0</v>
      </c>
      <c r="J21" s="1324">
        <f>J$7*'投入係数(建設)'!J21</f>
        <v>0</v>
      </c>
      <c r="K21" s="1324">
        <f>K$7*'投入係数(建設)'!K21</f>
        <v>0</v>
      </c>
      <c r="L21" s="1324">
        <f>L$7*'投入係数(建設)'!L21</f>
        <v>0</v>
      </c>
      <c r="M21" s="1324">
        <f>M$7*'投入係数(建設)'!M21</f>
        <v>0</v>
      </c>
      <c r="N21" s="1324">
        <f>N$7*'投入係数(建設)'!N21</f>
        <v>0</v>
      </c>
      <c r="O21" s="1324">
        <f>O$7*'投入係数(建設)'!O21</f>
        <v>0</v>
      </c>
      <c r="P21" s="1324">
        <f>P$7*'投入係数(建設)'!P21</f>
        <v>0</v>
      </c>
      <c r="Q21" s="1324">
        <f>Q$7*'投入係数(建設)'!Q21</f>
        <v>0</v>
      </c>
      <c r="R21" s="1324">
        <f>R$7*'投入係数(建設)'!R21</f>
        <v>0</v>
      </c>
      <c r="S21" s="1324">
        <f>S$7*'投入係数(建設)'!S21</f>
        <v>0</v>
      </c>
      <c r="T21" s="1324">
        <f>T$7*'投入係数(建設)'!T21</f>
        <v>0</v>
      </c>
      <c r="U21" s="1324">
        <f>U$7*'投入係数(建設)'!U21</f>
        <v>0</v>
      </c>
      <c r="V21" s="1324">
        <f>V$7*'投入係数(建設)'!V21</f>
        <v>0</v>
      </c>
      <c r="W21" s="1324">
        <f>W$7*'投入係数(建設)'!W21</f>
        <v>0</v>
      </c>
      <c r="X21" s="1324">
        <f>X$7*'投入係数(建設)'!X21</f>
        <v>0</v>
      </c>
      <c r="Y21" s="1324">
        <f>Y$7*'投入係数(建設)'!Y21</f>
        <v>0</v>
      </c>
      <c r="Z21" s="1324">
        <f>Z$7*'投入係数(建設)'!Z21</f>
        <v>0</v>
      </c>
      <c r="AA21" s="1324">
        <f>AA$7*'投入係数(建設)'!AA21</f>
        <v>0</v>
      </c>
      <c r="AB21" s="1324">
        <f>AB$7*'投入係数(建設)'!AB21</f>
        <v>0</v>
      </c>
      <c r="AC21" s="1324">
        <f>AC$7*'投入係数(建設)'!AC21</f>
        <v>0</v>
      </c>
      <c r="AD21" s="1324">
        <f>AD$7*'投入係数(建設)'!AD21</f>
        <v>0</v>
      </c>
      <c r="AE21" s="1324">
        <f>AE$7*'投入係数(建設)'!AE21</f>
        <v>0</v>
      </c>
      <c r="AF21" s="1324">
        <f>AF$7*'投入係数(建設)'!AF21</f>
        <v>0</v>
      </c>
      <c r="AG21" s="1324">
        <f>AG$7*'投入係数(建設)'!AG21</f>
        <v>0</v>
      </c>
      <c r="AH21" s="1324">
        <f>AH$7*'投入係数(建設)'!AH21</f>
        <v>0</v>
      </c>
      <c r="AI21" s="1324">
        <f>AI$7*'投入係数(建設)'!AI21</f>
        <v>0</v>
      </c>
      <c r="AJ21" s="1324">
        <f>AJ$7*'投入係数(建設)'!AJ21</f>
        <v>0</v>
      </c>
      <c r="AK21" s="1324">
        <f>AK$7*'投入係数(建設)'!AK21</f>
        <v>0</v>
      </c>
      <c r="AL21" s="1324">
        <f>AL$7*'投入係数(建設)'!AL21</f>
        <v>0</v>
      </c>
      <c r="AM21" s="1324">
        <f>AM$7*'投入係数(建設)'!AM21</f>
        <v>0</v>
      </c>
      <c r="AN21" s="1324">
        <f>AN$7*'投入係数(建設)'!AN21</f>
        <v>0</v>
      </c>
      <c r="AO21" s="1324">
        <f>AO$7*'投入係数(建設)'!AO21</f>
        <v>0</v>
      </c>
      <c r="AP21" s="1324">
        <f>AP$7*'投入係数(建設)'!AP21</f>
        <v>0</v>
      </c>
      <c r="AQ21" s="1324">
        <f>AQ$7*'投入係数(建設)'!AQ21</f>
        <v>0</v>
      </c>
      <c r="AR21" s="1324">
        <f>AR$7*'投入係数(建設)'!AR21</f>
        <v>0</v>
      </c>
      <c r="AS21" s="1324">
        <f>AS$7*'投入係数(建設)'!AS21</f>
        <v>0</v>
      </c>
      <c r="AT21" s="1324">
        <f>AT$7*'投入係数(建設)'!AT21</f>
        <v>0</v>
      </c>
      <c r="AU21" s="1324">
        <f>AU$7*'投入係数(建設)'!AU21</f>
        <v>0</v>
      </c>
      <c r="AV21" s="1324">
        <f>AV$7*'投入係数(建設)'!AV21</f>
        <v>0</v>
      </c>
      <c r="AW21" s="1324">
        <f>AW$7*'投入係数(建設)'!AW21</f>
        <v>0</v>
      </c>
      <c r="AX21" s="1324">
        <f>AX$7*'投入係数(建設)'!AX21</f>
        <v>0</v>
      </c>
      <c r="AY21" s="1324">
        <f>AY$7*'投入係数(建設)'!AY21</f>
        <v>0</v>
      </c>
      <c r="AZ21" s="1324">
        <f>AZ$7*'投入係数(建設)'!AZ21</f>
        <v>0</v>
      </c>
      <c r="BA21" s="1324">
        <f>BA$7*'投入係数(建設)'!BA21</f>
        <v>0</v>
      </c>
      <c r="BB21" s="1324">
        <f>BB$7*'投入係数(建設)'!BB21</f>
        <v>0</v>
      </c>
      <c r="BC21" s="1324">
        <f>BC$7*'投入係数(建設)'!BC21</f>
        <v>0</v>
      </c>
      <c r="BD21" s="1324">
        <f>BD$7*'投入係数(建設)'!BD21</f>
        <v>0</v>
      </c>
      <c r="BE21" s="1324">
        <f>BE$7*'投入係数(建設)'!BE21</f>
        <v>0</v>
      </c>
      <c r="BF21" s="1324">
        <f>BF$7*'投入係数(建設)'!BF21</f>
        <v>0</v>
      </c>
      <c r="BG21" s="1324">
        <f>BG$7*'投入係数(建設)'!BG21</f>
        <v>0</v>
      </c>
      <c r="BH21" s="1324">
        <f>BH$7*'投入係数(建設)'!BH21</f>
        <v>0</v>
      </c>
      <c r="BI21" s="1324">
        <f>BI$7*'投入係数(建設)'!BI21</f>
        <v>0</v>
      </c>
      <c r="BJ21" s="1324">
        <f>BJ$7*'投入係数(建設)'!BJ21</f>
        <v>0</v>
      </c>
      <c r="BK21" s="1324">
        <f>BK$7*'投入係数(建設)'!BK21</f>
        <v>0</v>
      </c>
      <c r="BL21" s="1324">
        <f>BL$7*'投入係数(建設)'!BL21</f>
        <v>0</v>
      </c>
      <c r="BM21" s="1324">
        <f>BM$7*'投入係数(建設)'!BM21</f>
        <v>0</v>
      </c>
      <c r="BN21" s="1324">
        <f>BN$7*'投入係数(建設)'!BN21</f>
        <v>0</v>
      </c>
      <c r="BO21" s="1324">
        <f>BO$7*'投入係数(建設)'!BO21</f>
        <v>0</v>
      </c>
      <c r="BP21" s="1324">
        <f>BP$7*'投入係数(建設)'!BP21</f>
        <v>0</v>
      </c>
      <c r="BQ21" s="1324">
        <f>BQ$7*'投入係数(建設)'!BQ21</f>
        <v>0</v>
      </c>
      <c r="BR21" s="1324">
        <f>BR$7*'投入係数(建設)'!BR21</f>
        <v>0</v>
      </c>
      <c r="BS21" s="1324">
        <f>BS$7*'投入係数(建設)'!BS21</f>
        <v>0</v>
      </c>
      <c r="BT21" s="1324">
        <f>BT$7*'投入係数(建設)'!BT21</f>
        <v>0</v>
      </c>
      <c r="BU21" s="1325">
        <f>BU$7*'投入係数(建設)'!BU21</f>
        <v>0</v>
      </c>
      <c r="BV21" s="1326">
        <f t="shared" si="0"/>
        <v>0</v>
      </c>
      <c r="BX21" s="1416">
        <f>BX$7*'投入係数(建設)'!BW21</f>
        <v>0</v>
      </c>
    </row>
    <row r="22" spans="1:76">
      <c r="B22" s="1029">
        <v>15</v>
      </c>
      <c r="C22" s="999" t="s">
        <v>17</v>
      </c>
      <c r="D22" s="1327">
        <f>D$7*'投入係数(建設)'!D22</f>
        <v>0</v>
      </c>
      <c r="E22" s="1328">
        <f>E$7*'投入係数(建設)'!E22</f>
        <v>0</v>
      </c>
      <c r="F22" s="1328">
        <f>F$7*'投入係数(建設)'!F22</f>
        <v>0</v>
      </c>
      <c r="G22" s="1328">
        <f>G$7*'投入係数(建設)'!G22</f>
        <v>0</v>
      </c>
      <c r="H22" s="1328">
        <f>H$7*'投入係数(建設)'!H22</f>
        <v>0</v>
      </c>
      <c r="I22" s="1328">
        <f>I$7*'投入係数(建設)'!I22</f>
        <v>0</v>
      </c>
      <c r="J22" s="1328">
        <f>J$7*'投入係数(建設)'!J22</f>
        <v>0</v>
      </c>
      <c r="K22" s="1328">
        <f>K$7*'投入係数(建設)'!K22</f>
        <v>0</v>
      </c>
      <c r="L22" s="1328">
        <f>L$7*'投入係数(建設)'!L22</f>
        <v>0</v>
      </c>
      <c r="M22" s="1328">
        <f>M$7*'投入係数(建設)'!M22</f>
        <v>0</v>
      </c>
      <c r="N22" s="1328">
        <f>N$7*'投入係数(建設)'!N22</f>
        <v>0</v>
      </c>
      <c r="O22" s="1328">
        <f>O$7*'投入係数(建設)'!O22</f>
        <v>0</v>
      </c>
      <c r="P22" s="1328">
        <f>P$7*'投入係数(建設)'!P22</f>
        <v>0</v>
      </c>
      <c r="Q22" s="1328">
        <f>Q$7*'投入係数(建設)'!Q22</f>
        <v>0</v>
      </c>
      <c r="R22" s="1328">
        <f>R$7*'投入係数(建設)'!R22</f>
        <v>0</v>
      </c>
      <c r="S22" s="1328">
        <f>S$7*'投入係数(建設)'!S22</f>
        <v>0</v>
      </c>
      <c r="T22" s="1328">
        <f>T$7*'投入係数(建設)'!T22</f>
        <v>0</v>
      </c>
      <c r="U22" s="1328">
        <f>U$7*'投入係数(建設)'!U22</f>
        <v>0</v>
      </c>
      <c r="V22" s="1328">
        <f>V$7*'投入係数(建設)'!V22</f>
        <v>0</v>
      </c>
      <c r="W22" s="1328">
        <f>W$7*'投入係数(建設)'!W22</f>
        <v>0</v>
      </c>
      <c r="X22" s="1328">
        <f>X$7*'投入係数(建設)'!X22</f>
        <v>0</v>
      </c>
      <c r="Y22" s="1328">
        <f>Y$7*'投入係数(建設)'!Y22</f>
        <v>0</v>
      </c>
      <c r="Z22" s="1328">
        <f>Z$7*'投入係数(建設)'!Z22</f>
        <v>0</v>
      </c>
      <c r="AA22" s="1328">
        <f>AA$7*'投入係数(建設)'!AA22</f>
        <v>0</v>
      </c>
      <c r="AB22" s="1328">
        <f>AB$7*'投入係数(建設)'!AB22</f>
        <v>0</v>
      </c>
      <c r="AC22" s="1328">
        <f>AC$7*'投入係数(建設)'!AC22</f>
        <v>0</v>
      </c>
      <c r="AD22" s="1328">
        <f>AD$7*'投入係数(建設)'!AD22</f>
        <v>0</v>
      </c>
      <c r="AE22" s="1328">
        <f>AE$7*'投入係数(建設)'!AE22</f>
        <v>0</v>
      </c>
      <c r="AF22" s="1328">
        <f>AF$7*'投入係数(建設)'!AF22</f>
        <v>0</v>
      </c>
      <c r="AG22" s="1328">
        <f>AG$7*'投入係数(建設)'!AG22</f>
        <v>0</v>
      </c>
      <c r="AH22" s="1328">
        <f>AH$7*'投入係数(建設)'!AH22</f>
        <v>0</v>
      </c>
      <c r="AI22" s="1328">
        <f>AI$7*'投入係数(建設)'!AI22</f>
        <v>0</v>
      </c>
      <c r="AJ22" s="1328">
        <f>AJ$7*'投入係数(建設)'!AJ22</f>
        <v>0</v>
      </c>
      <c r="AK22" s="1328">
        <f>AK$7*'投入係数(建設)'!AK22</f>
        <v>0</v>
      </c>
      <c r="AL22" s="1328">
        <f>AL$7*'投入係数(建設)'!AL22</f>
        <v>0</v>
      </c>
      <c r="AM22" s="1328">
        <f>AM$7*'投入係数(建設)'!AM22</f>
        <v>0</v>
      </c>
      <c r="AN22" s="1328">
        <f>AN$7*'投入係数(建設)'!AN22</f>
        <v>0</v>
      </c>
      <c r="AO22" s="1328">
        <f>AO$7*'投入係数(建設)'!AO22</f>
        <v>0</v>
      </c>
      <c r="AP22" s="1328">
        <f>AP$7*'投入係数(建設)'!AP22</f>
        <v>0</v>
      </c>
      <c r="AQ22" s="1328">
        <f>AQ$7*'投入係数(建設)'!AQ22</f>
        <v>0</v>
      </c>
      <c r="AR22" s="1328">
        <f>AR$7*'投入係数(建設)'!AR22</f>
        <v>0</v>
      </c>
      <c r="AS22" s="1328">
        <f>AS$7*'投入係数(建設)'!AS22</f>
        <v>0</v>
      </c>
      <c r="AT22" s="1328">
        <f>AT$7*'投入係数(建設)'!AT22</f>
        <v>0</v>
      </c>
      <c r="AU22" s="1328">
        <f>AU$7*'投入係数(建設)'!AU22</f>
        <v>0</v>
      </c>
      <c r="AV22" s="1328">
        <f>AV$7*'投入係数(建設)'!AV22</f>
        <v>0</v>
      </c>
      <c r="AW22" s="1328">
        <f>AW$7*'投入係数(建設)'!AW22</f>
        <v>0</v>
      </c>
      <c r="AX22" s="1328">
        <f>AX$7*'投入係数(建設)'!AX22</f>
        <v>0</v>
      </c>
      <c r="AY22" s="1328">
        <f>AY$7*'投入係数(建設)'!AY22</f>
        <v>0</v>
      </c>
      <c r="AZ22" s="1328">
        <f>AZ$7*'投入係数(建設)'!AZ22</f>
        <v>0</v>
      </c>
      <c r="BA22" s="1328">
        <f>BA$7*'投入係数(建設)'!BA22</f>
        <v>0</v>
      </c>
      <c r="BB22" s="1328">
        <f>BB$7*'投入係数(建設)'!BB22</f>
        <v>0</v>
      </c>
      <c r="BC22" s="1328">
        <f>BC$7*'投入係数(建設)'!BC22</f>
        <v>0</v>
      </c>
      <c r="BD22" s="1328">
        <f>BD$7*'投入係数(建設)'!BD22</f>
        <v>0</v>
      </c>
      <c r="BE22" s="1328">
        <f>BE$7*'投入係数(建設)'!BE22</f>
        <v>0</v>
      </c>
      <c r="BF22" s="1328">
        <f>BF$7*'投入係数(建設)'!BF22</f>
        <v>0</v>
      </c>
      <c r="BG22" s="1328">
        <f>BG$7*'投入係数(建設)'!BG22</f>
        <v>0</v>
      </c>
      <c r="BH22" s="1328">
        <f>BH$7*'投入係数(建設)'!BH22</f>
        <v>0</v>
      </c>
      <c r="BI22" s="1328">
        <f>BI$7*'投入係数(建設)'!BI22</f>
        <v>0</v>
      </c>
      <c r="BJ22" s="1328">
        <f>BJ$7*'投入係数(建設)'!BJ22</f>
        <v>0</v>
      </c>
      <c r="BK22" s="1328">
        <f>BK$7*'投入係数(建設)'!BK22</f>
        <v>0</v>
      </c>
      <c r="BL22" s="1328">
        <f>BL$7*'投入係数(建設)'!BL22</f>
        <v>0</v>
      </c>
      <c r="BM22" s="1328">
        <f>BM$7*'投入係数(建設)'!BM22</f>
        <v>0</v>
      </c>
      <c r="BN22" s="1328">
        <f>BN$7*'投入係数(建設)'!BN22</f>
        <v>0</v>
      </c>
      <c r="BO22" s="1328">
        <f>BO$7*'投入係数(建設)'!BO22</f>
        <v>0</v>
      </c>
      <c r="BP22" s="1328">
        <f>BP$7*'投入係数(建設)'!BP22</f>
        <v>0</v>
      </c>
      <c r="BQ22" s="1328">
        <f>BQ$7*'投入係数(建設)'!BQ22</f>
        <v>0</v>
      </c>
      <c r="BR22" s="1328">
        <f>BR$7*'投入係数(建設)'!BR22</f>
        <v>0</v>
      </c>
      <c r="BS22" s="1328">
        <f>BS$7*'投入係数(建設)'!BS22</f>
        <v>0</v>
      </c>
      <c r="BT22" s="1328">
        <f>BT$7*'投入係数(建設)'!BT22</f>
        <v>0</v>
      </c>
      <c r="BU22" s="1329">
        <f>BU$7*'投入係数(建設)'!BU22</f>
        <v>0</v>
      </c>
      <c r="BV22" s="1330">
        <f t="shared" si="0"/>
        <v>0</v>
      </c>
      <c r="BX22" s="1417">
        <f>BX$7*'投入係数(建設)'!BW22</f>
        <v>0</v>
      </c>
    </row>
    <row r="23" spans="1:76">
      <c r="A23" s="718"/>
      <c r="B23" s="1030">
        <v>16</v>
      </c>
      <c r="C23" s="1001" t="s">
        <v>408</v>
      </c>
      <c r="D23" s="1331">
        <f>D$7*'投入係数(建設)'!D23</f>
        <v>0</v>
      </c>
      <c r="E23" s="1332">
        <f>E$7*'投入係数(建設)'!E23</f>
        <v>0</v>
      </c>
      <c r="F23" s="1332">
        <f>F$7*'投入係数(建設)'!F23</f>
        <v>0</v>
      </c>
      <c r="G23" s="1332">
        <f>G$7*'投入係数(建設)'!G23</f>
        <v>0</v>
      </c>
      <c r="H23" s="1332">
        <f>H$7*'投入係数(建設)'!H23</f>
        <v>0</v>
      </c>
      <c r="I23" s="1332">
        <f>I$7*'投入係数(建設)'!I23</f>
        <v>0</v>
      </c>
      <c r="J23" s="1332">
        <f>J$7*'投入係数(建設)'!J23</f>
        <v>0</v>
      </c>
      <c r="K23" s="1332">
        <f>K$7*'投入係数(建設)'!K23</f>
        <v>0</v>
      </c>
      <c r="L23" s="1332">
        <f>L$7*'投入係数(建設)'!L23</f>
        <v>0</v>
      </c>
      <c r="M23" s="1332">
        <f>M$7*'投入係数(建設)'!M23</f>
        <v>0</v>
      </c>
      <c r="N23" s="1332">
        <f>N$7*'投入係数(建設)'!N23</f>
        <v>0</v>
      </c>
      <c r="O23" s="1332">
        <f>O$7*'投入係数(建設)'!O23</f>
        <v>0</v>
      </c>
      <c r="P23" s="1332">
        <f>P$7*'投入係数(建設)'!P23</f>
        <v>0</v>
      </c>
      <c r="Q23" s="1332">
        <f>Q$7*'投入係数(建設)'!Q23</f>
        <v>0</v>
      </c>
      <c r="R23" s="1332">
        <f>R$7*'投入係数(建設)'!R23</f>
        <v>0</v>
      </c>
      <c r="S23" s="1332">
        <f>S$7*'投入係数(建設)'!S23</f>
        <v>0</v>
      </c>
      <c r="T23" s="1332">
        <f>T$7*'投入係数(建設)'!T23</f>
        <v>0</v>
      </c>
      <c r="U23" s="1332">
        <f>U$7*'投入係数(建設)'!U23</f>
        <v>0</v>
      </c>
      <c r="V23" s="1332">
        <f>V$7*'投入係数(建設)'!V23</f>
        <v>0</v>
      </c>
      <c r="W23" s="1332">
        <f>W$7*'投入係数(建設)'!W23</f>
        <v>0</v>
      </c>
      <c r="X23" s="1332">
        <f>X$7*'投入係数(建設)'!X23</f>
        <v>0</v>
      </c>
      <c r="Y23" s="1332">
        <f>Y$7*'投入係数(建設)'!Y23</f>
        <v>0</v>
      </c>
      <c r="Z23" s="1332">
        <f>Z$7*'投入係数(建設)'!Z23</f>
        <v>0</v>
      </c>
      <c r="AA23" s="1332">
        <f>AA$7*'投入係数(建設)'!AA23</f>
        <v>0</v>
      </c>
      <c r="AB23" s="1332">
        <f>AB$7*'投入係数(建設)'!AB23</f>
        <v>0</v>
      </c>
      <c r="AC23" s="1332">
        <f>AC$7*'投入係数(建設)'!AC23</f>
        <v>0</v>
      </c>
      <c r="AD23" s="1332">
        <f>AD$7*'投入係数(建設)'!AD23</f>
        <v>0</v>
      </c>
      <c r="AE23" s="1332">
        <f>AE$7*'投入係数(建設)'!AE23</f>
        <v>0</v>
      </c>
      <c r="AF23" s="1332">
        <f>AF$7*'投入係数(建設)'!AF23</f>
        <v>0</v>
      </c>
      <c r="AG23" s="1332">
        <f>AG$7*'投入係数(建設)'!AG23</f>
        <v>0</v>
      </c>
      <c r="AH23" s="1332">
        <f>AH$7*'投入係数(建設)'!AH23</f>
        <v>0</v>
      </c>
      <c r="AI23" s="1332">
        <f>AI$7*'投入係数(建設)'!AI23</f>
        <v>0</v>
      </c>
      <c r="AJ23" s="1332">
        <f>AJ$7*'投入係数(建設)'!AJ23</f>
        <v>0</v>
      </c>
      <c r="AK23" s="1332">
        <f>AK$7*'投入係数(建設)'!AK23</f>
        <v>0</v>
      </c>
      <c r="AL23" s="1332">
        <f>AL$7*'投入係数(建設)'!AL23</f>
        <v>0</v>
      </c>
      <c r="AM23" s="1332">
        <f>AM$7*'投入係数(建設)'!AM23</f>
        <v>0</v>
      </c>
      <c r="AN23" s="1332">
        <f>AN$7*'投入係数(建設)'!AN23</f>
        <v>0</v>
      </c>
      <c r="AO23" s="1332">
        <f>AO$7*'投入係数(建設)'!AO23</f>
        <v>0</v>
      </c>
      <c r="AP23" s="1332">
        <f>AP$7*'投入係数(建設)'!AP23</f>
        <v>0</v>
      </c>
      <c r="AQ23" s="1332">
        <f>AQ$7*'投入係数(建設)'!AQ23</f>
        <v>0</v>
      </c>
      <c r="AR23" s="1332">
        <f>AR$7*'投入係数(建設)'!AR23</f>
        <v>0</v>
      </c>
      <c r="AS23" s="1332">
        <f>AS$7*'投入係数(建設)'!AS23</f>
        <v>0</v>
      </c>
      <c r="AT23" s="1332">
        <f>AT$7*'投入係数(建設)'!AT23</f>
        <v>0</v>
      </c>
      <c r="AU23" s="1332">
        <f>AU$7*'投入係数(建設)'!AU23</f>
        <v>0</v>
      </c>
      <c r="AV23" s="1332">
        <f>AV$7*'投入係数(建設)'!AV23</f>
        <v>0</v>
      </c>
      <c r="AW23" s="1332">
        <f>AW$7*'投入係数(建設)'!AW23</f>
        <v>0</v>
      </c>
      <c r="AX23" s="1332">
        <f>AX$7*'投入係数(建設)'!AX23</f>
        <v>0</v>
      </c>
      <c r="AY23" s="1332">
        <f>AY$7*'投入係数(建設)'!AY23</f>
        <v>0</v>
      </c>
      <c r="AZ23" s="1332">
        <f>AZ$7*'投入係数(建設)'!AZ23</f>
        <v>0</v>
      </c>
      <c r="BA23" s="1332">
        <f>BA$7*'投入係数(建設)'!BA23</f>
        <v>0</v>
      </c>
      <c r="BB23" s="1332">
        <f>BB$7*'投入係数(建設)'!BB23</f>
        <v>0</v>
      </c>
      <c r="BC23" s="1332">
        <f>BC$7*'投入係数(建設)'!BC23</f>
        <v>0</v>
      </c>
      <c r="BD23" s="1332">
        <f>BD$7*'投入係数(建設)'!BD23</f>
        <v>0</v>
      </c>
      <c r="BE23" s="1332">
        <f>BE$7*'投入係数(建設)'!BE23</f>
        <v>0</v>
      </c>
      <c r="BF23" s="1332">
        <f>BF$7*'投入係数(建設)'!BF23</f>
        <v>0</v>
      </c>
      <c r="BG23" s="1332">
        <f>BG$7*'投入係数(建設)'!BG23</f>
        <v>0</v>
      </c>
      <c r="BH23" s="1332">
        <f>BH$7*'投入係数(建設)'!BH23</f>
        <v>0</v>
      </c>
      <c r="BI23" s="1332">
        <f>BI$7*'投入係数(建設)'!BI23</f>
        <v>0</v>
      </c>
      <c r="BJ23" s="1332">
        <f>BJ$7*'投入係数(建設)'!BJ23</f>
        <v>0</v>
      </c>
      <c r="BK23" s="1332">
        <f>BK$7*'投入係数(建設)'!BK23</f>
        <v>0</v>
      </c>
      <c r="BL23" s="1332">
        <f>BL$7*'投入係数(建設)'!BL23</f>
        <v>0</v>
      </c>
      <c r="BM23" s="1332">
        <f>BM$7*'投入係数(建設)'!BM23</f>
        <v>0</v>
      </c>
      <c r="BN23" s="1332">
        <f>BN$7*'投入係数(建設)'!BN23</f>
        <v>0</v>
      </c>
      <c r="BO23" s="1332">
        <f>BO$7*'投入係数(建設)'!BO23</f>
        <v>0</v>
      </c>
      <c r="BP23" s="1332">
        <f>BP$7*'投入係数(建設)'!BP23</f>
        <v>0</v>
      </c>
      <c r="BQ23" s="1332">
        <f>BQ$7*'投入係数(建設)'!BQ23</f>
        <v>0</v>
      </c>
      <c r="BR23" s="1332">
        <f>BR$7*'投入係数(建設)'!BR23</f>
        <v>0</v>
      </c>
      <c r="BS23" s="1332">
        <f>BS$7*'投入係数(建設)'!BS23</f>
        <v>0</v>
      </c>
      <c r="BT23" s="1332">
        <f>BT$7*'投入係数(建設)'!BT23</f>
        <v>0</v>
      </c>
      <c r="BU23" s="1333">
        <f>BU$7*'投入係数(建設)'!BU23</f>
        <v>0</v>
      </c>
      <c r="BV23" s="1334">
        <f t="shared" si="0"/>
        <v>0</v>
      </c>
      <c r="BX23" s="1418">
        <f>BX$7*'投入係数(建設)'!BW23</f>
        <v>0</v>
      </c>
    </row>
    <row r="24" spans="1:76">
      <c r="A24" s="718"/>
      <c r="B24" s="1031">
        <v>17</v>
      </c>
      <c r="C24" s="1003" t="s">
        <v>409</v>
      </c>
      <c r="D24" s="1323">
        <f>D$7*'投入係数(建設)'!D24</f>
        <v>0</v>
      </c>
      <c r="E24" s="1324">
        <f>E$7*'投入係数(建設)'!E24</f>
        <v>0</v>
      </c>
      <c r="F24" s="1324">
        <f>F$7*'投入係数(建設)'!F24</f>
        <v>0</v>
      </c>
      <c r="G24" s="1324">
        <f>G$7*'投入係数(建設)'!G24</f>
        <v>0</v>
      </c>
      <c r="H24" s="1324">
        <f>H$7*'投入係数(建設)'!H24</f>
        <v>0</v>
      </c>
      <c r="I24" s="1324">
        <f>I$7*'投入係数(建設)'!I24</f>
        <v>0</v>
      </c>
      <c r="J24" s="1324">
        <f>J$7*'投入係数(建設)'!J24</f>
        <v>0</v>
      </c>
      <c r="K24" s="1324">
        <f>K$7*'投入係数(建設)'!K24</f>
        <v>0</v>
      </c>
      <c r="L24" s="1324">
        <f>L$7*'投入係数(建設)'!L24</f>
        <v>0</v>
      </c>
      <c r="M24" s="1324">
        <f>M$7*'投入係数(建設)'!M24</f>
        <v>0</v>
      </c>
      <c r="N24" s="1324">
        <f>N$7*'投入係数(建設)'!N24</f>
        <v>0</v>
      </c>
      <c r="O24" s="1324">
        <f>O$7*'投入係数(建設)'!O24</f>
        <v>0</v>
      </c>
      <c r="P24" s="1324">
        <f>P$7*'投入係数(建設)'!P24</f>
        <v>0</v>
      </c>
      <c r="Q24" s="1324">
        <f>Q$7*'投入係数(建設)'!Q24</f>
        <v>0</v>
      </c>
      <c r="R24" s="1324">
        <f>R$7*'投入係数(建設)'!R24</f>
        <v>0</v>
      </c>
      <c r="S24" s="1324">
        <f>S$7*'投入係数(建設)'!S24</f>
        <v>0</v>
      </c>
      <c r="T24" s="1324">
        <f>T$7*'投入係数(建設)'!T24</f>
        <v>0</v>
      </c>
      <c r="U24" s="1324">
        <f>U$7*'投入係数(建設)'!U24</f>
        <v>0</v>
      </c>
      <c r="V24" s="1324">
        <f>V$7*'投入係数(建設)'!V24</f>
        <v>0</v>
      </c>
      <c r="W24" s="1324">
        <f>W$7*'投入係数(建設)'!W24</f>
        <v>0</v>
      </c>
      <c r="X24" s="1324">
        <f>X$7*'投入係数(建設)'!X24</f>
        <v>0</v>
      </c>
      <c r="Y24" s="1324">
        <f>Y$7*'投入係数(建設)'!Y24</f>
        <v>0</v>
      </c>
      <c r="Z24" s="1324">
        <f>Z$7*'投入係数(建設)'!Z24</f>
        <v>0</v>
      </c>
      <c r="AA24" s="1324">
        <f>AA$7*'投入係数(建設)'!AA24</f>
        <v>0</v>
      </c>
      <c r="AB24" s="1324">
        <f>AB$7*'投入係数(建設)'!AB24</f>
        <v>0</v>
      </c>
      <c r="AC24" s="1324">
        <f>AC$7*'投入係数(建設)'!AC24</f>
        <v>0</v>
      </c>
      <c r="AD24" s="1324">
        <f>AD$7*'投入係数(建設)'!AD24</f>
        <v>0</v>
      </c>
      <c r="AE24" s="1324">
        <f>AE$7*'投入係数(建設)'!AE24</f>
        <v>0</v>
      </c>
      <c r="AF24" s="1324">
        <f>AF$7*'投入係数(建設)'!AF24</f>
        <v>0</v>
      </c>
      <c r="AG24" s="1324">
        <f>AG$7*'投入係数(建設)'!AG24</f>
        <v>0</v>
      </c>
      <c r="AH24" s="1324">
        <f>AH$7*'投入係数(建設)'!AH24</f>
        <v>0</v>
      </c>
      <c r="AI24" s="1324">
        <f>AI$7*'投入係数(建設)'!AI24</f>
        <v>0</v>
      </c>
      <c r="AJ24" s="1324">
        <f>AJ$7*'投入係数(建設)'!AJ24</f>
        <v>0</v>
      </c>
      <c r="AK24" s="1324">
        <f>AK$7*'投入係数(建設)'!AK24</f>
        <v>0</v>
      </c>
      <c r="AL24" s="1324">
        <f>AL$7*'投入係数(建設)'!AL24</f>
        <v>0</v>
      </c>
      <c r="AM24" s="1324">
        <f>AM$7*'投入係数(建設)'!AM24</f>
        <v>0</v>
      </c>
      <c r="AN24" s="1324">
        <f>AN$7*'投入係数(建設)'!AN24</f>
        <v>0</v>
      </c>
      <c r="AO24" s="1324">
        <f>AO$7*'投入係数(建設)'!AO24</f>
        <v>0</v>
      </c>
      <c r="AP24" s="1324">
        <f>AP$7*'投入係数(建設)'!AP24</f>
        <v>0</v>
      </c>
      <c r="AQ24" s="1324">
        <f>AQ$7*'投入係数(建設)'!AQ24</f>
        <v>0</v>
      </c>
      <c r="AR24" s="1324">
        <f>AR$7*'投入係数(建設)'!AR24</f>
        <v>0</v>
      </c>
      <c r="AS24" s="1324">
        <f>AS$7*'投入係数(建設)'!AS24</f>
        <v>0</v>
      </c>
      <c r="AT24" s="1324">
        <f>AT$7*'投入係数(建設)'!AT24</f>
        <v>0</v>
      </c>
      <c r="AU24" s="1324">
        <f>AU$7*'投入係数(建設)'!AU24</f>
        <v>0</v>
      </c>
      <c r="AV24" s="1324">
        <f>AV$7*'投入係数(建設)'!AV24</f>
        <v>0</v>
      </c>
      <c r="AW24" s="1324">
        <f>AW$7*'投入係数(建設)'!AW24</f>
        <v>0</v>
      </c>
      <c r="AX24" s="1324">
        <f>AX$7*'投入係数(建設)'!AX24</f>
        <v>0</v>
      </c>
      <c r="AY24" s="1324">
        <f>AY$7*'投入係数(建設)'!AY24</f>
        <v>0</v>
      </c>
      <c r="AZ24" s="1324">
        <f>AZ$7*'投入係数(建設)'!AZ24</f>
        <v>0</v>
      </c>
      <c r="BA24" s="1324">
        <f>BA$7*'投入係数(建設)'!BA24</f>
        <v>0</v>
      </c>
      <c r="BB24" s="1324">
        <f>BB$7*'投入係数(建設)'!BB24</f>
        <v>0</v>
      </c>
      <c r="BC24" s="1324">
        <f>BC$7*'投入係数(建設)'!BC24</f>
        <v>0</v>
      </c>
      <c r="BD24" s="1324">
        <f>BD$7*'投入係数(建設)'!BD24</f>
        <v>0</v>
      </c>
      <c r="BE24" s="1324">
        <f>BE$7*'投入係数(建設)'!BE24</f>
        <v>0</v>
      </c>
      <c r="BF24" s="1324">
        <f>BF$7*'投入係数(建設)'!BF24</f>
        <v>0</v>
      </c>
      <c r="BG24" s="1324">
        <f>BG$7*'投入係数(建設)'!BG24</f>
        <v>0</v>
      </c>
      <c r="BH24" s="1324">
        <f>BH$7*'投入係数(建設)'!BH24</f>
        <v>0</v>
      </c>
      <c r="BI24" s="1324">
        <f>BI$7*'投入係数(建設)'!BI24</f>
        <v>0</v>
      </c>
      <c r="BJ24" s="1324">
        <f>BJ$7*'投入係数(建設)'!BJ24</f>
        <v>0</v>
      </c>
      <c r="BK24" s="1324">
        <f>BK$7*'投入係数(建設)'!BK24</f>
        <v>0</v>
      </c>
      <c r="BL24" s="1324">
        <f>BL$7*'投入係数(建設)'!BL24</f>
        <v>0</v>
      </c>
      <c r="BM24" s="1324">
        <f>BM$7*'投入係数(建設)'!BM24</f>
        <v>0</v>
      </c>
      <c r="BN24" s="1324">
        <f>BN$7*'投入係数(建設)'!BN24</f>
        <v>0</v>
      </c>
      <c r="BO24" s="1324">
        <f>BO$7*'投入係数(建設)'!BO24</f>
        <v>0</v>
      </c>
      <c r="BP24" s="1324">
        <f>BP$7*'投入係数(建設)'!BP24</f>
        <v>0</v>
      </c>
      <c r="BQ24" s="1324">
        <f>BQ$7*'投入係数(建設)'!BQ24</f>
        <v>0</v>
      </c>
      <c r="BR24" s="1324">
        <f>BR$7*'投入係数(建設)'!BR24</f>
        <v>0</v>
      </c>
      <c r="BS24" s="1324">
        <f>BS$7*'投入係数(建設)'!BS24</f>
        <v>0</v>
      </c>
      <c r="BT24" s="1324">
        <f>BT$7*'投入係数(建設)'!BT24</f>
        <v>0</v>
      </c>
      <c r="BU24" s="1325">
        <f>BU$7*'投入係数(建設)'!BU24</f>
        <v>0</v>
      </c>
      <c r="BV24" s="1326">
        <f t="shared" si="0"/>
        <v>0</v>
      </c>
      <c r="BX24" s="1416">
        <f>BX$7*'投入係数(建設)'!BW24</f>
        <v>0</v>
      </c>
    </row>
    <row r="25" spans="1:76">
      <c r="A25" s="718"/>
      <c r="B25" s="1031">
        <v>18</v>
      </c>
      <c r="C25" s="1003" t="s">
        <v>410</v>
      </c>
      <c r="D25" s="1323">
        <f>D$7*'投入係数(建設)'!D25</f>
        <v>0</v>
      </c>
      <c r="E25" s="1324">
        <f>E$7*'投入係数(建設)'!E25</f>
        <v>0</v>
      </c>
      <c r="F25" s="1324">
        <f>F$7*'投入係数(建設)'!F25</f>
        <v>0</v>
      </c>
      <c r="G25" s="1324">
        <f>G$7*'投入係数(建設)'!G25</f>
        <v>0</v>
      </c>
      <c r="H25" s="1324">
        <f>H$7*'投入係数(建設)'!H25</f>
        <v>0</v>
      </c>
      <c r="I25" s="1324">
        <f>I$7*'投入係数(建設)'!I25</f>
        <v>0</v>
      </c>
      <c r="J25" s="1324">
        <f>J$7*'投入係数(建設)'!J25</f>
        <v>0</v>
      </c>
      <c r="K25" s="1324">
        <f>K$7*'投入係数(建設)'!K25</f>
        <v>0</v>
      </c>
      <c r="L25" s="1324">
        <f>L$7*'投入係数(建設)'!L25</f>
        <v>0</v>
      </c>
      <c r="M25" s="1324">
        <f>M$7*'投入係数(建設)'!M25</f>
        <v>0</v>
      </c>
      <c r="N25" s="1324">
        <f>N$7*'投入係数(建設)'!N25</f>
        <v>0</v>
      </c>
      <c r="O25" s="1324">
        <f>O$7*'投入係数(建設)'!O25</f>
        <v>0</v>
      </c>
      <c r="P25" s="1324">
        <f>P$7*'投入係数(建設)'!P25</f>
        <v>0</v>
      </c>
      <c r="Q25" s="1324">
        <f>Q$7*'投入係数(建設)'!Q25</f>
        <v>0</v>
      </c>
      <c r="R25" s="1324">
        <f>R$7*'投入係数(建設)'!R25</f>
        <v>0</v>
      </c>
      <c r="S25" s="1324">
        <f>S$7*'投入係数(建設)'!S25</f>
        <v>0</v>
      </c>
      <c r="T25" s="1324">
        <f>T$7*'投入係数(建設)'!T25</f>
        <v>0</v>
      </c>
      <c r="U25" s="1324">
        <f>U$7*'投入係数(建設)'!U25</f>
        <v>0</v>
      </c>
      <c r="V25" s="1324">
        <f>V$7*'投入係数(建設)'!V25</f>
        <v>0</v>
      </c>
      <c r="W25" s="1324">
        <f>W$7*'投入係数(建設)'!W25</f>
        <v>0</v>
      </c>
      <c r="X25" s="1324">
        <f>X$7*'投入係数(建設)'!X25</f>
        <v>0</v>
      </c>
      <c r="Y25" s="1324">
        <f>Y$7*'投入係数(建設)'!Y25</f>
        <v>0</v>
      </c>
      <c r="Z25" s="1324">
        <f>Z$7*'投入係数(建設)'!Z25</f>
        <v>0</v>
      </c>
      <c r="AA25" s="1324">
        <f>AA$7*'投入係数(建設)'!AA25</f>
        <v>0</v>
      </c>
      <c r="AB25" s="1324">
        <f>AB$7*'投入係数(建設)'!AB25</f>
        <v>0</v>
      </c>
      <c r="AC25" s="1324">
        <f>AC$7*'投入係数(建設)'!AC25</f>
        <v>0</v>
      </c>
      <c r="AD25" s="1324">
        <f>AD$7*'投入係数(建設)'!AD25</f>
        <v>0</v>
      </c>
      <c r="AE25" s="1324">
        <f>AE$7*'投入係数(建設)'!AE25</f>
        <v>0</v>
      </c>
      <c r="AF25" s="1324">
        <f>AF$7*'投入係数(建設)'!AF25</f>
        <v>0</v>
      </c>
      <c r="AG25" s="1324">
        <f>AG$7*'投入係数(建設)'!AG25</f>
        <v>0</v>
      </c>
      <c r="AH25" s="1324">
        <f>AH$7*'投入係数(建設)'!AH25</f>
        <v>0</v>
      </c>
      <c r="AI25" s="1324">
        <f>AI$7*'投入係数(建設)'!AI25</f>
        <v>0</v>
      </c>
      <c r="AJ25" s="1324">
        <f>AJ$7*'投入係数(建設)'!AJ25</f>
        <v>0</v>
      </c>
      <c r="AK25" s="1324">
        <f>AK$7*'投入係数(建設)'!AK25</f>
        <v>0</v>
      </c>
      <c r="AL25" s="1324">
        <f>AL$7*'投入係数(建設)'!AL25</f>
        <v>0</v>
      </c>
      <c r="AM25" s="1324">
        <f>AM$7*'投入係数(建設)'!AM25</f>
        <v>0</v>
      </c>
      <c r="AN25" s="1324">
        <f>AN$7*'投入係数(建設)'!AN25</f>
        <v>0</v>
      </c>
      <c r="AO25" s="1324">
        <f>AO$7*'投入係数(建設)'!AO25</f>
        <v>0</v>
      </c>
      <c r="AP25" s="1324">
        <f>AP$7*'投入係数(建設)'!AP25</f>
        <v>0</v>
      </c>
      <c r="AQ25" s="1324">
        <f>AQ$7*'投入係数(建設)'!AQ25</f>
        <v>0</v>
      </c>
      <c r="AR25" s="1324">
        <f>AR$7*'投入係数(建設)'!AR25</f>
        <v>0</v>
      </c>
      <c r="AS25" s="1324">
        <f>AS$7*'投入係数(建設)'!AS25</f>
        <v>0</v>
      </c>
      <c r="AT25" s="1324">
        <f>AT$7*'投入係数(建設)'!AT25</f>
        <v>0</v>
      </c>
      <c r="AU25" s="1324">
        <f>AU$7*'投入係数(建設)'!AU25</f>
        <v>0</v>
      </c>
      <c r="AV25" s="1324">
        <f>AV$7*'投入係数(建設)'!AV25</f>
        <v>0</v>
      </c>
      <c r="AW25" s="1324">
        <f>AW$7*'投入係数(建設)'!AW25</f>
        <v>0</v>
      </c>
      <c r="AX25" s="1324">
        <f>AX$7*'投入係数(建設)'!AX25</f>
        <v>0</v>
      </c>
      <c r="AY25" s="1324">
        <f>AY$7*'投入係数(建設)'!AY25</f>
        <v>0</v>
      </c>
      <c r="AZ25" s="1324">
        <f>AZ$7*'投入係数(建設)'!AZ25</f>
        <v>0</v>
      </c>
      <c r="BA25" s="1324">
        <f>BA$7*'投入係数(建設)'!BA25</f>
        <v>0</v>
      </c>
      <c r="BB25" s="1324">
        <f>BB$7*'投入係数(建設)'!BB25</f>
        <v>0</v>
      </c>
      <c r="BC25" s="1324">
        <f>BC$7*'投入係数(建設)'!BC25</f>
        <v>0</v>
      </c>
      <c r="BD25" s="1324">
        <f>BD$7*'投入係数(建設)'!BD25</f>
        <v>0</v>
      </c>
      <c r="BE25" s="1324">
        <f>BE$7*'投入係数(建設)'!BE25</f>
        <v>0</v>
      </c>
      <c r="BF25" s="1324">
        <f>BF$7*'投入係数(建設)'!BF25</f>
        <v>0</v>
      </c>
      <c r="BG25" s="1324">
        <f>BG$7*'投入係数(建設)'!BG25</f>
        <v>0</v>
      </c>
      <c r="BH25" s="1324">
        <f>BH$7*'投入係数(建設)'!BH25</f>
        <v>0</v>
      </c>
      <c r="BI25" s="1324">
        <f>BI$7*'投入係数(建設)'!BI25</f>
        <v>0</v>
      </c>
      <c r="BJ25" s="1324">
        <f>BJ$7*'投入係数(建設)'!BJ25</f>
        <v>0</v>
      </c>
      <c r="BK25" s="1324">
        <f>BK$7*'投入係数(建設)'!BK25</f>
        <v>0</v>
      </c>
      <c r="BL25" s="1324">
        <f>BL$7*'投入係数(建設)'!BL25</f>
        <v>0</v>
      </c>
      <c r="BM25" s="1324">
        <f>BM$7*'投入係数(建設)'!BM25</f>
        <v>0</v>
      </c>
      <c r="BN25" s="1324">
        <f>BN$7*'投入係数(建設)'!BN25</f>
        <v>0</v>
      </c>
      <c r="BO25" s="1324">
        <f>BO$7*'投入係数(建設)'!BO25</f>
        <v>0</v>
      </c>
      <c r="BP25" s="1324">
        <f>BP$7*'投入係数(建設)'!BP25</f>
        <v>0</v>
      </c>
      <c r="BQ25" s="1324">
        <f>BQ$7*'投入係数(建設)'!BQ25</f>
        <v>0</v>
      </c>
      <c r="BR25" s="1324">
        <f>BR$7*'投入係数(建設)'!BR25</f>
        <v>0</v>
      </c>
      <c r="BS25" s="1324">
        <f>BS$7*'投入係数(建設)'!BS25</f>
        <v>0</v>
      </c>
      <c r="BT25" s="1324">
        <f>BT$7*'投入係数(建設)'!BT25</f>
        <v>0</v>
      </c>
      <c r="BU25" s="1325">
        <f>BU$7*'投入係数(建設)'!BU25</f>
        <v>0</v>
      </c>
      <c r="BV25" s="1326">
        <f t="shared" si="0"/>
        <v>0</v>
      </c>
      <c r="BX25" s="1416">
        <f>BX$7*'投入係数(建設)'!BW25</f>
        <v>0</v>
      </c>
    </row>
    <row r="26" spans="1:76">
      <c r="B26" s="1028">
        <v>19</v>
      </c>
      <c r="C26" s="997" t="s">
        <v>411</v>
      </c>
      <c r="D26" s="1323">
        <f>D$7*'投入係数(建設)'!D26</f>
        <v>0</v>
      </c>
      <c r="E26" s="1324">
        <f>E$7*'投入係数(建設)'!E26</f>
        <v>0</v>
      </c>
      <c r="F26" s="1324">
        <f>F$7*'投入係数(建設)'!F26</f>
        <v>0</v>
      </c>
      <c r="G26" s="1324">
        <f>G$7*'投入係数(建設)'!G26</f>
        <v>0</v>
      </c>
      <c r="H26" s="1324">
        <f>H$7*'投入係数(建設)'!H26</f>
        <v>0</v>
      </c>
      <c r="I26" s="1324">
        <f>I$7*'投入係数(建設)'!I26</f>
        <v>0</v>
      </c>
      <c r="J26" s="1324">
        <f>J$7*'投入係数(建設)'!J26</f>
        <v>0</v>
      </c>
      <c r="K26" s="1324">
        <f>K$7*'投入係数(建設)'!K26</f>
        <v>0</v>
      </c>
      <c r="L26" s="1324">
        <f>L$7*'投入係数(建設)'!L26</f>
        <v>0</v>
      </c>
      <c r="M26" s="1324">
        <f>M$7*'投入係数(建設)'!M26</f>
        <v>0</v>
      </c>
      <c r="N26" s="1324">
        <f>N$7*'投入係数(建設)'!N26</f>
        <v>0</v>
      </c>
      <c r="O26" s="1324">
        <f>O$7*'投入係数(建設)'!O26</f>
        <v>0</v>
      </c>
      <c r="P26" s="1324">
        <f>P$7*'投入係数(建設)'!P26</f>
        <v>0</v>
      </c>
      <c r="Q26" s="1324">
        <f>Q$7*'投入係数(建設)'!Q26</f>
        <v>0</v>
      </c>
      <c r="R26" s="1324">
        <f>R$7*'投入係数(建設)'!R26</f>
        <v>0</v>
      </c>
      <c r="S26" s="1324">
        <f>S$7*'投入係数(建設)'!S26</f>
        <v>0</v>
      </c>
      <c r="T26" s="1324">
        <f>T$7*'投入係数(建設)'!T26</f>
        <v>0</v>
      </c>
      <c r="U26" s="1324">
        <f>U$7*'投入係数(建設)'!U26</f>
        <v>0</v>
      </c>
      <c r="V26" s="1324">
        <f>V$7*'投入係数(建設)'!V26</f>
        <v>0</v>
      </c>
      <c r="W26" s="1324">
        <f>W$7*'投入係数(建設)'!W26</f>
        <v>0</v>
      </c>
      <c r="X26" s="1324">
        <f>X$7*'投入係数(建設)'!X26</f>
        <v>0</v>
      </c>
      <c r="Y26" s="1324">
        <f>Y$7*'投入係数(建設)'!Y26</f>
        <v>0</v>
      </c>
      <c r="Z26" s="1324">
        <f>Z$7*'投入係数(建設)'!Z26</f>
        <v>0</v>
      </c>
      <c r="AA26" s="1324">
        <f>AA$7*'投入係数(建設)'!AA26</f>
        <v>0</v>
      </c>
      <c r="AB26" s="1324">
        <f>AB$7*'投入係数(建設)'!AB26</f>
        <v>0</v>
      </c>
      <c r="AC26" s="1324">
        <f>AC$7*'投入係数(建設)'!AC26</f>
        <v>0</v>
      </c>
      <c r="AD26" s="1324">
        <f>AD$7*'投入係数(建設)'!AD26</f>
        <v>0</v>
      </c>
      <c r="AE26" s="1324">
        <f>AE$7*'投入係数(建設)'!AE26</f>
        <v>0</v>
      </c>
      <c r="AF26" s="1324">
        <f>AF$7*'投入係数(建設)'!AF26</f>
        <v>0</v>
      </c>
      <c r="AG26" s="1324">
        <f>AG$7*'投入係数(建設)'!AG26</f>
        <v>0</v>
      </c>
      <c r="AH26" s="1324">
        <f>AH$7*'投入係数(建設)'!AH26</f>
        <v>0</v>
      </c>
      <c r="AI26" s="1324">
        <f>AI$7*'投入係数(建設)'!AI26</f>
        <v>0</v>
      </c>
      <c r="AJ26" s="1324">
        <f>AJ$7*'投入係数(建設)'!AJ26</f>
        <v>0</v>
      </c>
      <c r="AK26" s="1324">
        <f>AK$7*'投入係数(建設)'!AK26</f>
        <v>0</v>
      </c>
      <c r="AL26" s="1324">
        <f>AL$7*'投入係数(建設)'!AL26</f>
        <v>0</v>
      </c>
      <c r="AM26" s="1324">
        <f>AM$7*'投入係数(建設)'!AM26</f>
        <v>0</v>
      </c>
      <c r="AN26" s="1324">
        <f>AN$7*'投入係数(建設)'!AN26</f>
        <v>0</v>
      </c>
      <c r="AO26" s="1324">
        <f>AO$7*'投入係数(建設)'!AO26</f>
        <v>0</v>
      </c>
      <c r="AP26" s="1324">
        <f>AP$7*'投入係数(建設)'!AP26</f>
        <v>0</v>
      </c>
      <c r="AQ26" s="1324">
        <f>AQ$7*'投入係数(建設)'!AQ26</f>
        <v>0</v>
      </c>
      <c r="AR26" s="1324">
        <f>AR$7*'投入係数(建設)'!AR26</f>
        <v>0</v>
      </c>
      <c r="AS26" s="1324">
        <f>AS$7*'投入係数(建設)'!AS26</f>
        <v>0</v>
      </c>
      <c r="AT26" s="1324">
        <f>AT$7*'投入係数(建設)'!AT26</f>
        <v>0</v>
      </c>
      <c r="AU26" s="1324">
        <f>AU$7*'投入係数(建設)'!AU26</f>
        <v>0</v>
      </c>
      <c r="AV26" s="1324">
        <f>AV$7*'投入係数(建設)'!AV26</f>
        <v>0</v>
      </c>
      <c r="AW26" s="1324">
        <f>AW$7*'投入係数(建設)'!AW26</f>
        <v>0</v>
      </c>
      <c r="AX26" s="1324">
        <f>AX$7*'投入係数(建設)'!AX26</f>
        <v>0</v>
      </c>
      <c r="AY26" s="1324">
        <f>AY$7*'投入係数(建設)'!AY26</f>
        <v>0</v>
      </c>
      <c r="AZ26" s="1324">
        <f>AZ$7*'投入係数(建設)'!AZ26</f>
        <v>0</v>
      </c>
      <c r="BA26" s="1324">
        <f>BA$7*'投入係数(建設)'!BA26</f>
        <v>0</v>
      </c>
      <c r="BB26" s="1324">
        <f>BB$7*'投入係数(建設)'!BB26</f>
        <v>0</v>
      </c>
      <c r="BC26" s="1324">
        <f>BC$7*'投入係数(建設)'!BC26</f>
        <v>0</v>
      </c>
      <c r="BD26" s="1324">
        <f>BD$7*'投入係数(建設)'!BD26</f>
        <v>0</v>
      </c>
      <c r="BE26" s="1324">
        <f>BE$7*'投入係数(建設)'!BE26</f>
        <v>0</v>
      </c>
      <c r="BF26" s="1324">
        <f>BF$7*'投入係数(建設)'!BF26</f>
        <v>0</v>
      </c>
      <c r="BG26" s="1324">
        <f>BG$7*'投入係数(建設)'!BG26</f>
        <v>0</v>
      </c>
      <c r="BH26" s="1324">
        <f>BH$7*'投入係数(建設)'!BH26</f>
        <v>0</v>
      </c>
      <c r="BI26" s="1324">
        <f>BI$7*'投入係数(建設)'!BI26</f>
        <v>0</v>
      </c>
      <c r="BJ26" s="1324">
        <f>BJ$7*'投入係数(建設)'!BJ26</f>
        <v>0</v>
      </c>
      <c r="BK26" s="1324">
        <f>BK$7*'投入係数(建設)'!BK26</f>
        <v>0</v>
      </c>
      <c r="BL26" s="1324">
        <f>BL$7*'投入係数(建設)'!BL26</f>
        <v>0</v>
      </c>
      <c r="BM26" s="1324">
        <f>BM$7*'投入係数(建設)'!BM26</f>
        <v>0</v>
      </c>
      <c r="BN26" s="1324">
        <f>BN$7*'投入係数(建設)'!BN26</f>
        <v>0</v>
      </c>
      <c r="BO26" s="1324">
        <f>BO$7*'投入係数(建設)'!BO26</f>
        <v>0</v>
      </c>
      <c r="BP26" s="1324">
        <f>BP$7*'投入係数(建設)'!BP26</f>
        <v>0</v>
      </c>
      <c r="BQ26" s="1324">
        <f>BQ$7*'投入係数(建設)'!BQ26</f>
        <v>0</v>
      </c>
      <c r="BR26" s="1324">
        <f>BR$7*'投入係数(建設)'!BR26</f>
        <v>0</v>
      </c>
      <c r="BS26" s="1324">
        <f>BS$7*'投入係数(建設)'!BS26</f>
        <v>0</v>
      </c>
      <c r="BT26" s="1324">
        <f>BT$7*'投入係数(建設)'!BT26</f>
        <v>0</v>
      </c>
      <c r="BU26" s="1325">
        <f>BU$7*'投入係数(建設)'!BU26</f>
        <v>0</v>
      </c>
      <c r="BV26" s="1326">
        <f t="shared" si="0"/>
        <v>0</v>
      </c>
      <c r="BX26" s="1416">
        <f>BX$7*'投入係数(建設)'!BW26</f>
        <v>0</v>
      </c>
    </row>
    <row r="27" spans="1:76">
      <c r="A27" s="718"/>
      <c r="B27" s="1032">
        <v>20</v>
      </c>
      <c r="C27" s="1005" t="s">
        <v>18</v>
      </c>
      <c r="D27" s="1327">
        <f>D$7*'投入係数(建設)'!D27</f>
        <v>0</v>
      </c>
      <c r="E27" s="1328">
        <f>E$7*'投入係数(建設)'!E27</f>
        <v>0</v>
      </c>
      <c r="F27" s="1328">
        <f>F$7*'投入係数(建設)'!F27</f>
        <v>0</v>
      </c>
      <c r="G27" s="1328">
        <f>G$7*'投入係数(建設)'!G27</f>
        <v>0</v>
      </c>
      <c r="H27" s="1328">
        <f>H$7*'投入係数(建設)'!H27</f>
        <v>0</v>
      </c>
      <c r="I27" s="1328">
        <f>I$7*'投入係数(建設)'!I27</f>
        <v>0</v>
      </c>
      <c r="J27" s="1328">
        <f>J$7*'投入係数(建設)'!J27</f>
        <v>0</v>
      </c>
      <c r="K27" s="1328">
        <f>K$7*'投入係数(建設)'!K27</f>
        <v>0</v>
      </c>
      <c r="L27" s="1328">
        <f>L$7*'投入係数(建設)'!L27</f>
        <v>0</v>
      </c>
      <c r="M27" s="1328">
        <f>M$7*'投入係数(建設)'!M27</f>
        <v>0</v>
      </c>
      <c r="N27" s="1328">
        <f>N$7*'投入係数(建設)'!N27</f>
        <v>0</v>
      </c>
      <c r="O27" s="1328">
        <f>O$7*'投入係数(建設)'!O27</f>
        <v>0</v>
      </c>
      <c r="P27" s="1328">
        <f>P$7*'投入係数(建設)'!P27</f>
        <v>0</v>
      </c>
      <c r="Q27" s="1328">
        <f>Q$7*'投入係数(建設)'!Q27</f>
        <v>0</v>
      </c>
      <c r="R27" s="1328">
        <f>R$7*'投入係数(建設)'!R27</f>
        <v>0</v>
      </c>
      <c r="S27" s="1328">
        <f>S$7*'投入係数(建設)'!S27</f>
        <v>0</v>
      </c>
      <c r="T27" s="1328">
        <f>T$7*'投入係数(建設)'!T27</f>
        <v>0</v>
      </c>
      <c r="U27" s="1328">
        <f>U$7*'投入係数(建設)'!U27</f>
        <v>0</v>
      </c>
      <c r="V27" s="1328">
        <f>V$7*'投入係数(建設)'!V27</f>
        <v>0</v>
      </c>
      <c r="W27" s="1328">
        <f>W$7*'投入係数(建設)'!W27</f>
        <v>0</v>
      </c>
      <c r="X27" s="1328">
        <f>X$7*'投入係数(建設)'!X27</f>
        <v>0</v>
      </c>
      <c r="Y27" s="1328">
        <f>Y$7*'投入係数(建設)'!Y27</f>
        <v>0</v>
      </c>
      <c r="Z27" s="1328">
        <f>Z$7*'投入係数(建設)'!Z27</f>
        <v>0</v>
      </c>
      <c r="AA27" s="1328">
        <f>AA$7*'投入係数(建設)'!AA27</f>
        <v>0</v>
      </c>
      <c r="AB27" s="1328">
        <f>AB$7*'投入係数(建設)'!AB27</f>
        <v>0</v>
      </c>
      <c r="AC27" s="1328">
        <f>AC$7*'投入係数(建設)'!AC27</f>
        <v>0</v>
      </c>
      <c r="AD27" s="1328">
        <f>AD$7*'投入係数(建設)'!AD27</f>
        <v>0</v>
      </c>
      <c r="AE27" s="1328">
        <f>AE$7*'投入係数(建設)'!AE27</f>
        <v>0</v>
      </c>
      <c r="AF27" s="1328">
        <f>AF$7*'投入係数(建設)'!AF27</f>
        <v>0</v>
      </c>
      <c r="AG27" s="1328">
        <f>AG$7*'投入係数(建設)'!AG27</f>
        <v>0</v>
      </c>
      <c r="AH27" s="1328">
        <f>AH$7*'投入係数(建設)'!AH27</f>
        <v>0</v>
      </c>
      <c r="AI27" s="1328">
        <f>AI$7*'投入係数(建設)'!AI27</f>
        <v>0</v>
      </c>
      <c r="AJ27" s="1328">
        <f>AJ$7*'投入係数(建設)'!AJ27</f>
        <v>0</v>
      </c>
      <c r="AK27" s="1328">
        <f>AK$7*'投入係数(建設)'!AK27</f>
        <v>0</v>
      </c>
      <c r="AL27" s="1328">
        <f>AL$7*'投入係数(建設)'!AL27</f>
        <v>0</v>
      </c>
      <c r="AM27" s="1328">
        <f>AM$7*'投入係数(建設)'!AM27</f>
        <v>0</v>
      </c>
      <c r="AN27" s="1328">
        <f>AN$7*'投入係数(建設)'!AN27</f>
        <v>0</v>
      </c>
      <c r="AO27" s="1328">
        <f>AO$7*'投入係数(建設)'!AO27</f>
        <v>0</v>
      </c>
      <c r="AP27" s="1328">
        <f>AP$7*'投入係数(建設)'!AP27</f>
        <v>0</v>
      </c>
      <c r="AQ27" s="1328">
        <f>AQ$7*'投入係数(建設)'!AQ27</f>
        <v>0</v>
      </c>
      <c r="AR27" s="1328">
        <f>AR$7*'投入係数(建設)'!AR27</f>
        <v>0</v>
      </c>
      <c r="AS27" s="1328">
        <f>AS$7*'投入係数(建設)'!AS27</f>
        <v>0</v>
      </c>
      <c r="AT27" s="1328">
        <f>AT$7*'投入係数(建設)'!AT27</f>
        <v>0</v>
      </c>
      <c r="AU27" s="1328">
        <f>AU$7*'投入係数(建設)'!AU27</f>
        <v>0</v>
      </c>
      <c r="AV27" s="1328">
        <f>AV$7*'投入係数(建設)'!AV27</f>
        <v>0</v>
      </c>
      <c r="AW27" s="1328">
        <f>AW$7*'投入係数(建設)'!AW27</f>
        <v>0</v>
      </c>
      <c r="AX27" s="1328">
        <f>AX$7*'投入係数(建設)'!AX27</f>
        <v>0</v>
      </c>
      <c r="AY27" s="1328">
        <f>AY$7*'投入係数(建設)'!AY27</f>
        <v>0</v>
      </c>
      <c r="AZ27" s="1328">
        <f>AZ$7*'投入係数(建設)'!AZ27</f>
        <v>0</v>
      </c>
      <c r="BA27" s="1328">
        <f>BA$7*'投入係数(建設)'!BA27</f>
        <v>0</v>
      </c>
      <c r="BB27" s="1328">
        <f>BB$7*'投入係数(建設)'!BB27</f>
        <v>0</v>
      </c>
      <c r="BC27" s="1328">
        <f>BC$7*'投入係数(建設)'!BC27</f>
        <v>0</v>
      </c>
      <c r="BD27" s="1328">
        <f>BD$7*'投入係数(建設)'!BD27</f>
        <v>0</v>
      </c>
      <c r="BE27" s="1328">
        <f>BE$7*'投入係数(建設)'!BE27</f>
        <v>0</v>
      </c>
      <c r="BF27" s="1328">
        <f>BF$7*'投入係数(建設)'!BF27</f>
        <v>0</v>
      </c>
      <c r="BG27" s="1328">
        <f>BG$7*'投入係数(建設)'!BG27</f>
        <v>0</v>
      </c>
      <c r="BH27" s="1328">
        <f>BH$7*'投入係数(建設)'!BH27</f>
        <v>0</v>
      </c>
      <c r="BI27" s="1328">
        <f>BI$7*'投入係数(建設)'!BI27</f>
        <v>0</v>
      </c>
      <c r="BJ27" s="1328">
        <f>BJ$7*'投入係数(建設)'!BJ27</f>
        <v>0</v>
      </c>
      <c r="BK27" s="1328">
        <f>BK$7*'投入係数(建設)'!BK27</f>
        <v>0</v>
      </c>
      <c r="BL27" s="1328">
        <f>BL$7*'投入係数(建設)'!BL27</f>
        <v>0</v>
      </c>
      <c r="BM27" s="1328">
        <f>BM$7*'投入係数(建設)'!BM27</f>
        <v>0</v>
      </c>
      <c r="BN27" s="1328">
        <f>BN$7*'投入係数(建設)'!BN27</f>
        <v>0</v>
      </c>
      <c r="BO27" s="1328">
        <f>BO$7*'投入係数(建設)'!BO27</f>
        <v>0</v>
      </c>
      <c r="BP27" s="1328">
        <f>BP$7*'投入係数(建設)'!BP27</f>
        <v>0</v>
      </c>
      <c r="BQ27" s="1328">
        <f>BQ$7*'投入係数(建設)'!BQ27</f>
        <v>0</v>
      </c>
      <c r="BR27" s="1328">
        <f>BR$7*'投入係数(建設)'!BR27</f>
        <v>0</v>
      </c>
      <c r="BS27" s="1328">
        <f>BS$7*'投入係数(建設)'!BS27</f>
        <v>0</v>
      </c>
      <c r="BT27" s="1328">
        <f>BT$7*'投入係数(建設)'!BT27</f>
        <v>0</v>
      </c>
      <c r="BU27" s="1329">
        <f>BU$7*'投入係数(建設)'!BU27</f>
        <v>0</v>
      </c>
      <c r="BV27" s="1330">
        <f t="shared" si="0"/>
        <v>0</v>
      </c>
      <c r="BX27" s="1417">
        <f>BX$7*'投入係数(建設)'!BW27</f>
        <v>0</v>
      </c>
    </row>
    <row r="28" spans="1:76">
      <c r="A28" s="718"/>
      <c r="B28" s="1030">
        <v>21</v>
      </c>
      <c r="C28" s="1001" t="s">
        <v>880</v>
      </c>
      <c r="D28" s="1331">
        <f>D$7*'投入係数(建設)'!D28</f>
        <v>0</v>
      </c>
      <c r="E28" s="1332">
        <f>E$7*'投入係数(建設)'!E28</f>
        <v>0</v>
      </c>
      <c r="F28" s="1332">
        <f>F$7*'投入係数(建設)'!F28</f>
        <v>0</v>
      </c>
      <c r="G28" s="1332">
        <f>G$7*'投入係数(建設)'!G28</f>
        <v>0</v>
      </c>
      <c r="H28" s="1332">
        <f>H$7*'投入係数(建設)'!H28</f>
        <v>0</v>
      </c>
      <c r="I28" s="1332">
        <f>I$7*'投入係数(建設)'!I28</f>
        <v>0</v>
      </c>
      <c r="J28" s="1332">
        <f>J$7*'投入係数(建設)'!J28</f>
        <v>0</v>
      </c>
      <c r="K28" s="1332">
        <f>K$7*'投入係数(建設)'!K28</f>
        <v>0</v>
      </c>
      <c r="L28" s="1332">
        <f>L$7*'投入係数(建設)'!L28</f>
        <v>0</v>
      </c>
      <c r="M28" s="1332">
        <f>M$7*'投入係数(建設)'!M28</f>
        <v>0</v>
      </c>
      <c r="N28" s="1332">
        <f>N$7*'投入係数(建設)'!N28</f>
        <v>0</v>
      </c>
      <c r="O28" s="1332">
        <f>O$7*'投入係数(建設)'!O28</f>
        <v>0</v>
      </c>
      <c r="P28" s="1332">
        <f>P$7*'投入係数(建設)'!P28</f>
        <v>0</v>
      </c>
      <c r="Q28" s="1332">
        <f>Q$7*'投入係数(建設)'!Q28</f>
        <v>0</v>
      </c>
      <c r="R28" s="1332">
        <f>R$7*'投入係数(建設)'!R28</f>
        <v>0</v>
      </c>
      <c r="S28" s="1332">
        <f>S$7*'投入係数(建設)'!S28</f>
        <v>0</v>
      </c>
      <c r="T28" s="1332">
        <f>T$7*'投入係数(建設)'!T28</f>
        <v>0</v>
      </c>
      <c r="U28" s="1332">
        <f>U$7*'投入係数(建設)'!U28</f>
        <v>0</v>
      </c>
      <c r="V28" s="1332">
        <f>V$7*'投入係数(建設)'!V28</f>
        <v>0</v>
      </c>
      <c r="W28" s="1332">
        <f>W$7*'投入係数(建設)'!W28</f>
        <v>0</v>
      </c>
      <c r="X28" s="1332">
        <f>X$7*'投入係数(建設)'!X28</f>
        <v>0</v>
      </c>
      <c r="Y28" s="1332">
        <f>Y$7*'投入係数(建設)'!Y28</f>
        <v>0</v>
      </c>
      <c r="Z28" s="1332">
        <f>Z$7*'投入係数(建設)'!Z28</f>
        <v>0</v>
      </c>
      <c r="AA28" s="1332">
        <f>AA$7*'投入係数(建設)'!AA28</f>
        <v>0</v>
      </c>
      <c r="AB28" s="1332">
        <f>AB$7*'投入係数(建設)'!AB28</f>
        <v>0</v>
      </c>
      <c r="AC28" s="1332">
        <f>AC$7*'投入係数(建設)'!AC28</f>
        <v>0</v>
      </c>
      <c r="AD28" s="1332">
        <f>AD$7*'投入係数(建設)'!AD28</f>
        <v>0</v>
      </c>
      <c r="AE28" s="1332">
        <f>AE$7*'投入係数(建設)'!AE28</f>
        <v>0</v>
      </c>
      <c r="AF28" s="1332">
        <f>AF$7*'投入係数(建設)'!AF28</f>
        <v>0</v>
      </c>
      <c r="AG28" s="1332">
        <f>AG$7*'投入係数(建設)'!AG28</f>
        <v>0</v>
      </c>
      <c r="AH28" s="1332">
        <f>AH$7*'投入係数(建設)'!AH28</f>
        <v>0</v>
      </c>
      <c r="AI28" s="1332">
        <f>AI$7*'投入係数(建設)'!AI28</f>
        <v>0</v>
      </c>
      <c r="AJ28" s="1332">
        <f>AJ$7*'投入係数(建設)'!AJ28</f>
        <v>0</v>
      </c>
      <c r="AK28" s="1332">
        <f>AK$7*'投入係数(建設)'!AK28</f>
        <v>0</v>
      </c>
      <c r="AL28" s="1332">
        <f>AL$7*'投入係数(建設)'!AL28</f>
        <v>0</v>
      </c>
      <c r="AM28" s="1332">
        <f>AM$7*'投入係数(建設)'!AM28</f>
        <v>0</v>
      </c>
      <c r="AN28" s="1332">
        <f>AN$7*'投入係数(建設)'!AN28</f>
        <v>0</v>
      </c>
      <c r="AO28" s="1332">
        <f>AO$7*'投入係数(建設)'!AO28</f>
        <v>0</v>
      </c>
      <c r="AP28" s="1332">
        <f>AP$7*'投入係数(建設)'!AP28</f>
        <v>0</v>
      </c>
      <c r="AQ28" s="1332">
        <f>AQ$7*'投入係数(建設)'!AQ28</f>
        <v>0</v>
      </c>
      <c r="AR28" s="1332">
        <f>AR$7*'投入係数(建設)'!AR28</f>
        <v>0</v>
      </c>
      <c r="AS28" s="1332">
        <f>AS$7*'投入係数(建設)'!AS28</f>
        <v>0</v>
      </c>
      <c r="AT28" s="1332">
        <f>AT$7*'投入係数(建設)'!AT28</f>
        <v>0</v>
      </c>
      <c r="AU28" s="1332">
        <f>AU$7*'投入係数(建設)'!AU28</f>
        <v>0</v>
      </c>
      <c r="AV28" s="1332">
        <f>AV$7*'投入係数(建設)'!AV28</f>
        <v>0</v>
      </c>
      <c r="AW28" s="1332">
        <f>AW$7*'投入係数(建設)'!AW28</f>
        <v>0</v>
      </c>
      <c r="AX28" s="1332">
        <f>AX$7*'投入係数(建設)'!AX28</f>
        <v>0</v>
      </c>
      <c r="AY28" s="1332">
        <f>AY$7*'投入係数(建設)'!AY28</f>
        <v>0</v>
      </c>
      <c r="AZ28" s="1332">
        <f>AZ$7*'投入係数(建設)'!AZ28</f>
        <v>0</v>
      </c>
      <c r="BA28" s="1332">
        <f>BA$7*'投入係数(建設)'!BA28</f>
        <v>0</v>
      </c>
      <c r="BB28" s="1332">
        <f>BB$7*'投入係数(建設)'!BB28</f>
        <v>0</v>
      </c>
      <c r="BC28" s="1332">
        <f>BC$7*'投入係数(建設)'!BC28</f>
        <v>0</v>
      </c>
      <c r="BD28" s="1332">
        <f>BD$7*'投入係数(建設)'!BD28</f>
        <v>0</v>
      </c>
      <c r="BE28" s="1332">
        <f>BE$7*'投入係数(建設)'!BE28</f>
        <v>0</v>
      </c>
      <c r="BF28" s="1332">
        <f>BF$7*'投入係数(建設)'!BF28</f>
        <v>0</v>
      </c>
      <c r="BG28" s="1332">
        <f>BG$7*'投入係数(建設)'!BG28</f>
        <v>0</v>
      </c>
      <c r="BH28" s="1332">
        <f>BH$7*'投入係数(建設)'!BH28</f>
        <v>0</v>
      </c>
      <c r="BI28" s="1332">
        <f>BI$7*'投入係数(建設)'!BI28</f>
        <v>0</v>
      </c>
      <c r="BJ28" s="1332">
        <f>BJ$7*'投入係数(建設)'!BJ28</f>
        <v>0</v>
      </c>
      <c r="BK28" s="1332">
        <f>BK$7*'投入係数(建設)'!BK28</f>
        <v>0</v>
      </c>
      <c r="BL28" s="1332">
        <f>BL$7*'投入係数(建設)'!BL28</f>
        <v>0</v>
      </c>
      <c r="BM28" s="1332">
        <f>BM$7*'投入係数(建設)'!BM28</f>
        <v>0</v>
      </c>
      <c r="BN28" s="1332">
        <f>BN$7*'投入係数(建設)'!BN28</f>
        <v>0</v>
      </c>
      <c r="BO28" s="1332">
        <f>BO$7*'投入係数(建設)'!BO28</f>
        <v>0</v>
      </c>
      <c r="BP28" s="1332">
        <f>BP$7*'投入係数(建設)'!BP28</f>
        <v>0</v>
      </c>
      <c r="BQ28" s="1332">
        <f>BQ$7*'投入係数(建設)'!BQ28</f>
        <v>0</v>
      </c>
      <c r="BR28" s="1332">
        <f>BR$7*'投入係数(建設)'!BR28</f>
        <v>0</v>
      </c>
      <c r="BS28" s="1332">
        <f>BS$7*'投入係数(建設)'!BS28</f>
        <v>0</v>
      </c>
      <c r="BT28" s="1332">
        <f>BT$7*'投入係数(建設)'!BT28</f>
        <v>0</v>
      </c>
      <c r="BU28" s="1333">
        <f>BU$7*'投入係数(建設)'!BU28</f>
        <v>0</v>
      </c>
      <c r="BV28" s="1334">
        <f t="shared" si="0"/>
        <v>0</v>
      </c>
      <c r="BX28" s="1418">
        <f>BX$7*'投入係数(建設)'!BW28</f>
        <v>0</v>
      </c>
    </row>
    <row r="29" spans="1:76">
      <c r="A29" s="718"/>
      <c r="B29" s="1031">
        <v>22</v>
      </c>
      <c r="C29" s="1003" t="s">
        <v>19</v>
      </c>
      <c r="D29" s="1323">
        <f>D$7*'投入係数(建設)'!D29</f>
        <v>0</v>
      </c>
      <c r="E29" s="1324">
        <f>E$7*'投入係数(建設)'!E29</f>
        <v>0</v>
      </c>
      <c r="F29" s="1324">
        <f>F$7*'投入係数(建設)'!F29</f>
        <v>0</v>
      </c>
      <c r="G29" s="1324">
        <f>G$7*'投入係数(建設)'!G29</f>
        <v>0</v>
      </c>
      <c r="H29" s="1324">
        <f>H$7*'投入係数(建設)'!H29</f>
        <v>0</v>
      </c>
      <c r="I29" s="1324">
        <f>I$7*'投入係数(建設)'!I29</f>
        <v>0</v>
      </c>
      <c r="J29" s="1324">
        <f>J$7*'投入係数(建設)'!J29</f>
        <v>0</v>
      </c>
      <c r="K29" s="1324">
        <f>K$7*'投入係数(建設)'!K29</f>
        <v>0</v>
      </c>
      <c r="L29" s="1324">
        <f>L$7*'投入係数(建設)'!L29</f>
        <v>0</v>
      </c>
      <c r="M29" s="1324">
        <f>M$7*'投入係数(建設)'!M29</f>
        <v>0</v>
      </c>
      <c r="N29" s="1324">
        <f>N$7*'投入係数(建設)'!N29</f>
        <v>0</v>
      </c>
      <c r="O29" s="1324">
        <f>O$7*'投入係数(建設)'!O29</f>
        <v>0</v>
      </c>
      <c r="P29" s="1324">
        <f>P$7*'投入係数(建設)'!P29</f>
        <v>0</v>
      </c>
      <c r="Q29" s="1324">
        <f>Q$7*'投入係数(建設)'!Q29</f>
        <v>0</v>
      </c>
      <c r="R29" s="1324">
        <f>R$7*'投入係数(建設)'!R29</f>
        <v>0</v>
      </c>
      <c r="S29" s="1324">
        <f>S$7*'投入係数(建設)'!S29</f>
        <v>0</v>
      </c>
      <c r="T29" s="1324">
        <f>T$7*'投入係数(建設)'!T29</f>
        <v>0</v>
      </c>
      <c r="U29" s="1324">
        <f>U$7*'投入係数(建設)'!U29</f>
        <v>0</v>
      </c>
      <c r="V29" s="1324">
        <f>V$7*'投入係数(建設)'!V29</f>
        <v>0</v>
      </c>
      <c r="W29" s="1324">
        <f>W$7*'投入係数(建設)'!W29</f>
        <v>0</v>
      </c>
      <c r="X29" s="1324">
        <f>X$7*'投入係数(建設)'!X29</f>
        <v>0</v>
      </c>
      <c r="Y29" s="1324">
        <f>Y$7*'投入係数(建設)'!Y29</f>
        <v>0</v>
      </c>
      <c r="Z29" s="1324">
        <f>Z$7*'投入係数(建設)'!Z29</f>
        <v>0</v>
      </c>
      <c r="AA29" s="1324">
        <f>AA$7*'投入係数(建設)'!AA29</f>
        <v>0</v>
      </c>
      <c r="AB29" s="1324">
        <f>AB$7*'投入係数(建設)'!AB29</f>
        <v>0</v>
      </c>
      <c r="AC29" s="1324">
        <f>AC$7*'投入係数(建設)'!AC29</f>
        <v>0</v>
      </c>
      <c r="AD29" s="1324">
        <f>AD$7*'投入係数(建設)'!AD29</f>
        <v>0</v>
      </c>
      <c r="AE29" s="1324">
        <f>AE$7*'投入係数(建設)'!AE29</f>
        <v>0</v>
      </c>
      <c r="AF29" s="1324">
        <f>AF$7*'投入係数(建設)'!AF29</f>
        <v>0</v>
      </c>
      <c r="AG29" s="1324">
        <f>AG$7*'投入係数(建設)'!AG29</f>
        <v>0</v>
      </c>
      <c r="AH29" s="1324">
        <f>AH$7*'投入係数(建設)'!AH29</f>
        <v>0</v>
      </c>
      <c r="AI29" s="1324">
        <f>AI$7*'投入係数(建設)'!AI29</f>
        <v>0</v>
      </c>
      <c r="AJ29" s="1324">
        <f>AJ$7*'投入係数(建設)'!AJ29</f>
        <v>0</v>
      </c>
      <c r="AK29" s="1324">
        <f>AK$7*'投入係数(建設)'!AK29</f>
        <v>0</v>
      </c>
      <c r="AL29" s="1324">
        <f>AL$7*'投入係数(建設)'!AL29</f>
        <v>0</v>
      </c>
      <c r="AM29" s="1324">
        <f>AM$7*'投入係数(建設)'!AM29</f>
        <v>0</v>
      </c>
      <c r="AN29" s="1324">
        <f>AN$7*'投入係数(建設)'!AN29</f>
        <v>0</v>
      </c>
      <c r="AO29" s="1324">
        <f>AO$7*'投入係数(建設)'!AO29</f>
        <v>0</v>
      </c>
      <c r="AP29" s="1324">
        <f>AP$7*'投入係数(建設)'!AP29</f>
        <v>0</v>
      </c>
      <c r="AQ29" s="1324">
        <f>AQ$7*'投入係数(建設)'!AQ29</f>
        <v>0</v>
      </c>
      <c r="AR29" s="1324">
        <f>AR$7*'投入係数(建設)'!AR29</f>
        <v>0</v>
      </c>
      <c r="AS29" s="1324">
        <f>AS$7*'投入係数(建設)'!AS29</f>
        <v>0</v>
      </c>
      <c r="AT29" s="1324">
        <f>AT$7*'投入係数(建設)'!AT29</f>
        <v>0</v>
      </c>
      <c r="AU29" s="1324">
        <f>AU$7*'投入係数(建設)'!AU29</f>
        <v>0</v>
      </c>
      <c r="AV29" s="1324">
        <f>AV$7*'投入係数(建設)'!AV29</f>
        <v>0</v>
      </c>
      <c r="AW29" s="1324">
        <f>AW$7*'投入係数(建設)'!AW29</f>
        <v>0</v>
      </c>
      <c r="AX29" s="1324">
        <f>AX$7*'投入係数(建設)'!AX29</f>
        <v>0</v>
      </c>
      <c r="AY29" s="1324">
        <f>AY$7*'投入係数(建設)'!AY29</f>
        <v>0</v>
      </c>
      <c r="AZ29" s="1324">
        <f>AZ$7*'投入係数(建設)'!AZ29</f>
        <v>0</v>
      </c>
      <c r="BA29" s="1324">
        <f>BA$7*'投入係数(建設)'!BA29</f>
        <v>0</v>
      </c>
      <c r="BB29" s="1324">
        <f>BB$7*'投入係数(建設)'!BB29</f>
        <v>0</v>
      </c>
      <c r="BC29" s="1324">
        <f>BC$7*'投入係数(建設)'!BC29</f>
        <v>0</v>
      </c>
      <c r="BD29" s="1324">
        <f>BD$7*'投入係数(建設)'!BD29</f>
        <v>0</v>
      </c>
      <c r="BE29" s="1324">
        <f>BE$7*'投入係数(建設)'!BE29</f>
        <v>0</v>
      </c>
      <c r="BF29" s="1324">
        <f>BF$7*'投入係数(建設)'!BF29</f>
        <v>0</v>
      </c>
      <c r="BG29" s="1324">
        <f>BG$7*'投入係数(建設)'!BG29</f>
        <v>0</v>
      </c>
      <c r="BH29" s="1324">
        <f>BH$7*'投入係数(建設)'!BH29</f>
        <v>0</v>
      </c>
      <c r="BI29" s="1324">
        <f>BI$7*'投入係数(建設)'!BI29</f>
        <v>0</v>
      </c>
      <c r="BJ29" s="1324">
        <f>BJ$7*'投入係数(建設)'!BJ29</f>
        <v>0</v>
      </c>
      <c r="BK29" s="1324">
        <f>BK$7*'投入係数(建設)'!BK29</f>
        <v>0</v>
      </c>
      <c r="BL29" s="1324">
        <f>BL$7*'投入係数(建設)'!BL29</f>
        <v>0</v>
      </c>
      <c r="BM29" s="1324">
        <f>BM$7*'投入係数(建設)'!BM29</f>
        <v>0</v>
      </c>
      <c r="BN29" s="1324">
        <f>BN$7*'投入係数(建設)'!BN29</f>
        <v>0</v>
      </c>
      <c r="BO29" s="1324">
        <f>BO$7*'投入係数(建設)'!BO29</f>
        <v>0</v>
      </c>
      <c r="BP29" s="1324">
        <f>BP$7*'投入係数(建設)'!BP29</f>
        <v>0</v>
      </c>
      <c r="BQ29" s="1324">
        <f>BQ$7*'投入係数(建設)'!BQ29</f>
        <v>0</v>
      </c>
      <c r="BR29" s="1324">
        <f>BR$7*'投入係数(建設)'!BR29</f>
        <v>0</v>
      </c>
      <c r="BS29" s="1324">
        <f>BS$7*'投入係数(建設)'!BS29</f>
        <v>0</v>
      </c>
      <c r="BT29" s="1324">
        <f>BT$7*'投入係数(建設)'!BT29</f>
        <v>0</v>
      </c>
      <c r="BU29" s="1325">
        <f>BU$7*'投入係数(建設)'!BU29</f>
        <v>0</v>
      </c>
      <c r="BV29" s="1326">
        <f t="shared" si="0"/>
        <v>0</v>
      </c>
      <c r="BX29" s="1416">
        <f>BX$7*'投入係数(建設)'!BW29</f>
        <v>0</v>
      </c>
    </row>
    <row r="30" spans="1:76">
      <c r="A30" s="718"/>
      <c r="B30" s="1031">
        <v>23</v>
      </c>
      <c r="C30" s="1003" t="s">
        <v>20</v>
      </c>
      <c r="D30" s="1323">
        <f>D$7*'投入係数(建設)'!D30</f>
        <v>0</v>
      </c>
      <c r="E30" s="1324">
        <f>E$7*'投入係数(建設)'!E30</f>
        <v>0</v>
      </c>
      <c r="F30" s="1324">
        <f>F$7*'投入係数(建設)'!F30</f>
        <v>0</v>
      </c>
      <c r="G30" s="1324">
        <f>G$7*'投入係数(建設)'!G30</f>
        <v>0</v>
      </c>
      <c r="H30" s="1324">
        <f>H$7*'投入係数(建設)'!H30</f>
        <v>0</v>
      </c>
      <c r="I30" s="1324">
        <f>I$7*'投入係数(建設)'!I30</f>
        <v>0</v>
      </c>
      <c r="J30" s="1324">
        <f>J$7*'投入係数(建設)'!J30</f>
        <v>0</v>
      </c>
      <c r="K30" s="1324">
        <f>K$7*'投入係数(建設)'!K30</f>
        <v>0</v>
      </c>
      <c r="L30" s="1324">
        <f>L$7*'投入係数(建設)'!L30</f>
        <v>0</v>
      </c>
      <c r="M30" s="1324">
        <f>M$7*'投入係数(建設)'!M30</f>
        <v>0</v>
      </c>
      <c r="N30" s="1324">
        <f>N$7*'投入係数(建設)'!N30</f>
        <v>0</v>
      </c>
      <c r="O30" s="1324">
        <f>O$7*'投入係数(建設)'!O30</f>
        <v>0</v>
      </c>
      <c r="P30" s="1324">
        <f>P$7*'投入係数(建設)'!P30</f>
        <v>0</v>
      </c>
      <c r="Q30" s="1324">
        <f>Q$7*'投入係数(建設)'!Q30</f>
        <v>0</v>
      </c>
      <c r="R30" s="1324">
        <f>R$7*'投入係数(建設)'!R30</f>
        <v>0</v>
      </c>
      <c r="S30" s="1324">
        <f>S$7*'投入係数(建設)'!S30</f>
        <v>0</v>
      </c>
      <c r="T30" s="1324">
        <f>T$7*'投入係数(建設)'!T30</f>
        <v>0</v>
      </c>
      <c r="U30" s="1324">
        <f>U$7*'投入係数(建設)'!U30</f>
        <v>0</v>
      </c>
      <c r="V30" s="1324">
        <f>V$7*'投入係数(建設)'!V30</f>
        <v>0</v>
      </c>
      <c r="W30" s="1324">
        <f>W$7*'投入係数(建設)'!W30</f>
        <v>0</v>
      </c>
      <c r="X30" s="1324">
        <f>X$7*'投入係数(建設)'!X30</f>
        <v>0</v>
      </c>
      <c r="Y30" s="1324">
        <f>Y$7*'投入係数(建設)'!Y30</f>
        <v>0</v>
      </c>
      <c r="Z30" s="1324">
        <f>Z$7*'投入係数(建設)'!Z30</f>
        <v>0</v>
      </c>
      <c r="AA30" s="1324">
        <f>AA$7*'投入係数(建設)'!AA30</f>
        <v>0</v>
      </c>
      <c r="AB30" s="1324">
        <f>AB$7*'投入係数(建設)'!AB30</f>
        <v>0</v>
      </c>
      <c r="AC30" s="1324">
        <f>AC$7*'投入係数(建設)'!AC30</f>
        <v>0</v>
      </c>
      <c r="AD30" s="1324">
        <f>AD$7*'投入係数(建設)'!AD30</f>
        <v>0</v>
      </c>
      <c r="AE30" s="1324">
        <f>AE$7*'投入係数(建設)'!AE30</f>
        <v>0</v>
      </c>
      <c r="AF30" s="1324">
        <f>AF$7*'投入係数(建設)'!AF30</f>
        <v>0</v>
      </c>
      <c r="AG30" s="1324">
        <f>AG$7*'投入係数(建設)'!AG30</f>
        <v>0</v>
      </c>
      <c r="AH30" s="1324">
        <f>AH$7*'投入係数(建設)'!AH30</f>
        <v>0</v>
      </c>
      <c r="AI30" s="1324">
        <f>AI$7*'投入係数(建設)'!AI30</f>
        <v>0</v>
      </c>
      <c r="AJ30" s="1324">
        <f>AJ$7*'投入係数(建設)'!AJ30</f>
        <v>0</v>
      </c>
      <c r="AK30" s="1324">
        <f>AK$7*'投入係数(建設)'!AK30</f>
        <v>0</v>
      </c>
      <c r="AL30" s="1324">
        <f>AL$7*'投入係数(建設)'!AL30</f>
        <v>0</v>
      </c>
      <c r="AM30" s="1324">
        <f>AM$7*'投入係数(建設)'!AM30</f>
        <v>0</v>
      </c>
      <c r="AN30" s="1324">
        <f>AN$7*'投入係数(建設)'!AN30</f>
        <v>0</v>
      </c>
      <c r="AO30" s="1324">
        <f>AO$7*'投入係数(建設)'!AO30</f>
        <v>0</v>
      </c>
      <c r="AP30" s="1324">
        <f>AP$7*'投入係数(建設)'!AP30</f>
        <v>0</v>
      </c>
      <c r="AQ30" s="1324">
        <f>AQ$7*'投入係数(建設)'!AQ30</f>
        <v>0</v>
      </c>
      <c r="AR30" s="1324">
        <f>AR$7*'投入係数(建設)'!AR30</f>
        <v>0</v>
      </c>
      <c r="AS30" s="1324">
        <f>AS$7*'投入係数(建設)'!AS30</f>
        <v>0</v>
      </c>
      <c r="AT30" s="1324">
        <f>AT$7*'投入係数(建設)'!AT30</f>
        <v>0</v>
      </c>
      <c r="AU30" s="1324">
        <f>AU$7*'投入係数(建設)'!AU30</f>
        <v>0</v>
      </c>
      <c r="AV30" s="1324">
        <f>AV$7*'投入係数(建設)'!AV30</f>
        <v>0</v>
      </c>
      <c r="AW30" s="1324">
        <f>AW$7*'投入係数(建設)'!AW30</f>
        <v>0</v>
      </c>
      <c r="AX30" s="1324">
        <f>AX$7*'投入係数(建設)'!AX30</f>
        <v>0</v>
      </c>
      <c r="AY30" s="1324">
        <f>AY$7*'投入係数(建設)'!AY30</f>
        <v>0</v>
      </c>
      <c r="AZ30" s="1324">
        <f>AZ$7*'投入係数(建設)'!AZ30</f>
        <v>0</v>
      </c>
      <c r="BA30" s="1324">
        <f>BA$7*'投入係数(建設)'!BA30</f>
        <v>0</v>
      </c>
      <c r="BB30" s="1324">
        <f>BB$7*'投入係数(建設)'!BB30</f>
        <v>0</v>
      </c>
      <c r="BC30" s="1324">
        <f>BC$7*'投入係数(建設)'!BC30</f>
        <v>0</v>
      </c>
      <c r="BD30" s="1324">
        <f>BD$7*'投入係数(建設)'!BD30</f>
        <v>0</v>
      </c>
      <c r="BE30" s="1324">
        <f>BE$7*'投入係数(建設)'!BE30</f>
        <v>0</v>
      </c>
      <c r="BF30" s="1324">
        <f>BF$7*'投入係数(建設)'!BF30</f>
        <v>0</v>
      </c>
      <c r="BG30" s="1324">
        <f>BG$7*'投入係数(建設)'!BG30</f>
        <v>0</v>
      </c>
      <c r="BH30" s="1324">
        <f>BH$7*'投入係数(建設)'!BH30</f>
        <v>0</v>
      </c>
      <c r="BI30" s="1324">
        <f>BI$7*'投入係数(建設)'!BI30</f>
        <v>0</v>
      </c>
      <c r="BJ30" s="1324">
        <f>BJ$7*'投入係数(建設)'!BJ30</f>
        <v>0</v>
      </c>
      <c r="BK30" s="1324">
        <f>BK$7*'投入係数(建設)'!BK30</f>
        <v>0</v>
      </c>
      <c r="BL30" s="1324">
        <f>BL$7*'投入係数(建設)'!BL30</f>
        <v>0</v>
      </c>
      <c r="BM30" s="1324">
        <f>BM$7*'投入係数(建設)'!BM30</f>
        <v>0</v>
      </c>
      <c r="BN30" s="1324">
        <f>BN$7*'投入係数(建設)'!BN30</f>
        <v>0</v>
      </c>
      <c r="BO30" s="1324">
        <f>BO$7*'投入係数(建設)'!BO30</f>
        <v>0</v>
      </c>
      <c r="BP30" s="1324">
        <f>BP$7*'投入係数(建設)'!BP30</f>
        <v>0</v>
      </c>
      <c r="BQ30" s="1324">
        <f>BQ$7*'投入係数(建設)'!BQ30</f>
        <v>0</v>
      </c>
      <c r="BR30" s="1324">
        <f>BR$7*'投入係数(建設)'!BR30</f>
        <v>0</v>
      </c>
      <c r="BS30" s="1324">
        <f>BS$7*'投入係数(建設)'!BS30</f>
        <v>0</v>
      </c>
      <c r="BT30" s="1324">
        <f>BT$7*'投入係数(建設)'!BT30</f>
        <v>0</v>
      </c>
      <c r="BU30" s="1325">
        <f>BU$7*'投入係数(建設)'!BU30</f>
        <v>0</v>
      </c>
      <c r="BV30" s="1326">
        <f t="shared" si="0"/>
        <v>0</v>
      </c>
      <c r="BX30" s="1416">
        <f>BX$7*'投入係数(建設)'!BW30</f>
        <v>0</v>
      </c>
    </row>
    <row r="31" spans="1:76">
      <c r="B31" s="1029">
        <v>24</v>
      </c>
      <c r="C31" s="999" t="s">
        <v>3</v>
      </c>
      <c r="D31" s="1327">
        <f>D$7*'投入係数(建設)'!D31</f>
        <v>0</v>
      </c>
      <c r="E31" s="1328">
        <f>E$7*'投入係数(建設)'!E31</f>
        <v>0</v>
      </c>
      <c r="F31" s="1328">
        <f>F$7*'投入係数(建設)'!F31</f>
        <v>0</v>
      </c>
      <c r="G31" s="1328">
        <f>G$7*'投入係数(建設)'!G31</f>
        <v>0</v>
      </c>
      <c r="H31" s="1328">
        <f>H$7*'投入係数(建設)'!H31</f>
        <v>0</v>
      </c>
      <c r="I31" s="1328">
        <f>I$7*'投入係数(建設)'!I31</f>
        <v>0</v>
      </c>
      <c r="J31" s="1328">
        <f>J$7*'投入係数(建設)'!J31</f>
        <v>0</v>
      </c>
      <c r="K31" s="1328">
        <f>K$7*'投入係数(建設)'!K31</f>
        <v>0</v>
      </c>
      <c r="L31" s="1328">
        <f>L$7*'投入係数(建設)'!L31</f>
        <v>0</v>
      </c>
      <c r="M31" s="1328">
        <f>M$7*'投入係数(建設)'!M31</f>
        <v>0</v>
      </c>
      <c r="N31" s="1328">
        <f>N$7*'投入係数(建設)'!N31</f>
        <v>0</v>
      </c>
      <c r="O31" s="1328">
        <f>O$7*'投入係数(建設)'!O31</f>
        <v>0</v>
      </c>
      <c r="P31" s="1328">
        <f>P$7*'投入係数(建設)'!P31</f>
        <v>0</v>
      </c>
      <c r="Q31" s="1328">
        <f>Q$7*'投入係数(建設)'!Q31</f>
        <v>0</v>
      </c>
      <c r="R31" s="1328">
        <f>R$7*'投入係数(建設)'!R31</f>
        <v>0</v>
      </c>
      <c r="S31" s="1328">
        <f>S$7*'投入係数(建設)'!S31</f>
        <v>0</v>
      </c>
      <c r="T31" s="1328">
        <f>T$7*'投入係数(建設)'!T31</f>
        <v>0</v>
      </c>
      <c r="U31" s="1328">
        <f>U$7*'投入係数(建設)'!U31</f>
        <v>0</v>
      </c>
      <c r="V31" s="1328">
        <f>V$7*'投入係数(建設)'!V31</f>
        <v>0</v>
      </c>
      <c r="W31" s="1328">
        <f>W$7*'投入係数(建設)'!W31</f>
        <v>0</v>
      </c>
      <c r="X31" s="1328">
        <f>X$7*'投入係数(建設)'!X31</f>
        <v>0</v>
      </c>
      <c r="Y31" s="1328">
        <f>Y$7*'投入係数(建設)'!Y31</f>
        <v>0</v>
      </c>
      <c r="Z31" s="1328">
        <f>Z$7*'投入係数(建設)'!Z31</f>
        <v>0</v>
      </c>
      <c r="AA31" s="1328">
        <f>AA$7*'投入係数(建設)'!AA31</f>
        <v>0</v>
      </c>
      <c r="AB31" s="1328">
        <f>AB$7*'投入係数(建設)'!AB31</f>
        <v>0</v>
      </c>
      <c r="AC31" s="1328">
        <f>AC$7*'投入係数(建設)'!AC31</f>
        <v>0</v>
      </c>
      <c r="AD31" s="1328">
        <f>AD$7*'投入係数(建設)'!AD31</f>
        <v>0</v>
      </c>
      <c r="AE31" s="1328">
        <f>AE$7*'投入係数(建設)'!AE31</f>
        <v>0</v>
      </c>
      <c r="AF31" s="1328">
        <f>AF$7*'投入係数(建設)'!AF31</f>
        <v>0</v>
      </c>
      <c r="AG31" s="1328">
        <f>AG$7*'投入係数(建設)'!AG31</f>
        <v>0</v>
      </c>
      <c r="AH31" s="1328">
        <f>AH$7*'投入係数(建設)'!AH31</f>
        <v>0</v>
      </c>
      <c r="AI31" s="1328">
        <f>AI$7*'投入係数(建設)'!AI31</f>
        <v>0</v>
      </c>
      <c r="AJ31" s="1328">
        <f>AJ$7*'投入係数(建設)'!AJ31</f>
        <v>0</v>
      </c>
      <c r="AK31" s="1328">
        <f>AK$7*'投入係数(建設)'!AK31</f>
        <v>0</v>
      </c>
      <c r="AL31" s="1328">
        <f>AL$7*'投入係数(建設)'!AL31</f>
        <v>0</v>
      </c>
      <c r="AM31" s="1328">
        <f>AM$7*'投入係数(建設)'!AM31</f>
        <v>0</v>
      </c>
      <c r="AN31" s="1328">
        <f>AN$7*'投入係数(建設)'!AN31</f>
        <v>0</v>
      </c>
      <c r="AO31" s="1328">
        <f>AO$7*'投入係数(建設)'!AO31</f>
        <v>0</v>
      </c>
      <c r="AP31" s="1328">
        <f>AP$7*'投入係数(建設)'!AP31</f>
        <v>0</v>
      </c>
      <c r="AQ31" s="1328">
        <f>AQ$7*'投入係数(建設)'!AQ31</f>
        <v>0</v>
      </c>
      <c r="AR31" s="1328">
        <f>AR$7*'投入係数(建設)'!AR31</f>
        <v>0</v>
      </c>
      <c r="AS31" s="1328">
        <f>AS$7*'投入係数(建設)'!AS31</f>
        <v>0</v>
      </c>
      <c r="AT31" s="1328">
        <f>AT$7*'投入係数(建設)'!AT31</f>
        <v>0</v>
      </c>
      <c r="AU31" s="1328">
        <f>AU$7*'投入係数(建設)'!AU31</f>
        <v>0</v>
      </c>
      <c r="AV31" s="1328">
        <f>AV$7*'投入係数(建設)'!AV31</f>
        <v>0</v>
      </c>
      <c r="AW31" s="1328">
        <f>AW$7*'投入係数(建設)'!AW31</f>
        <v>0</v>
      </c>
      <c r="AX31" s="1328">
        <f>AX$7*'投入係数(建設)'!AX31</f>
        <v>0</v>
      </c>
      <c r="AY31" s="1328">
        <f>AY$7*'投入係数(建設)'!AY31</f>
        <v>0</v>
      </c>
      <c r="AZ31" s="1328">
        <f>AZ$7*'投入係数(建設)'!AZ31</f>
        <v>0</v>
      </c>
      <c r="BA31" s="1328">
        <f>BA$7*'投入係数(建設)'!BA31</f>
        <v>0</v>
      </c>
      <c r="BB31" s="1328">
        <f>BB$7*'投入係数(建設)'!BB31</f>
        <v>0</v>
      </c>
      <c r="BC31" s="1328">
        <f>BC$7*'投入係数(建設)'!BC31</f>
        <v>0</v>
      </c>
      <c r="BD31" s="1328">
        <f>BD$7*'投入係数(建設)'!BD31</f>
        <v>0</v>
      </c>
      <c r="BE31" s="1328">
        <f>BE$7*'投入係数(建設)'!BE31</f>
        <v>0</v>
      </c>
      <c r="BF31" s="1328">
        <f>BF$7*'投入係数(建設)'!BF31</f>
        <v>0</v>
      </c>
      <c r="BG31" s="1328">
        <f>BG$7*'投入係数(建設)'!BG31</f>
        <v>0</v>
      </c>
      <c r="BH31" s="1328">
        <f>BH$7*'投入係数(建設)'!BH31</f>
        <v>0</v>
      </c>
      <c r="BI31" s="1328">
        <f>BI$7*'投入係数(建設)'!BI31</f>
        <v>0</v>
      </c>
      <c r="BJ31" s="1328">
        <f>BJ$7*'投入係数(建設)'!BJ31</f>
        <v>0</v>
      </c>
      <c r="BK31" s="1328">
        <f>BK$7*'投入係数(建設)'!BK31</f>
        <v>0</v>
      </c>
      <c r="BL31" s="1328">
        <f>BL$7*'投入係数(建設)'!BL31</f>
        <v>0</v>
      </c>
      <c r="BM31" s="1328">
        <f>BM$7*'投入係数(建設)'!BM31</f>
        <v>0</v>
      </c>
      <c r="BN31" s="1328">
        <f>BN$7*'投入係数(建設)'!BN31</f>
        <v>0</v>
      </c>
      <c r="BO31" s="1328">
        <f>BO$7*'投入係数(建設)'!BO31</f>
        <v>0</v>
      </c>
      <c r="BP31" s="1328">
        <f>BP$7*'投入係数(建設)'!BP31</f>
        <v>0</v>
      </c>
      <c r="BQ31" s="1328">
        <f>BQ$7*'投入係数(建設)'!BQ31</f>
        <v>0</v>
      </c>
      <c r="BR31" s="1328">
        <f>BR$7*'投入係数(建設)'!BR31</f>
        <v>0</v>
      </c>
      <c r="BS31" s="1328">
        <f>BS$7*'投入係数(建設)'!BS31</f>
        <v>0</v>
      </c>
      <c r="BT31" s="1328">
        <f>BT$7*'投入係数(建設)'!BT31</f>
        <v>0</v>
      </c>
      <c r="BU31" s="1329">
        <f>BU$7*'投入係数(建設)'!BU31</f>
        <v>0</v>
      </c>
      <c r="BV31" s="1330">
        <f t="shared" si="0"/>
        <v>0</v>
      </c>
      <c r="BX31" s="1417">
        <f>BX$7*'投入係数(建設)'!BW31</f>
        <v>0</v>
      </c>
    </row>
    <row r="32" spans="1:76">
      <c r="A32" s="718"/>
      <c r="B32" s="1030">
        <v>25</v>
      </c>
      <c r="C32" s="1001" t="s">
        <v>979</v>
      </c>
      <c r="D32" s="1331">
        <f>D$7*'投入係数(建設)'!D32</f>
        <v>0</v>
      </c>
      <c r="E32" s="1332">
        <f>E$7*'投入係数(建設)'!E32</f>
        <v>0</v>
      </c>
      <c r="F32" s="1332">
        <f>F$7*'投入係数(建設)'!F32</f>
        <v>0</v>
      </c>
      <c r="G32" s="1332">
        <f>G$7*'投入係数(建設)'!G32</f>
        <v>0</v>
      </c>
      <c r="H32" s="1332">
        <f>H$7*'投入係数(建設)'!H32</f>
        <v>0</v>
      </c>
      <c r="I32" s="1332">
        <f>I$7*'投入係数(建設)'!I32</f>
        <v>0</v>
      </c>
      <c r="J32" s="1332">
        <f>J$7*'投入係数(建設)'!J32</f>
        <v>0</v>
      </c>
      <c r="K32" s="1332">
        <f>K$7*'投入係数(建設)'!K32</f>
        <v>0</v>
      </c>
      <c r="L32" s="1332">
        <f>L$7*'投入係数(建設)'!L32</f>
        <v>0</v>
      </c>
      <c r="M32" s="1332">
        <f>M$7*'投入係数(建設)'!M32</f>
        <v>0</v>
      </c>
      <c r="N32" s="1332">
        <f>N$7*'投入係数(建設)'!N32</f>
        <v>0</v>
      </c>
      <c r="O32" s="1332">
        <f>O$7*'投入係数(建設)'!O32</f>
        <v>0</v>
      </c>
      <c r="P32" s="1332">
        <f>P$7*'投入係数(建設)'!P32</f>
        <v>0</v>
      </c>
      <c r="Q32" s="1332">
        <f>Q$7*'投入係数(建設)'!Q32</f>
        <v>0</v>
      </c>
      <c r="R32" s="1332">
        <f>R$7*'投入係数(建設)'!R32</f>
        <v>0</v>
      </c>
      <c r="S32" s="1332">
        <f>S$7*'投入係数(建設)'!S32</f>
        <v>0</v>
      </c>
      <c r="T32" s="1332">
        <f>T$7*'投入係数(建設)'!T32</f>
        <v>0</v>
      </c>
      <c r="U32" s="1332">
        <f>U$7*'投入係数(建設)'!U32</f>
        <v>0</v>
      </c>
      <c r="V32" s="1332">
        <f>V$7*'投入係数(建設)'!V32</f>
        <v>0</v>
      </c>
      <c r="W32" s="1332">
        <f>W$7*'投入係数(建設)'!W32</f>
        <v>0</v>
      </c>
      <c r="X32" s="1332">
        <f>X$7*'投入係数(建設)'!X32</f>
        <v>0</v>
      </c>
      <c r="Y32" s="1332">
        <f>Y$7*'投入係数(建設)'!Y32</f>
        <v>0</v>
      </c>
      <c r="Z32" s="1332">
        <f>Z$7*'投入係数(建設)'!Z32</f>
        <v>0</v>
      </c>
      <c r="AA32" s="1332">
        <f>AA$7*'投入係数(建設)'!AA32</f>
        <v>0</v>
      </c>
      <c r="AB32" s="1332">
        <f>AB$7*'投入係数(建設)'!AB32</f>
        <v>0</v>
      </c>
      <c r="AC32" s="1332">
        <f>AC$7*'投入係数(建設)'!AC32</f>
        <v>0</v>
      </c>
      <c r="AD32" s="1332">
        <f>AD$7*'投入係数(建設)'!AD32</f>
        <v>0</v>
      </c>
      <c r="AE32" s="1332">
        <f>AE$7*'投入係数(建設)'!AE32</f>
        <v>0</v>
      </c>
      <c r="AF32" s="1332">
        <f>AF$7*'投入係数(建設)'!AF32</f>
        <v>0</v>
      </c>
      <c r="AG32" s="1332">
        <f>AG$7*'投入係数(建設)'!AG32</f>
        <v>0</v>
      </c>
      <c r="AH32" s="1332">
        <f>AH$7*'投入係数(建設)'!AH32</f>
        <v>0</v>
      </c>
      <c r="AI32" s="1332">
        <f>AI$7*'投入係数(建設)'!AI32</f>
        <v>0</v>
      </c>
      <c r="AJ32" s="1332">
        <f>AJ$7*'投入係数(建設)'!AJ32</f>
        <v>0</v>
      </c>
      <c r="AK32" s="1332">
        <f>AK$7*'投入係数(建設)'!AK32</f>
        <v>0</v>
      </c>
      <c r="AL32" s="1332">
        <f>AL$7*'投入係数(建設)'!AL32</f>
        <v>0</v>
      </c>
      <c r="AM32" s="1332">
        <f>AM$7*'投入係数(建設)'!AM32</f>
        <v>0</v>
      </c>
      <c r="AN32" s="1332">
        <f>AN$7*'投入係数(建設)'!AN32</f>
        <v>0</v>
      </c>
      <c r="AO32" s="1332">
        <f>AO$7*'投入係数(建設)'!AO32</f>
        <v>0</v>
      </c>
      <c r="AP32" s="1332">
        <f>AP$7*'投入係数(建設)'!AP32</f>
        <v>0</v>
      </c>
      <c r="AQ32" s="1332">
        <f>AQ$7*'投入係数(建設)'!AQ32</f>
        <v>0</v>
      </c>
      <c r="AR32" s="1332">
        <f>AR$7*'投入係数(建設)'!AR32</f>
        <v>0</v>
      </c>
      <c r="AS32" s="1332">
        <f>AS$7*'投入係数(建設)'!AS32</f>
        <v>0</v>
      </c>
      <c r="AT32" s="1332">
        <f>AT$7*'投入係数(建設)'!AT32</f>
        <v>0</v>
      </c>
      <c r="AU32" s="1332">
        <f>AU$7*'投入係数(建設)'!AU32</f>
        <v>0</v>
      </c>
      <c r="AV32" s="1332">
        <f>AV$7*'投入係数(建設)'!AV32</f>
        <v>0</v>
      </c>
      <c r="AW32" s="1332">
        <f>AW$7*'投入係数(建設)'!AW32</f>
        <v>0</v>
      </c>
      <c r="AX32" s="1332">
        <f>AX$7*'投入係数(建設)'!AX32</f>
        <v>0</v>
      </c>
      <c r="AY32" s="1332">
        <f>AY$7*'投入係数(建設)'!AY32</f>
        <v>0</v>
      </c>
      <c r="AZ32" s="1332">
        <f>AZ$7*'投入係数(建設)'!AZ32</f>
        <v>0</v>
      </c>
      <c r="BA32" s="1332">
        <f>BA$7*'投入係数(建設)'!BA32</f>
        <v>0</v>
      </c>
      <c r="BB32" s="1332">
        <f>BB$7*'投入係数(建設)'!BB32</f>
        <v>0</v>
      </c>
      <c r="BC32" s="1332">
        <f>BC$7*'投入係数(建設)'!BC32</f>
        <v>0</v>
      </c>
      <c r="BD32" s="1332">
        <f>BD$7*'投入係数(建設)'!BD32</f>
        <v>0</v>
      </c>
      <c r="BE32" s="1332">
        <f>BE$7*'投入係数(建設)'!BE32</f>
        <v>0</v>
      </c>
      <c r="BF32" s="1332">
        <f>BF$7*'投入係数(建設)'!BF32</f>
        <v>0</v>
      </c>
      <c r="BG32" s="1332">
        <f>BG$7*'投入係数(建設)'!BG32</f>
        <v>0</v>
      </c>
      <c r="BH32" s="1332">
        <f>BH$7*'投入係数(建設)'!BH32</f>
        <v>0</v>
      </c>
      <c r="BI32" s="1332">
        <f>BI$7*'投入係数(建設)'!BI32</f>
        <v>0</v>
      </c>
      <c r="BJ32" s="1332">
        <f>BJ$7*'投入係数(建設)'!BJ32</f>
        <v>0</v>
      </c>
      <c r="BK32" s="1332">
        <f>BK$7*'投入係数(建設)'!BK32</f>
        <v>0</v>
      </c>
      <c r="BL32" s="1332">
        <f>BL$7*'投入係数(建設)'!BL32</f>
        <v>0</v>
      </c>
      <c r="BM32" s="1332">
        <f>BM$7*'投入係数(建設)'!BM32</f>
        <v>0</v>
      </c>
      <c r="BN32" s="1332">
        <f>BN$7*'投入係数(建設)'!BN32</f>
        <v>0</v>
      </c>
      <c r="BO32" s="1332">
        <f>BO$7*'投入係数(建設)'!BO32</f>
        <v>0</v>
      </c>
      <c r="BP32" s="1332">
        <f>BP$7*'投入係数(建設)'!BP32</f>
        <v>0</v>
      </c>
      <c r="BQ32" s="1332">
        <f>BQ$7*'投入係数(建設)'!BQ32</f>
        <v>0</v>
      </c>
      <c r="BR32" s="1332">
        <f>BR$7*'投入係数(建設)'!BR32</f>
        <v>0</v>
      </c>
      <c r="BS32" s="1332">
        <f>BS$7*'投入係数(建設)'!BS32</f>
        <v>0</v>
      </c>
      <c r="BT32" s="1332">
        <f>BT$7*'投入係数(建設)'!BT32</f>
        <v>0</v>
      </c>
      <c r="BU32" s="1333">
        <f>BU$7*'投入係数(建設)'!BU32</f>
        <v>0</v>
      </c>
      <c r="BV32" s="1334">
        <f t="shared" si="0"/>
        <v>0</v>
      </c>
      <c r="BX32" s="1418">
        <f>BX$7*'投入係数(建設)'!BW32</f>
        <v>0</v>
      </c>
    </row>
    <row r="33" spans="1:76">
      <c r="B33" s="1028">
        <v>26</v>
      </c>
      <c r="C33" s="997" t="s">
        <v>337</v>
      </c>
      <c r="D33" s="1323">
        <f>D$7*'投入係数(建設)'!D33</f>
        <v>0</v>
      </c>
      <c r="E33" s="1324">
        <f>E$7*'投入係数(建設)'!E33</f>
        <v>0</v>
      </c>
      <c r="F33" s="1324">
        <f>F$7*'投入係数(建設)'!F33</f>
        <v>0</v>
      </c>
      <c r="G33" s="1324">
        <f>G$7*'投入係数(建設)'!G33</f>
        <v>0</v>
      </c>
      <c r="H33" s="1324">
        <f>H$7*'投入係数(建設)'!H33</f>
        <v>0</v>
      </c>
      <c r="I33" s="1324">
        <f>I$7*'投入係数(建設)'!I33</f>
        <v>0</v>
      </c>
      <c r="J33" s="1324">
        <f>J$7*'投入係数(建設)'!J33</f>
        <v>0</v>
      </c>
      <c r="K33" s="1324">
        <f>K$7*'投入係数(建設)'!K33</f>
        <v>0</v>
      </c>
      <c r="L33" s="1324">
        <f>L$7*'投入係数(建設)'!L33</f>
        <v>0</v>
      </c>
      <c r="M33" s="1324">
        <f>M$7*'投入係数(建設)'!M33</f>
        <v>0</v>
      </c>
      <c r="N33" s="1324">
        <f>N$7*'投入係数(建設)'!N33</f>
        <v>0</v>
      </c>
      <c r="O33" s="1324">
        <f>O$7*'投入係数(建設)'!O33</f>
        <v>0</v>
      </c>
      <c r="P33" s="1324">
        <f>P$7*'投入係数(建設)'!P33</f>
        <v>0</v>
      </c>
      <c r="Q33" s="1324">
        <f>Q$7*'投入係数(建設)'!Q33</f>
        <v>0</v>
      </c>
      <c r="R33" s="1324">
        <f>R$7*'投入係数(建設)'!R33</f>
        <v>0</v>
      </c>
      <c r="S33" s="1324">
        <f>S$7*'投入係数(建設)'!S33</f>
        <v>0</v>
      </c>
      <c r="T33" s="1324">
        <f>T$7*'投入係数(建設)'!T33</f>
        <v>0</v>
      </c>
      <c r="U33" s="1324">
        <f>U$7*'投入係数(建設)'!U33</f>
        <v>0</v>
      </c>
      <c r="V33" s="1324">
        <f>V$7*'投入係数(建設)'!V33</f>
        <v>0</v>
      </c>
      <c r="W33" s="1324">
        <f>W$7*'投入係数(建設)'!W33</f>
        <v>0</v>
      </c>
      <c r="X33" s="1324">
        <f>X$7*'投入係数(建設)'!X33</f>
        <v>0</v>
      </c>
      <c r="Y33" s="1324">
        <f>Y$7*'投入係数(建設)'!Y33</f>
        <v>0</v>
      </c>
      <c r="Z33" s="1324">
        <f>Z$7*'投入係数(建設)'!Z33</f>
        <v>0</v>
      </c>
      <c r="AA33" s="1324">
        <f>AA$7*'投入係数(建設)'!AA33</f>
        <v>0</v>
      </c>
      <c r="AB33" s="1324">
        <f>AB$7*'投入係数(建設)'!AB33</f>
        <v>0</v>
      </c>
      <c r="AC33" s="1324">
        <f>AC$7*'投入係数(建設)'!AC33</f>
        <v>0</v>
      </c>
      <c r="AD33" s="1324">
        <f>AD$7*'投入係数(建設)'!AD33</f>
        <v>0</v>
      </c>
      <c r="AE33" s="1324">
        <f>AE$7*'投入係数(建設)'!AE33</f>
        <v>0</v>
      </c>
      <c r="AF33" s="1324">
        <f>AF$7*'投入係数(建設)'!AF33</f>
        <v>0</v>
      </c>
      <c r="AG33" s="1324">
        <f>AG$7*'投入係数(建設)'!AG33</f>
        <v>0</v>
      </c>
      <c r="AH33" s="1324">
        <f>AH$7*'投入係数(建設)'!AH33</f>
        <v>0</v>
      </c>
      <c r="AI33" s="1324">
        <f>AI$7*'投入係数(建設)'!AI33</f>
        <v>0</v>
      </c>
      <c r="AJ33" s="1324">
        <f>AJ$7*'投入係数(建設)'!AJ33</f>
        <v>0</v>
      </c>
      <c r="AK33" s="1324">
        <f>AK$7*'投入係数(建設)'!AK33</f>
        <v>0</v>
      </c>
      <c r="AL33" s="1324">
        <f>AL$7*'投入係数(建設)'!AL33</f>
        <v>0</v>
      </c>
      <c r="AM33" s="1324">
        <f>AM$7*'投入係数(建設)'!AM33</f>
        <v>0</v>
      </c>
      <c r="AN33" s="1324">
        <f>AN$7*'投入係数(建設)'!AN33</f>
        <v>0</v>
      </c>
      <c r="AO33" s="1324">
        <f>AO$7*'投入係数(建設)'!AO33</f>
        <v>0</v>
      </c>
      <c r="AP33" s="1324">
        <f>AP$7*'投入係数(建設)'!AP33</f>
        <v>0</v>
      </c>
      <c r="AQ33" s="1324">
        <f>AQ$7*'投入係数(建設)'!AQ33</f>
        <v>0</v>
      </c>
      <c r="AR33" s="1324">
        <f>AR$7*'投入係数(建設)'!AR33</f>
        <v>0</v>
      </c>
      <c r="AS33" s="1324">
        <f>AS$7*'投入係数(建設)'!AS33</f>
        <v>0</v>
      </c>
      <c r="AT33" s="1324">
        <f>AT$7*'投入係数(建設)'!AT33</f>
        <v>0</v>
      </c>
      <c r="AU33" s="1324">
        <f>AU$7*'投入係数(建設)'!AU33</f>
        <v>0</v>
      </c>
      <c r="AV33" s="1324">
        <f>AV$7*'投入係数(建設)'!AV33</f>
        <v>0</v>
      </c>
      <c r="AW33" s="1324">
        <f>AW$7*'投入係数(建設)'!AW33</f>
        <v>0</v>
      </c>
      <c r="AX33" s="1324">
        <f>AX$7*'投入係数(建設)'!AX33</f>
        <v>0</v>
      </c>
      <c r="AY33" s="1324">
        <f>AY$7*'投入係数(建設)'!AY33</f>
        <v>0</v>
      </c>
      <c r="AZ33" s="1324">
        <f>AZ$7*'投入係数(建設)'!AZ33</f>
        <v>0</v>
      </c>
      <c r="BA33" s="1324">
        <f>BA$7*'投入係数(建設)'!BA33</f>
        <v>0</v>
      </c>
      <c r="BB33" s="1324">
        <f>BB$7*'投入係数(建設)'!BB33</f>
        <v>0</v>
      </c>
      <c r="BC33" s="1324">
        <f>BC$7*'投入係数(建設)'!BC33</f>
        <v>0</v>
      </c>
      <c r="BD33" s="1324">
        <f>BD$7*'投入係数(建設)'!BD33</f>
        <v>0</v>
      </c>
      <c r="BE33" s="1324">
        <f>BE$7*'投入係数(建設)'!BE33</f>
        <v>0</v>
      </c>
      <c r="BF33" s="1324">
        <f>BF$7*'投入係数(建設)'!BF33</f>
        <v>0</v>
      </c>
      <c r="BG33" s="1324">
        <f>BG$7*'投入係数(建設)'!BG33</f>
        <v>0</v>
      </c>
      <c r="BH33" s="1324">
        <f>BH$7*'投入係数(建設)'!BH33</f>
        <v>0</v>
      </c>
      <c r="BI33" s="1324">
        <f>BI$7*'投入係数(建設)'!BI33</f>
        <v>0</v>
      </c>
      <c r="BJ33" s="1324">
        <f>BJ$7*'投入係数(建設)'!BJ33</f>
        <v>0</v>
      </c>
      <c r="BK33" s="1324">
        <f>BK$7*'投入係数(建設)'!BK33</f>
        <v>0</v>
      </c>
      <c r="BL33" s="1324">
        <f>BL$7*'投入係数(建設)'!BL33</f>
        <v>0</v>
      </c>
      <c r="BM33" s="1324">
        <f>BM$7*'投入係数(建設)'!BM33</f>
        <v>0</v>
      </c>
      <c r="BN33" s="1324">
        <f>BN$7*'投入係数(建設)'!BN33</f>
        <v>0</v>
      </c>
      <c r="BO33" s="1324">
        <f>BO$7*'投入係数(建設)'!BO33</f>
        <v>0</v>
      </c>
      <c r="BP33" s="1324">
        <f>BP$7*'投入係数(建設)'!BP33</f>
        <v>0</v>
      </c>
      <c r="BQ33" s="1324">
        <f>BQ$7*'投入係数(建設)'!BQ33</f>
        <v>0</v>
      </c>
      <c r="BR33" s="1324">
        <f>BR$7*'投入係数(建設)'!BR33</f>
        <v>0</v>
      </c>
      <c r="BS33" s="1324">
        <f>BS$7*'投入係数(建設)'!BS33</f>
        <v>0</v>
      </c>
      <c r="BT33" s="1324">
        <f>BT$7*'投入係数(建設)'!BT33</f>
        <v>0</v>
      </c>
      <c r="BU33" s="1325">
        <f>BU$7*'投入係数(建設)'!BU33</f>
        <v>0</v>
      </c>
      <c r="BV33" s="1326">
        <f t="shared" si="0"/>
        <v>0</v>
      </c>
      <c r="BX33" s="1416">
        <f>BX$7*'投入係数(建設)'!BW33</f>
        <v>0</v>
      </c>
    </row>
    <row r="34" spans="1:76">
      <c r="B34" s="1028">
        <v>27</v>
      </c>
      <c r="C34" s="997" t="s">
        <v>338</v>
      </c>
      <c r="D34" s="1323">
        <f>D$7*'投入係数(建設)'!D34</f>
        <v>0</v>
      </c>
      <c r="E34" s="1324">
        <f>E$7*'投入係数(建設)'!E34</f>
        <v>0</v>
      </c>
      <c r="F34" s="1324">
        <f>F$7*'投入係数(建設)'!F34</f>
        <v>0</v>
      </c>
      <c r="G34" s="1324">
        <f>G$7*'投入係数(建設)'!G34</f>
        <v>0</v>
      </c>
      <c r="H34" s="1324">
        <f>H$7*'投入係数(建設)'!H34</f>
        <v>0</v>
      </c>
      <c r="I34" s="1324">
        <f>I$7*'投入係数(建設)'!I34</f>
        <v>0</v>
      </c>
      <c r="J34" s="1324">
        <f>J$7*'投入係数(建設)'!J34</f>
        <v>0</v>
      </c>
      <c r="K34" s="1324">
        <f>K$7*'投入係数(建設)'!K34</f>
        <v>0</v>
      </c>
      <c r="L34" s="1324">
        <f>L$7*'投入係数(建設)'!L34</f>
        <v>0</v>
      </c>
      <c r="M34" s="1324">
        <f>M$7*'投入係数(建設)'!M34</f>
        <v>0</v>
      </c>
      <c r="N34" s="1324">
        <f>N$7*'投入係数(建設)'!N34</f>
        <v>0</v>
      </c>
      <c r="O34" s="1324">
        <f>O$7*'投入係数(建設)'!O34</f>
        <v>0</v>
      </c>
      <c r="P34" s="1324">
        <f>P$7*'投入係数(建設)'!P34</f>
        <v>0</v>
      </c>
      <c r="Q34" s="1324">
        <f>Q$7*'投入係数(建設)'!Q34</f>
        <v>0</v>
      </c>
      <c r="R34" s="1324">
        <f>R$7*'投入係数(建設)'!R34</f>
        <v>0</v>
      </c>
      <c r="S34" s="1324">
        <f>S$7*'投入係数(建設)'!S34</f>
        <v>0</v>
      </c>
      <c r="T34" s="1324">
        <f>T$7*'投入係数(建設)'!T34</f>
        <v>0</v>
      </c>
      <c r="U34" s="1324">
        <f>U$7*'投入係数(建設)'!U34</f>
        <v>0</v>
      </c>
      <c r="V34" s="1324">
        <f>V$7*'投入係数(建設)'!V34</f>
        <v>0</v>
      </c>
      <c r="W34" s="1324">
        <f>W$7*'投入係数(建設)'!W34</f>
        <v>0</v>
      </c>
      <c r="X34" s="1324">
        <f>X$7*'投入係数(建設)'!X34</f>
        <v>0</v>
      </c>
      <c r="Y34" s="1324">
        <f>Y$7*'投入係数(建設)'!Y34</f>
        <v>0</v>
      </c>
      <c r="Z34" s="1324">
        <f>Z$7*'投入係数(建設)'!Z34</f>
        <v>0</v>
      </c>
      <c r="AA34" s="1324">
        <f>AA$7*'投入係数(建設)'!AA34</f>
        <v>0</v>
      </c>
      <c r="AB34" s="1324">
        <f>AB$7*'投入係数(建設)'!AB34</f>
        <v>0</v>
      </c>
      <c r="AC34" s="1324">
        <f>AC$7*'投入係数(建設)'!AC34</f>
        <v>0</v>
      </c>
      <c r="AD34" s="1324">
        <f>AD$7*'投入係数(建設)'!AD34</f>
        <v>0</v>
      </c>
      <c r="AE34" s="1324">
        <f>AE$7*'投入係数(建設)'!AE34</f>
        <v>0</v>
      </c>
      <c r="AF34" s="1324">
        <f>AF$7*'投入係数(建設)'!AF34</f>
        <v>0</v>
      </c>
      <c r="AG34" s="1324">
        <f>AG$7*'投入係数(建設)'!AG34</f>
        <v>0</v>
      </c>
      <c r="AH34" s="1324">
        <f>AH$7*'投入係数(建設)'!AH34</f>
        <v>0</v>
      </c>
      <c r="AI34" s="1324">
        <f>AI$7*'投入係数(建設)'!AI34</f>
        <v>0</v>
      </c>
      <c r="AJ34" s="1324">
        <f>AJ$7*'投入係数(建設)'!AJ34</f>
        <v>0</v>
      </c>
      <c r="AK34" s="1324">
        <f>AK$7*'投入係数(建設)'!AK34</f>
        <v>0</v>
      </c>
      <c r="AL34" s="1324">
        <f>AL$7*'投入係数(建設)'!AL34</f>
        <v>0</v>
      </c>
      <c r="AM34" s="1324">
        <f>AM$7*'投入係数(建設)'!AM34</f>
        <v>0</v>
      </c>
      <c r="AN34" s="1324">
        <f>AN$7*'投入係数(建設)'!AN34</f>
        <v>0</v>
      </c>
      <c r="AO34" s="1324">
        <f>AO$7*'投入係数(建設)'!AO34</f>
        <v>0</v>
      </c>
      <c r="AP34" s="1324">
        <f>AP$7*'投入係数(建設)'!AP34</f>
        <v>0</v>
      </c>
      <c r="AQ34" s="1324">
        <f>AQ$7*'投入係数(建設)'!AQ34</f>
        <v>0</v>
      </c>
      <c r="AR34" s="1324">
        <f>AR$7*'投入係数(建設)'!AR34</f>
        <v>0</v>
      </c>
      <c r="AS34" s="1324">
        <f>AS$7*'投入係数(建設)'!AS34</f>
        <v>0</v>
      </c>
      <c r="AT34" s="1324">
        <f>AT$7*'投入係数(建設)'!AT34</f>
        <v>0</v>
      </c>
      <c r="AU34" s="1324">
        <f>AU$7*'投入係数(建設)'!AU34</f>
        <v>0</v>
      </c>
      <c r="AV34" s="1324">
        <f>AV$7*'投入係数(建設)'!AV34</f>
        <v>0</v>
      </c>
      <c r="AW34" s="1324">
        <f>AW$7*'投入係数(建設)'!AW34</f>
        <v>0</v>
      </c>
      <c r="AX34" s="1324">
        <f>AX$7*'投入係数(建設)'!AX34</f>
        <v>0</v>
      </c>
      <c r="AY34" s="1324">
        <f>AY$7*'投入係数(建設)'!AY34</f>
        <v>0</v>
      </c>
      <c r="AZ34" s="1324">
        <f>AZ$7*'投入係数(建設)'!AZ34</f>
        <v>0</v>
      </c>
      <c r="BA34" s="1324">
        <f>BA$7*'投入係数(建設)'!BA34</f>
        <v>0</v>
      </c>
      <c r="BB34" s="1324">
        <f>BB$7*'投入係数(建設)'!BB34</f>
        <v>0</v>
      </c>
      <c r="BC34" s="1324">
        <f>BC$7*'投入係数(建設)'!BC34</f>
        <v>0</v>
      </c>
      <c r="BD34" s="1324">
        <f>BD$7*'投入係数(建設)'!BD34</f>
        <v>0</v>
      </c>
      <c r="BE34" s="1324">
        <f>BE$7*'投入係数(建設)'!BE34</f>
        <v>0</v>
      </c>
      <c r="BF34" s="1324">
        <f>BF$7*'投入係数(建設)'!BF34</f>
        <v>0</v>
      </c>
      <c r="BG34" s="1324">
        <f>BG$7*'投入係数(建設)'!BG34</f>
        <v>0</v>
      </c>
      <c r="BH34" s="1324">
        <f>BH$7*'投入係数(建設)'!BH34</f>
        <v>0</v>
      </c>
      <c r="BI34" s="1324">
        <f>BI$7*'投入係数(建設)'!BI34</f>
        <v>0</v>
      </c>
      <c r="BJ34" s="1324">
        <f>BJ$7*'投入係数(建設)'!BJ34</f>
        <v>0</v>
      </c>
      <c r="BK34" s="1324">
        <f>BK$7*'投入係数(建設)'!BK34</f>
        <v>0</v>
      </c>
      <c r="BL34" s="1324">
        <f>BL$7*'投入係数(建設)'!BL34</f>
        <v>0</v>
      </c>
      <c r="BM34" s="1324">
        <f>BM$7*'投入係数(建設)'!BM34</f>
        <v>0</v>
      </c>
      <c r="BN34" s="1324">
        <f>BN$7*'投入係数(建設)'!BN34</f>
        <v>0</v>
      </c>
      <c r="BO34" s="1324">
        <f>BO$7*'投入係数(建設)'!BO34</f>
        <v>0</v>
      </c>
      <c r="BP34" s="1324">
        <f>BP$7*'投入係数(建設)'!BP34</f>
        <v>0</v>
      </c>
      <c r="BQ34" s="1324">
        <f>BQ$7*'投入係数(建設)'!BQ34</f>
        <v>0</v>
      </c>
      <c r="BR34" s="1324">
        <f>BR$7*'投入係数(建設)'!BR34</f>
        <v>0</v>
      </c>
      <c r="BS34" s="1324">
        <f>BS$7*'投入係数(建設)'!BS34</f>
        <v>0</v>
      </c>
      <c r="BT34" s="1324">
        <f>BT$7*'投入係数(建設)'!BT34</f>
        <v>0</v>
      </c>
      <c r="BU34" s="1325">
        <f>BU$7*'投入係数(建設)'!BU34</f>
        <v>0</v>
      </c>
      <c r="BV34" s="1326">
        <f t="shared" si="0"/>
        <v>0</v>
      </c>
      <c r="BX34" s="1416">
        <f>BX$7*'投入係数(建設)'!BW34</f>
        <v>0</v>
      </c>
    </row>
    <row r="35" spans="1:76">
      <c r="B35" s="1028">
        <v>28</v>
      </c>
      <c r="C35" s="997" t="s">
        <v>4</v>
      </c>
      <c r="D35" s="1323">
        <f>D$7*'投入係数(建設)'!D35</f>
        <v>0</v>
      </c>
      <c r="E35" s="1324">
        <f>E$7*'投入係数(建設)'!E35</f>
        <v>0</v>
      </c>
      <c r="F35" s="1324">
        <f>F$7*'投入係数(建設)'!F35</f>
        <v>0</v>
      </c>
      <c r="G35" s="1324">
        <f>G$7*'投入係数(建設)'!G35</f>
        <v>0</v>
      </c>
      <c r="H35" s="1324">
        <f>H$7*'投入係数(建設)'!H35</f>
        <v>0</v>
      </c>
      <c r="I35" s="1324">
        <f>I$7*'投入係数(建設)'!I35</f>
        <v>0</v>
      </c>
      <c r="J35" s="1324">
        <f>J$7*'投入係数(建設)'!J35</f>
        <v>0</v>
      </c>
      <c r="K35" s="1324">
        <f>K$7*'投入係数(建設)'!K35</f>
        <v>0</v>
      </c>
      <c r="L35" s="1324">
        <f>L$7*'投入係数(建設)'!L35</f>
        <v>0</v>
      </c>
      <c r="M35" s="1324">
        <f>M$7*'投入係数(建設)'!M35</f>
        <v>0</v>
      </c>
      <c r="N35" s="1324">
        <f>N$7*'投入係数(建設)'!N35</f>
        <v>0</v>
      </c>
      <c r="O35" s="1324">
        <f>O$7*'投入係数(建設)'!O35</f>
        <v>0</v>
      </c>
      <c r="P35" s="1324">
        <f>P$7*'投入係数(建設)'!P35</f>
        <v>0</v>
      </c>
      <c r="Q35" s="1324">
        <f>Q$7*'投入係数(建設)'!Q35</f>
        <v>0</v>
      </c>
      <c r="R35" s="1324">
        <f>R$7*'投入係数(建設)'!R35</f>
        <v>0</v>
      </c>
      <c r="S35" s="1324">
        <f>S$7*'投入係数(建設)'!S35</f>
        <v>0</v>
      </c>
      <c r="T35" s="1324">
        <f>T$7*'投入係数(建設)'!T35</f>
        <v>0</v>
      </c>
      <c r="U35" s="1324">
        <f>U$7*'投入係数(建設)'!U35</f>
        <v>0</v>
      </c>
      <c r="V35" s="1324">
        <f>V$7*'投入係数(建設)'!V35</f>
        <v>0</v>
      </c>
      <c r="W35" s="1324">
        <f>W$7*'投入係数(建設)'!W35</f>
        <v>0</v>
      </c>
      <c r="X35" s="1324">
        <f>X$7*'投入係数(建設)'!X35</f>
        <v>0</v>
      </c>
      <c r="Y35" s="1324">
        <f>Y$7*'投入係数(建設)'!Y35</f>
        <v>0</v>
      </c>
      <c r="Z35" s="1324">
        <f>Z$7*'投入係数(建設)'!Z35</f>
        <v>0</v>
      </c>
      <c r="AA35" s="1324">
        <f>AA$7*'投入係数(建設)'!AA35</f>
        <v>0</v>
      </c>
      <c r="AB35" s="1324">
        <f>AB$7*'投入係数(建設)'!AB35</f>
        <v>0</v>
      </c>
      <c r="AC35" s="1324">
        <f>AC$7*'投入係数(建設)'!AC35</f>
        <v>0</v>
      </c>
      <c r="AD35" s="1324">
        <f>AD$7*'投入係数(建設)'!AD35</f>
        <v>0</v>
      </c>
      <c r="AE35" s="1324">
        <f>AE$7*'投入係数(建設)'!AE35</f>
        <v>0</v>
      </c>
      <c r="AF35" s="1324">
        <f>AF$7*'投入係数(建設)'!AF35</f>
        <v>0</v>
      </c>
      <c r="AG35" s="1324">
        <f>AG$7*'投入係数(建設)'!AG35</f>
        <v>0</v>
      </c>
      <c r="AH35" s="1324">
        <f>AH$7*'投入係数(建設)'!AH35</f>
        <v>0</v>
      </c>
      <c r="AI35" s="1324">
        <f>AI$7*'投入係数(建設)'!AI35</f>
        <v>0</v>
      </c>
      <c r="AJ35" s="1324">
        <f>AJ$7*'投入係数(建設)'!AJ35</f>
        <v>0</v>
      </c>
      <c r="AK35" s="1324">
        <f>AK$7*'投入係数(建設)'!AK35</f>
        <v>0</v>
      </c>
      <c r="AL35" s="1324">
        <f>AL$7*'投入係数(建設)'!AL35</f>
        <v>0</v>
      </c>
      <c r="AM35" s="1324">
        <f>AM$7*'投入係数(建設)'!AM35</f>
        <v>0</v>
      </c>
      <c r="AN35" s="1324">
        <f>AN$7*'投入係数(建設)'!AN35</f>
        <v>0</v>
      </c>
      <c r="AO35" s="1324">
        <f>AO$7*'投入係数(建設)'!AO35</f>
        <v>0</v>
      </c>
      <c r="AP35" s="1324">
        <f>AP$7*'投入係数(建設)'!AP35</f>
        <v>0</v>
      </c>
      <c r="AQ35" s="1324">
        <f>AQ$7*'投入係数(建設)'!AQ35</f>
        <v>0</v>
      </c>
      <c r="AR35" s="1324">
        <f>AR$7*'投入係数(建設)'!AR35</f>
        <v>0</v>
      </c>
      <c r="AS35" s="1324">
        <f>AS$7*'投入係数(建設)'!AS35</f>
        <v>0</v>
      </c>
      <c r="AT35" s="1324">
        <f>AT$7*'投入係数(建設)'!AT35</f>
        <v>0</v>
      </c>
      <c r="AU35" s="1324">
        <f>AU$7*'投入係数(建設)'!AU35</f>
        <v>0</v>
      </c>
      <c r="AV35" s="1324">
        <f>AV$7*'投入係数(建設)'!AV35</f>
        <v>0</v>
      </c>
      <c r="AW35" s="1324">
        <f>AW$7*'投入係数(建設)'!AW35</f>
        <v>0</v>
      </c>
      <c r="AX35" s="1324">
        <f>AX$7*'投入係数(建設)'!AX35</f>
        <v>0</v>
      </c>
      <c r="AY35" s="1324">
        <f>AY$7*'投入係数(建設)'!AY35</f>
        <v>0</v>
      </c>
      <c r="AZ35" s="1324">
        <f>AZ$7*'投入係数(建設)'!AZ35</f>
        <v>0</v>
      </c>
      <c r="BA35" s="1324">
        <f>BA$7*'投入係数(建設)'!BA35</f>
        <v>0</v>
      </c>
      <c r="BB35" s="1324">
        <f>BB$7*'投入係数(建設)'!BB35</f>
        <v>0</v>
      </c>
      <c r="BC35" s="1324">
        <f>BC$7*'投入係数(建設)'!BC35</f>
        <v>0</v>
      </c>
      <c r="BD35" s="1324">
        <f>BD$7*'投入係数(建設)'!BD35</f>
        <v>0</v>
      </c>
      <c r="BE35" s="1324">
        <f>BE$7*'投入係数(建設)'!BE35</f>
        <v>0</v>
      </c>
      <c r="BF35" s="1324">
        <f>BF$7*'投入係数(建設)'!BF35</f>
        <v>0</v>
      </c>
      <c r="BG35" s="1324">
        <f>BG$7*'投入係数(建設)'!BG35</f>
        <v>0</v>
      </c>
      <c r="BH35" s="1324">
        <f>BH$7*'投入係数(建設)'!BH35</f>
        <v>0</v>
      </c>
      <c r="BI35" s="1324">
        <f>BI$7*'投入係数(建設)'!BI35</f>
        <v>0</v>
      </c>
      <c r="BJ35" s="1324">
        <f>BJ$7*'投入係数(建設)'!BJ35</f>
        <v>0</v>
      </c>
      <c r="BK35" s="1324">
        <f>BK$7*'投入係数(建設)'!BK35</f>
        <v>0</v>
      </c>
      <c r="BL35" s="1324">
        <f>BL$7*'投入係数(建設)'!BL35</f>
        <v>0</v>
      </c>
      <c r="BM35" s="1324">
        <f>BM$7*'投入係数(建設)'!BM35</f>
        <v>0</v>
      </c>
      <c r="BN35" s="1324">
        <f>BN$7*'投入係数(建設)'!BN35</f>
        <v>0</v>
      </c>
      <c r="BO35" s="1324">
        <f>BO$7*'投入係数(建設)'!BO35</f>
        <v>0</v>
      </c>
      <c r="BP35" s="1324">
        <f>BP$7*'投入係数(建設)'!BP35</f>
        <v>0</v>
      </c>
      <c r="BQ35" s="1324">
        <f>BQ$7*'投入係数(建設)'!BQ35</f>
        <v>0</v>
      </c>
      <c r="BR35" s="1324">
        <f>BR$7*'投入係数(建設)'!BR35</f>
        <v>0</v>
      </c>
      <c r="BS35" s="1324">
        <f>BS$7*'投入係数(建設)'!BS35</f>
        <v>0</v>
      </c>
      <c r="BT35" s="1324">
        <f>BT$7*'投入係数(建設)'!BT35</f>
        <v>0</v>
      </c>
      <c r="BU35" s="1325">
        <f>BU$7*'投入係数(建設)'!BU35</f>
        <v>0</v>
      </c>
      <c r="BV35" s="1326">
        <f t="shared" si="0"/>
        <v>0</v>
      </c>
      <c r="BX35" s="1416">
        <f>BX$7*'投入係数(建設)'!BW35</f>
        <v>0</v>
      </c>
    </row>
    <row r="36" spans="1:76">
      <c r="B36" s="1029">
        <v>29</v>
      </c>
      <c r="C36" s="999" t="s">
        <v>21</v>
      </c>
      <c r="D36" s="1327">
        <f>D$7*'投入係数(建設)'!D36</f>
        <v>0</v>
      </c>
      <c r="E36" s="1328">
        <f>E$7*'投入係数(建設)'!E36</f>
        <v>0</v>
      </c>
      <c r="F36" s="1328">
        <f>F$7*'投入係数(建設)'!F36</f>
        <v>0</v>
      </c>
      <c r="G36" s="1328">
        <f>G$7*'投入係数(建設)'!G36</f>
        <v>0</v>
      </c>
      <c r="H36" s="1328">
        <f>H$7*'投入係数(建設)'!H36</f>
        <v>0</v>
      </c>
      <c r="I36" s="1328">
        <f>I$7*'投入係数(建設)'!I36</f>
        <v>0</v>
      </c>
      <c r="J36" s="1328">
        <f>J$7*'投入係数(建設)'!J36</f>
        <v>0</v>
      </c>
      <c r="K36" s="1328">
        <f>K$7*'投入係数(建設)'!K36</f>
        <v>0</v>
      </c>
      <c r="L36" s="1328">
        <f>L$7*'投入係数(建設)'!L36</f>
        <v>0</v>
      </c>
      <c r="M36" s="1328">
        <f>M$7*'投入係数(建設)'!M36</f>
        <v>0</v>
      </c>
      <c r="N36" s="1328">
        <f>N$7*'投入係数(建設)'!N36</f>
        <v>0</v>
      </c>
      <c r="O36" s="1328">
        <f>O$7*'投入係数(建設)'!O36</f>
        <v>0</v>
      </c>
      <c r="P36" s="1328">
        <f>P$7*'投入係数(建設)'!P36</f>
        <v>0</v>
      </c>
      <c r="Q36" s="1328">
        <f>Q$7*'投入係数(建設)'!Q36</f>
        <v>0</v>
      </c>
      <c r="R36" s="1328">
        <f>R$7*'投入係数(建設)'!R36</f>
        <v>0</v>
      </c>
      <c r="S36" s="1328">
        <f>S$7*'投入係数(建設)'!S36</f>
        <v>0</v>
      </c>
      <c r="T36" s="1328">
        <f>T$7*'投入係数(建設)'!T36</f>
        <v>0</v>
      </c>
      <c r="U36" s="1328">
        <f>U$7*'投入係数(建設)'!U36</f>
        <v>0</v>
      </c>
      <c r="V36" s="1328">
        <f>V$7*'投入係数(建設)'!V36</f>
        <v>0</v>
      </c>
      <c r="W36" s="1328">
        <f>W$7*'投入係数(建設)'!W36</f>
        <v>0</v>
      </c>
      <c r="X36" s="1328">
        <f>X$7*'投入係数(建設)'!X36</f>
        <v>0</v>
      </c>
      <c r="Y36" s="1328">
        <f>Y$7*'投入係数(建設)'!Y36</f>
        <v>0</v>
      </c>
      <c r="Z36" s="1328">
        <f>Z$7*'投入係数(建設)'!Z36</f>
        <v>0</v>
      </c>
      <c r="AA36" s="1328">
        <f>AA$7*'投入係数(建設)'!AA36</f>
        <v>0</v>
      </c>
      <c r="AB36" s="1328">
        <f>AB$7*'投入係数(建設)'!AB36</f>
        <v>0</v>
      </c>
      <c r="AC36" s="1328">
        <f>AC$7*'投入係数(建設)'!AC36</f>
        <v>0</v>
      </c>
      <c r="AD36" s="1328">
        <f>AD$7*'投入係数(建設)'!AD36</f>
        <v>0</v>
      </c>
      <c r="AE36" s="1328">
        <f>AE$7*'投入係数(建設)'!AE36</f>
        <v>0</v>
      </c>
      <c r="AF36" s="1328">
        <f>AF$7*'投入係数(建設)'!AF36</f>
        <v>0</v>
      </c>
      <c r="AG36" s="1328">
        <f>AG$7*'投入係数(建設)'!AG36</f>
        <v>0</v>
      </c>
      <c r="AH36" s="1328">
        <f>AH$7*'投入係数(建設)'!AH36</f>
        <v>0</v>
      </c>
      <c r="AI36" s="1328">
        <f>AI$7*'投入係数(建設)'!AI36</f>
        <v>0</v>
      </c>
      <c r="AJ36" s="1328">
        <f>AJ$7*'投入係数(建設)'!AJ36</f>
        <v>0</v>
      </c>
      <c r="AK36" s="1328">
        <f>AK$7*'投入係数(建設)'!AK36</f>
        <v>0</v>
      </c>
      <c r="AL36" s="1328">
        <f>AL$7*'投入係数(建設)'!AL36</f>
        <v>0</v>
      </c>
      <c r="AM36" s="1328">
        <f>AM$7*'投入係数(建設)'!AM36</f>
        <v>0</v>
      </c>
      <c r="AN36" s="1328">
        <f>AN$7*'投入係数(建設)'!AN36</f>
        <v>0</v>
      </c>
      <c r="AO36" s="1328">
        <f>AO$7*'投入係数(建設)'!AO36</f>
        <v>0</v>
      </c>
      <c r="AP36" s="1328">
        <f>AP$7*'投入係数(建設)'!AP36</f>
        <v>0</v>
      </c>
      <c r="AQ36" s="1328">
        <f>AQ$7*'投入係数(建設)'!AQ36</f>
        <v>0</v>
      </c>
      <c r="AR36" s="1328">
        <f>AR$7*'投入係数(建設)'!AR36</f>
        <v>0</v>
      </c>
      <c r="AS36" s="1328">
        <f>AS$7*'投入係数(建設)'!AS36</f>
        <v>0</v>
      </c>
      <c r="AT36" s="1328">
        <f>AT$7*'投入係数(建設)'!AT36</f>
        <v>0</v>
      </c>
      <c r="AU36" s="1328">
        <f>AU$7*'投入係数(建設)'!AU36</f>
        <v>0</v>
      </c>
      <c r="AV36" s="1328">
        <f>AV$7*'投入係数(建設)'!AV36</f>
        <v>0</v>
      </c>
      <c r="AW36" s="1328">
        <f>AW$7*'投入係数(建設)'!AW36</f>
        <v>0</v>
      </c>
      <c r="AX36" s="1328">
        <f>AX$7*'投入係数(建設)'!AX36</f>
        <v>0</v>
      </c>
      <c r="AY36" s="1328">
        <f>AY$7*'投入係数(建設)'!AY36</f>
        <v>0</v>
      </c>
      <c r="AZ36" s="1328">
        <f>AZ$7*'投入係数(建設)'!AZ36</f>
        <v>0</v>
      </c>
      <c r="BA36" s="1328">
        <f>BA$7*'投入係数(建設)'!BA36</f>
        <v>0</v>
      </c>
      <c r="BB36" s="1328">
        <f>BB$7*'投入係数(建設)'!BB36</f>
        <v>0</v>
      </c>
      <c r="BC36" s="1328">
        <f>BC$7*'投入係数(建設)'!BC36</f>
        <v>0</v>
      </c>
      <c r="BD36" s="1328">
        <f>BD$7*'投入係数(建設)'!BD36</f>
        <v>0</v>
      </c>
      <c r="BE36" s="1328">
        <f>BE$7*'投入係数(建設)'!BE36</f>
        <v>0</v>
      </c>
      <c r="BF36" s="1328">
        <f>BF$7*'投入係数(建設)'!BF36</f>
        <v>0</v>
      </c>
      <c r="BG36" s="1328">
        <f>BG$7*'投入係数(建設)'!BG36</f>
        <v>0</v>
      </c>
      <c r="BH36" s="1328">
        <f>BH$7*'投入係数(建設)'!BH36</f>
        <v>0</v>
      </c>
      <c r="BI36" s="1328">
        <f>BI$7*'投入係数(建設)'!BI36</f>
        <v>0</v>
      </c>
      <c r="BJ36" s="1328">
        <f>BJ$7*'投入係数(建設)'!BJ36</f>
        <v>0</v>
      </c>
      <c r="BK36" s="1328">
        <f>BK$7*'投入係数(建設)'!BK36</f>
        <v>0</v>
      </c>
      <c r="BL36" s="1328">
        <f>BL$7*'投入係数(建設)'!BL36</f>
        <v>0</v>
      </c>
      <c r="BM36" s="1328">
        <f>BM$7*'投入係数(建設)'!BM36</f>
        <v>0</v>
      </c>
      <c r="BN36" s="1328">
        <f>BN$7*'投入係数(建設)'!BN36</f>
        <v>0</v>
      </c>
      <c r="BO36" s="1328">
        <f>BO$7*'投入係数(建設)'!BO36</f>
        <v>0</v>
      </c>
      <c r="BP36" s="1328">
        <f>BP$7*'投入係数(建設)'!BP36</f>
        <v>0</v>
      </c>
      <c r="BQ36" s="1328">
        <f>BQ$7*'投入係数(建設)'!BQ36</f>
        <v>0</v>
      </c>
      <c r="BR36" s="1328">
        <f>BR$7*'投入係数(建設)'!BR36</f>
        <v>0</v>
      </c>
      <c r="BS36" s="1328">
        <f>BS$7*'投入係数(建設)'!BS36</f>
        <v>0</v>
      </c>
      <c r="BT36" s="1328">
        <f>BT$7*'投入係数(建設)'!BT36</f>
        <v>0</v>
      </c>
      <c r="BU36" s="1329">
        <f>BU$7*'投入係数(建設)'!BU36</f>
        <v>0</v>
      </c>
      <c r="BV36" s="1330">
        <f t="shared" si="0"/>
        <v>0</v>
      </c>
      <c r="BX36" s="1417">
        <f>BX$7*'投入係数(建設)'!BW36</f>
        <v>0</v>
      </c>
    </row>
    <row r="37" spans="1:76">
      <c r="B37" s="1033">
        <v>30</v>
      </c>
      <c r="C37" s="1007" t="s">
        <v>22</v>
      </c>
      <c r="D37" s="1331">
        <f>D$7*'投入係数(建設)'!D37</f>
        <v>0</v>
      </c>
      <c r="E37" s="1332">
        <f>E$7*'投入係数(建設)'!E37</f>
        <v>0</v>
      </c>
      <c r="F37" s="1332">
        <f>F$7*'投入係数(建設)'!F37</f>
        <v>0</v>
      </c>
      <c r="G37" s="1332">
        <f>G$7*'投入係数(建設)'!G37</f>
        <v>0</v>
      </c>
      <c r="H37" s="1332">
        <f>H$7*'投入係数(建設)'!H37</f>
        <v>0</v>
      </c>
      <c r="I37" s="1332">
        <f>I$7*'投入係数(建設)'!I37</f>
        <v>0</v>
      </c>
      <c r="J37" s="1332">
        <f>J$7*'投入係数(建設)'!J37</f>
        <v>0</v>
      </c>
      <c r="K37" s="1332">
        <f>K$7*'投入係数(建設)'!K37</f>
        <v>0</v>
      </c>
      <c r="L37" s="1332">
        <f>L$7*'投入係数(建設)'!L37</f>
        <v>0</v>
      </c>
      <c r="M37" s="1332">
        <f>M$7*'投入係数(建設)'!M37</f>
        <v>0</v>
      </c>
      <c r="N37" s="1332">
        <f>N$7*'投入係数(建設)'!N37</f>
        <v>0</v>
      </c>
      <c r="O37" s="1332">
        <f>O$7*'投入係数(建設)'!O37</f>
        <v>0</v>
      </c>
      <c r="P37" s="1332">
        <f>P$7*'投入係数(建設)'!P37</f>
        <v>0</v>
      </c>
      <c r="Q37" s="1332">
        <f>Q$7*'投入係数(建設)'!Q37</f>
        <v>0</v>
      </c>
      <c r="R37" s="1332">
        <f>R$7*'投入係数(建設)'!R37</f>
        <v>0</v>
      </c>
      <c r="S37" s="1332">
        <f>S$7*'投入係数(建設)'!S37</f>
        <v>0</v>
      </c>
      <c r="T37" s="1332">
        <f>T$7*'投入係数(建設)'!T37</f>
        <v>0</v>
      </c>
      <c r="U37" s="1332">
        <f>U$7*'投入係数(建設)'!U37</f>
        <v>0</v>
      </c>
      <c r="V37" s="1332">
        <f>V$7*'投入係数(建設)'!V37</f>
        <v>0</v>
      </c>
      <c r="W37" s="1332">
        <f>W$7*'投入係数(建設)'!W37</f>
        <v>0</v>
      </c>
      <c r="X37" s="1332">
        <f>X$7*'投入係数(建設)'!X37</f>
        <v>0</v>
      </c>
      <c r="Y37" s="1332">
        <f>Y$7*'投入係数(建設)'!Y37</f>
        <v>0</v>
      </c>
      <c r="Z37" s="1332">
        <f>Z$7*'投入係数(建設)'!Z37</f>
        <v>0</v>
      </c>
      <c r="AA37" s="1332">
        <f>AA$7*'投入係数(建設)'!AA37</f>
        <v>0</v>
      </c>
      <c r="AB37" s="1332">
        <f>AB$7*'投入係数(建設)'!AB37</f>
        <v>0</v>
      </c>
      <c r="AC37" s="1332">
        <f>AC$7*'投入係数(建設)'!AC37</f>
        <v>0</v>
      </c>
      <c r="AD37" s="1332">
        <f>AD$7*'投入係数(建設)'!AD37</f>
        <v>0</v>
      </c>
      <c r="AE37" s="1332">
        <f>AE$7*'投入係数(建設)'!AE37</f>
        <v>0</v>
      </c>
      <c r="AF37" s="1332">
        <f>AF$7*'投入係数(建設)'!AF37</f>
        <v>0</v>
      </c>
      <c r="AG37" s="1332">
        <f>AG$7*'投入係数(建設)'!AG37</f>
        <v>0</v>
      </c>
      <c r="AH37" s="1332">
        <f>AH$7*'投入係数(建設)'!AH37</f>
        <v>0</v>
      </c>
      <c r="AI37" s="1332">
        <f>AI$7*'投入係数(建設)'!AI37</f>
        <v>0</v>
      </c>
      <c r="AJ37" s="1332">
        <f>AJ$7*'投入係数(建設)'!AJ37</f>
        <v>0</v>
      </c>
      <c r="AK37" s="1332">
        <f>AK$7*'投入係数(建設)'!AK37</f>
        <v>0</v>
      </c>
      <c r="AL37" s="1332">
        <f>AL$7*'投入係数(建設)'!AL37</f>
        <v>0</v>
      </c>
      <c r="AM37" s="1332">
        <f>AM$7*'投入係数(建設)'!AM37</f>
        <v>0</v>
      </c>
      <c r="AN37" s="1332">
        <f>AN$7*'投入係数(建設)'!AN37</f>
        <v>0</v>
      </c>
      <c r="AO37" s="1332">
        <f>AO$7*'投入係数(建設)'!AO37</f>
        <v>0</v>
      </c>
      <c r="AP37" s="1332">
        <f>AP$7*'投入係数(建設)'!AP37</f>
        <v>0</v>
      </c>
      <c r="AQ37" s="1332">
        <f>AQ$7*'投入係数(建設)'!AQ37</f>
        <v>0</v>
      </c>
      <c r="AR37" s="1332">
        <f>AR$7*'投入係数(建設)'!AR37</f>
        <v>0</v>
      </c>
      <c r="AS37" s="1332">
        <f>AS$7*'投入係数(建設)'!AS37</f>
        <v>0</v>
      </c>
      <c r="AT37" s="1332">
        <f>AT$7*'投入係数(建設)'!AT37</f>
        <v>0</v>
      </c>
      <c r="AU37" s="1332">
        <f>AU$7*'投入係数(建設)'!AU37</f>
        <v>0</v>
      </c>
      <c r="AV37" s="1332">
        <f>AV$7*'投入係数(建設)'!AV37</f>
        <v>0</v>
      </c>
      <c r="AW37" s="1332">
        <f>AW$7*'投入係数(建設)'!AW37</f>
        <v>0</v>
      </c>
      <c r="AX37" s="1332">
        <f>AX$7*'投入係数(建設)'!AX37</f>
        <v>0</v>
      </c>
      <c r="AY37" s="1332">
        <f>AY$7*'投入係数(建設)'!AY37</f>
        <v>0</v>
      </c>
      <c r="AZ37" s="1332">
        <f>AZ$7*'投入係数(建設)'!AZ37</f>
        <v>0</v>
      </c>
      <c r="BA37" s="1332">
        <f>BA$7*'投入係数(建設)'!BA37</f>
        <v>0</v>
      </c>
      <c r="BB37" s="1332">
        <f>BB$7*'投入係数(建設)'!BB37</f>
        <v>0</v>
      </c>
      <c r="BC37" s="1332">
        <f>BC$7*'投入係数(建設)'!BC37</f>
        <v>0</v>
      </c>
      <c r="BD37" s="1332">
        <f>BD$7*'投入係数(建設)'!BD37</f>
        <v>0</v>
      </c>
      <c r="BE37" s="1332">
        <f>BE$7*'投入係数(建設)'!BE37</f>
        <v>0</v>
      </c>
      <c r="BF37" s="1332">
        <f>BF$7*'投入係数(建設)'!BF37</f>
        <v>0</v>
      </c>
      <c r="BG37" s="1332">
        <f>BG$7*'投入係数(建設)'!BG37</f>
        <v>0</v>
      </c>
      <c r="BH37" s="1332">
        <f>BH$7*'投入係数(建設)'!BH37</f>
        <v>0</v>
      </c>
      <c r="BI37" s="1332">
        <f>BI$7*'投入係数(建設)'!BI37</f>
        <v>0</v>
      </c>
      <c r="BJ37" s="1332">
        <f>BJ$7*'投入係数(建設)'!BJ37</f>
        <v>0</v>
      </c>
      <c r="BK37" s="1332">
        <f>BK$7*'投入係数(建設)'!BK37</f>
        <v>0</v>
      </c>
      <c r="BL37" s="1332">
        <f>BL$7*'投入係数(建設)'!BL37</f>
        <v>0</v>
      </c>
      <c r="BM37" s="1332">
        <f>BM$7*'投入係数(建設)'!BM37</f>
        <v>0</v>
      </c>
      <c r="BN37" s="1332">
        <f>BN$7*'投入係数(建設)'!BN37</f>
        <v>0</v>
      </c>
      <c r="BO37" s="1332">
        <f>BO$7*'投入係数(建設)'!BO37</f>
        <v>0</v>
      </c>
      <c r="BP37" s="1332">
        <f>BP$7*'投入係数(建設)'!BP37</f>
        <v>0</v>
      </c>
      <c r="BQ37" s="1332">
        <f>BQ$7*'投入係数(建設)'!BQ37</f>
        <v>0</v>
      </c>
      <c r="BR37" s="1332">
        <f>BR$7*'投入係数(建設)'!BR37</f>
        <v>0</v>
      </c>
      <c r="BS37" s="1332">
        <f>BS$7*'投入係数(建設)'!BS37</f>
        <v>0</v>
      </c>
      <c r="BT37" s="1332">
        <f>BT$7*'投入係数(建設)'!BT37</f>
        <v>0</v>
      </c>
      <c r="BU37" s="1333">
        <f>BU$7*'投入係数(建設)'!BU37</f>
        <v>0</v>
      </c>
      <c r="BV37" s="1334">
        <f t="shared" si="0"/>
        <v>0</v>
      </c>
      <c r="BX37" s="1418">
        <f>BX$7*'投入係数(建設)'!BW37</f>
        <v>0</v>
      </c>
    </row>
    <row r="38" spans="1:76">
      <c r="B38" s="1028">
        <v>31</v>
      </c>
      <c r="C38" s="997" t="s">
        <v>414</v>
      </c>
      <c r="D38" s="1323">
        <f>D$7*'投入係数(建設)'!D38</f>
        <v>0</v>
      </c>
      <c r="E38" s="1324">
        <f>E$7*'投入係数(建設)'!E38</f>
        <v>0</v>
      </c>
      <c r="F38" s="1324">
        <f>F$7*'投入係数(建設)'!F38</f>
        <v>0</v>
      </c>
      <c r="G38" s="1324">
        <f>G$7*'投入係数(建設)'!G38</f>
        <v>0</v>
      </c>
      <c r="H38" s="1324">
        <f>H$7*'投入係数(建設)'!H38</f>
        <v>0</v>
      </c>
      <c r="I38" s="1324">
        <f>I$7*'投入係数(建設)'!I38</f>
        <v>0</v>
      </c>
      <c r="J38" s="1324">
        <f>J$7*'投入係数(建設)'!J38</f>
        <v>0</v>
      </c>
      <c r="K38" s="1324">
        <f>K$7*'投入係数(建設)'!K38</f>
        <v>0</v>
      </c>
      <c r="L38" s="1324">
        <f>L$7*'投入係数(建設)'!L38</f>
        <v>0</v>
      </c>
      <c r="M38" s="1324">
        <f>M$7*'投入係数(建設)'!M38</f>
        <v>0</v>
      </c>
      <c r="N38" s="1324">
        <f>N$7*'投入係数(建設)'!N38</f>
        <v>0</v>
      </c>
      <c r="O38" s="1324">
        <f>O$7*'投入係数(建設)'!O38</f>
        <v>0</v>
      </c>
      <c r="P38" s="1324">
        <f>P$7*'投入係数(建設)'!P38</f>
        <v>0</v>
      </c>
      <c r="Q38" s="1324">
        <f>Q$7*'投入係数(建設)'!Q38</f>
        <v>0</v>
      </c>
      <c r="R38" s="1324">
        <f>R$7*'投入係数(建設)'!R38</f>
        <v>0</v>
      </c>
      <c r="S38" s="1324">
        <f>S$7*'投入係数(建設)'!S38</f>
        <v>0</v>
      </c>
      <c r="T38" s="1324">
        <f>T$7*'投入係数(建設)'!T38</f>
        <v>0</v>
      </c>
      <c r="U38" s="1324">
        <f>U$7*'投入係数(建設)'!U38</f>
        <v>0</v>
      </c>
      <c r="V38" s="1324">
        <f>V$7*'投入係数(建設)'!V38</f>
        <v>0</v>
      </c>
      <c r="W38" s="1324">
        <f>W$7*'投入係数(建設)'!W38</f>
        <v>0</v>
      </c>
      <c r="X38" s="1324">
        <f>X$7*'投入係数(建設)'!X38</f>
        <v>0</v>
      </c>
      <c r="Y38" s="1324">
        <f>Y$7*'投入係数(建設)'!Y38</f>
        <v>0</v>
      </c>
      <c r="Z38" s="1324">
        <f>Z$7*'投入係数(建設)'!Z38</f>
        <v>0</v>
      </c>
      <c r="AA38" s="1324">
        <f>AA$7*'投入係数(建設)'!AA38</f>
        <v>0</v>
      </c>
      <c r="AB38" s="1324">
        <f>AB$7*'投入係数(建設)'!AB38</f>
        <v>0</v>
      </c>
      <c r="AC38" s="1324">
        <f>AC$7*'投入係数(建設)'!AC38</f>
        <v>0</v>
      </c>
      <c r="AD38" s="1324">
        <f>AD$7*'投入係数(建設)'!AD38</f>
        <v>0</v>
      </c>
      <c r="AE38" s="1324">
        <f>AE$7*'投入係数(建設)'!AE38</f>
        <v>0</v>
      </c>
      <c r="AF38" s="1324">
        <f>AF$7*'投入係数(建設)'!AF38</f>
        <v>0</v>
      </c>
      <c r="AG38" s="1324">
        <f>AG$7*'投入係数(建設)'!AG38</f>
        <v>0</v>
      </c>
      <c r="AH38" s="1324">
        <f>AH$7*'投入係数(建設)'!AH38</f>
        <v>0</v>
      </c>
      <c r="AI38" s="1324">
        <f>AI$7*'投入係数(建設)'!AI38</f>
        <v>0</v>
      </c>
      <c r="AJ38" s="1324">
        <f>AJ$7*'投入係数(建設)'!AJ38</f>
        <v>0</v>
      </c>
      <c r="AK38" s="1324">
        <f>AK$7*'投入係数(建設)'!AK38</f>
        <v>0</v>
      </c>
      <c r="AL38" s="1324">
        <f>AL$7*'投入係数(建設)'!AL38</f>
        <v>0</v>
      </c>
      <c r="AM38" s="1324">
        <f>AM$7*'投入係数(建設)'!AM38</f>
        <v>0</v>
      </c>
      <c r="AN38" s="1324">
        <f>AN$7*'投入係数(建設)'!AN38</f>
        <v>0</v>
      </c>
      <c r="AO38" s="1324">
        <f>AO$7*'投入係数(建設)'!AO38</f>
        <v>0</v>
      </c>
      <c r="AP38" s="1324">
        <f>AP$7*'投入係数(建設)'!AP38</f>
        <v>0</v>
      </c>
      <c r="AQ38" s="1324">
        <f>AQ$7*'投入係数(建設)'!AQ38</f>
        <v>0</v>
      </c>
      <c r="AR38" s="1324">
        <f>AR$7*'投入係数(建設)'!AR38</f>
        <v>0</v>
      </c>
      <c r="AS38" s="1324">
        <f>AS$7*'投入係数(建設)'!AS38</f>
        <v>0</v>
      </c>
      <c r="AT38" s="1324">
        <f>AT$7*'投入係数(建設)'!AT38</f>
        <v>0</v>
      </c>
      <c r="AU38" s="1324">
        <f>AU$7*'投入係数(建設)'!AU38</f>
        <v>0</v>
      </c>
      <c r="AV38" s="1324">
        <f>AV$7*'投入係数(建設)'!AV38</f>
        <v>0</v>
      </c>
      <c r="AW38" s="1324">
        <f>AW$7*'投入係数(建設)'!AW38</f>
        <v>0</v>
      </c>
      <c r="AX38" s="1324">
        <f>AX$7*'投入係数(建設)'!AX38</f>
        <v>0</v>
      </c>
      <c r="AY38" s="1324">
        <f>AY$7*'投入係数(建設)'!AY38</f>
        <v>0</v>
      </c>
      <c r="AZ38" s="1324">
        <f>AZ$7*'投入係数(建設)'!AZ38</f>
        <v>0</v>
      </c>
      <c r="BA38" s="1324">
        <f>BA$7*'投入係数(建設)'!BA38</f>
        <v>0</v>
      </c>
      <c r="BB38" s="1324">
        <f>BB$7*'投入係数(建設)'!BB38</f>
        <v>0</v>
      </c>
      <c r="BC38" s="1324">
        <f>BC$7*'投入係数(建設)'!BC38</f>
        <v>0</v>
      </c>
      <c r="BD38" s="1324">
        <f>BD$7*'投入係数(建設)'!BD38</f>
        <v>0</v>
      </c>
      <c r="BE38" s="1324">
        <f>BE$7*'投入係数(建設)'!BE38</f>
        <v>0</v>
      </c>
      <c r="BF38" s="1324">
        <f>BF$7*'投入係数(建設)'!BF38</f>
        <v>0</v>
      </c>
      <c r="BG38" s="1324">
        <f>BG$7*'投入係数(建設)'!BG38</f>
        <v>0</v>
      </c>
      <c r="BH38" s="1324">
        <f>BH$7*'投入係数(建設)'!BH38</f>
        <v>0</v>
      </c>
      <c r="BI38" s="1324">
        <f>BI$7*'投入係数(建設)'!BI38</f>
        <v>0</v>
      </c>
      <c r="BJ38" s="1324">
        <f>BJ$7*'投入係数(建設)'!BJ38</f>
        <v>0</v>
      </c>
      <c r="BK38" s="1324">
        <f>BK$7*'投入係数(建設)'!BK38</f>
        <v>0</v>
      </c>
      <c r="BL38" s="1324">
        <f>BL$7*'投入係数(建設)'!BL38</f>
        <v>0</v>
      </c>
      <c r="BM38" s="1324">
        <f>BM$7*'投入係数(建設)'!BM38</f>
        <v>0</v>
      </c>
      <c r="BN38" s="1324">
        <f>BN$7*'投入係数(建設)'!BN38</f>
        <v>0</v>
      </c>
      <c r="BO38" s="1324">
        <f>BO$7*'投入係数(建設)'!BO38</f>
        <v>0</v>
      </c>
      <c r="BP38" s="1324">
        <f>BP$7*'投入係数(建設)'!BP38</f>
        <v>0</v>
      </c>
      <c r="BQ38" s="1324">
        <f>BQ$7*'投入係数(建設)'!BQ38</f>
        <v>0</v>
      </c>
      <c r="BR38" s="1324">
        <f>BR$7*'投入係数(建設)'!BR38</f>
        <v>0</v>
      </c>
      <c r="BS38" s="1324">
        <f>BS$7*'投入係数(建設)'!BS38</f>
        <v>0</v>
      </c>
      <c r="BT38" s="1324">
        <f>BT$7*'投入係数(建設)'!BT38</f>
        <v>0</v>
      </c>
      <c r="BU38" s="1325">
        <f>BU$7*'投入係数(建設)'!BU38</f>
        <v>0</v>
      </c>
      <c r="BV38" s="1326">
        <f t="shared" si="0"/>
        <v>0</v>
      </c>
      <c r="BX38" s="1416">
        <f>BX$7*'投入係数(建設)'!BW38</f>
        <v>0</v>
      </c>
    </row>
    <row r="39" spans="1:76">
      <c r="B39" s="1028">
        <v>32</v>
      </c>
      <c r="C39" s="997" t="s">
        <v>415</v>
      </c>
      <c r="D39" s="1323">
        <f>D$7*'投入係数(建設)'!D39</f>
        <v>0</v>
      </c>
      <c r="E39" s="1324">
        <f>E$7*'投入係数(建設)'!E39</f>
        <v>0</v>
      </c>
      <c r="F39" s="1324">
        <f>F$7*'投入係数(建設)'!F39</f>
        <v>0</v>
      </c>
      <c r="G39" s="1324">
        <f>G$7*'投入係数(建設)'!G39</f>
        <v>0</v>
      </c>
      <c r="H39" s="1324">
        <f>H$7*'投入係数(建設)'!H39</f>
        <v>0</v>
      </c>
      <c r="I39" s="1324">
        <f>I$7*'投入係数(建設)'!I39</f>
        <v>0</v>
      </c>
      <c r="J39" s="1324">
        <f>J$7*'投入係数(建設)'!J39</f>
        <v>0</v>
      </c>
      <c r="K39" s="1324">
        <f>K$7*'投入係数(建設)'!K39</f>
        <v>0</v>
      </c>
      <c r="L39" s="1324">
        <f>L$7*'投入係数(建設)'!L39</f>
        <v>0</v>
      </c>
      <c r="M39" s="1324">
        <f>M$7*'投入係数(建設)'!M39</f>
        <v>0</v>
      </c>
      <c r="N39" s="1324">
        <f>N$7*'投入係数(建設)'!N39</f>
        <v>0</v>
      </c>
      <c r="O39" s="1324">
        <f>O$7*'投入係数(建設)'!O39</f>
        <v>0</v>
      </c>
      <c r="P39" s="1324">
        <f>P$7*'投入係数(建設)'!P39</f>
        <v>0</v>
      </c>
      <c r="Q39" s="1324">
        <f>Q$7*'投入係数(建設)'!Q39</f>
        <v>0</v>
      </c>
      <c r="R39" s="1324">
        <f>R$7*'投入係数(建設)'!R39</f>
        <v>0</v>
      </c>
      <c r="S39" s="1324">
        <f>S$7*'投入係数(建設)'!S39</f>
        <v>0</v>
      </c>
      <c r="T39" s="1324">
        <f>T$7*'投入係数(建設)'!T39</f>
        <v>0</v>
      </c>
      <c r="U39" s="1324">
        <f>U$7*'投入係数(建設)'!U39</f>
        <v>0</v>
      </c>
      <c r="V39" s="1324">
        <f>V$7*'投入係数(建設)'!V39</f>
        <v>0</v>
      </c>
      <c r="W39" s="1324">
        <f>W$7*'投入係数(建設)'!W39</f>
        <v>0</v>
      </c>
      <c r="X39" s="1324">
        <f>X$7*'投入係数(建設)'!X39</f>
        <v>0</v>
      </c>
      <c r="Y39" s="1324">
        <f>Y$7*'投入係数(建設)'!Y39</f>
        <v>0</v>
      </c>
      <c r="Z39" s="1324">
        <f>Z$7*'投入係数(建設)'!Z39</f>
        <v>0</v>
      </c>
      <c r="AA39" s="1324">
        <f>AA$7*'投入係数(建設)'!AA39</f>
        <v>0</v>
      </c>
      <c r="AB39" s="1324">
        <f>AB$7*'投入係数(建設)'!AB39</f>
        <v>0</v>
      </c>
      <c r="AC39" s="1324">
        <f>AC$7*'投入係数(建設)'!AC39</f>
        <v>0</v>
      </c>
      <c r="AD39" s="1324">
        <f>AD$7*'投入係数(建設)'!AD39</f>
        <v>0</v>
      </c>
      <c r="AE39" s="1324">
        <f>AE$7*'投入係数(建設)'!AE39</f>
        <v>0</v>
      </c>
      <c r="AF39" s="1324">
        <f>AF$7*'投入係数(建設)'!AF39</f>
        <v>0</v>
      </c>
      <c r="AG39" s="1324">
        <f>AG$7*'投入係数(建設)'!AG39</f>
        <v>0</v>
      </c>
      <c r="AH39" s="1324">
        <f>AH$7*'投入係数(建設)'!AH39</f>
        <v>0</v>
      </c>
      <c r="AI39" s="1324">
        <f>AI$7*'投入係数(建設)'!AI39</f>
        <v>0</v>
      </c>
      <c r="AJ39" s="1324">
        <f>AJ$7*'投入係数(建設)'!AJ39</f>
        <v>0</v>
      </c>
      <c r="AK39" s="1324">
        <f>AK$7*'投入係数(建設)'!AK39</f>
        <v>0</v>
      </c>
      <c r="AL39" s="1324">
        <f>AL$7*'投入係数(建設)'!AL39</f>
        <v>0</v>
      </c>
      <c r="AM39" s="1324">
        <f>AM$7*'投入係数(建設)'!AM39</f>
        <v>0</v>
      </c>
      <c r="AN39" s="1324">
        <f>AN$7*'投入係数(建設)'!AN39</f>
        <v>0</v>
      </c>
      <c r="AO39" s="1324">
        <f>AO$7*'投入係数(建設)'!AO39</f>
        <v>0</v>
      </c>
      <c r="AP39" s="1324">
        <f>AP$7*'投入係数(建設)'!AP39</f>
        <v>0</v>
      </c>
      <c r="AQ39" s="1324">
        <f>AQ$7*'投入係数(建設)'!AQ39</f>
        <v>0</v>
      </c>
      <c r="AR39" s="1324">
        <f>AR$7*'投入係数(建設)'!AR39</f>
        <v>0</v>
      </c>
      <c r="AS39" s="1324">
        <f>AS$7*'投入係数(建設)'!AS39</f>
        <v>0</v>
      </c>
      <c r="AT39" s="1324">
        <f>AT$7*'投入係数(建設)'!AT39</f>
        <v>0</v>
      </c>
      <c r="AU39" s="1324">
        <f>AU$7*'投入係数(建設)'!AU39</f>
        <v>0</v>
      </c>
      <c r="AV39" s="1324">
        <f>AV$7*'投入係数(建設)'!AV39</f>
        <v>0</v>
      </c>
      <c r="AW39" s="1324">
        <f>AW$7*'投入係数(建設)'!AW39</f>
        <v>0</v>
      </c>
      <c r="AX39" s="1324">
        <f>AX$7*'投入係数(建設)'!AX39</f>
        <v>0</v>
      </c>
      <c r="AY39" s="1324">
        <f>AY$7*'投入係数(建設)'!AY39</f>
        <v>0</v>
      </c>
      <c r="AZ39" s="1324">
        <f>AZ$7*'投入係数(建設)'!AZ39</f>
        <v>0</v>
      </c>
      <c r="BA39" s="1324">
        <f>BA$7*'投入係数(建設)'!BA39</f>
        <v>0</v>
      </c>
      <c r="BB39" s="1324">
        <f>BB$7*'投入係数(建設)'!BB39</f>
        <v>0</v>
      </c>
      <c r="BC39" s="1324">
        <f>BC$7*'投入係数(建設)'!BC39</f>
        <v>0</v>
      </c>
      <c r="BD39" s="1324">
        <f>BD$7*'投入係数(建設)'!BD39</f>
        <v>0</v>
      </c>
      <c r="BE39" s="1324">
        <f>BE$7*'投入係数(建設)'!BE39</f>
        <v>0</v>
      </c>
      <c r="BF39" s="1324">
        <f>BF$7*'投入係数(建設)'!BF39</f>
        <v>0</v>
      </c>
      <c r="BG39" s="1324">
        <f>BG$7*'投入係数(建設)'!BG39</f>
        <v>0</v>
      </c>
      <c r="BH39" s="1324">
        <f>BH$7*'投入係数(建設)'!BH39</f>
        <v>0</v>
      </c>
      <c r="BI39" s="1324">
        <f>BI$7*'投入係数(建設)'!BI39</f>
        <v>0</v>
      </c>
      <c r="BJ39" s="1324">
        <f>BJ$7*'投入係数(建設)'!BJ39</f>
        <v>0</v>
      </c>
      <c r="BK39" s="1324">
        <f>BK$7*'投入係数(建設)'!BK39</f>
        <v>0</v>
      </c>
      <c r="BL39" s="1324">
        <f>BL$7*'投入係数(建設)'!BL39</f>
        <v>0</v>
      </c>
      <c r="BM39" s="1324">
        <f>BM$7*'投入係数(建設)'!BM39</f>
        <v>0</v>
      </c>
      <c r="BN39" s="1324">
        <f>BN$7*'投入係数(建設)'!BN39</f>
        <v>0</v>
      </c>
      <c r="BO39" s="1324">
        <f>BO$7*'投入係数(建設)'!BO39</f>
        <v>0</v>
      </c>
      <c r="BP39" s="1324">
        <f>BP$7*'投入係数(建設)'!BP39</f>
        <v>0</v>
      </c>
      <c r="BQ39" s="1324">
        <f>BQ$7*'投入係数(建設)'!BQ39</f>
        <v>0</v>
      </c>
      <c r="BR39" s="1324">
        <f>BR$7*'投入係数(建設)'!BR39</f>
        <v>0</v>
      </c>
      <c r="BS39" s="1324">
        <f>BS$7*'投入係数(建設)'!BS39</f>
        <v>0</v>
      </c>
      <c r="BT39" s="1324">
        <f>BT$7*'投入係数(建設)'!BT39</f>
        <v>0</v>
      </c>
      <c r="BU39" s="1325">
        <f>BU$7*'投入係数(建設)'!BU39</f>
        <v>0</v>
      </c>
      <c r="BV39" s="1326">
        <f t="shared" si="0"/>
        <v>0</v>
      </c>
      <c r="BX39" s="1416">
        <f>BX$7*'投入係数(建設)'!BW39</f>
        <v>0</v>
      </c>
    </row>
    <row r="40" spans="1:76">
      <c r="B40" s="1028">
        <v>33</v>
      </c>
      <c r="C40" s="997" t="s">
        <v>5</v>
      </c>
      <c r="D40" s="1323">
        <f>D$7*'投入係数(建設)'!D40</f>
        <v>0</v>
      </c>
      <c r="E40" s="1324">
        <f>E$7*'投入係数(建設)'!E40</f>
        <v>0</v>
      </c>
      <c r="F40" s="1324">
        <f>F$7*'投入係数(建設)'!F40</f>
        <v>0</v>
      </c>
      <c r="G40" s="1324">
        <f>G$7*'投入係数(建設)'!G40</f>
        <v>0</v>
      </c>
      <c r="H40" s="1324">
        <f>H$7*'投入係数(建設)'!H40</f>
        <v>0</v>
      </c>
      <c r="I40" s="1324">
        <f>I$7*'投入係数(建設)'!I40</f>
        <v>0</v>
      </c>
      <c r="J40" s="1324">
        <f>J$7*'投入係数(建設)'!J40</f>
        <v>0</v>
      </c>
      <c r="K40" s="1324">
        <f>K$7*'投入係数(建設)'!K40</f>
        <v>0</v>
      </c>
      <c r="L40" s="1324">
        <f>L$7*'投入係数(建設)'!L40</f>
        <v>0</v>
      </c>
      <c r="M40" s="1324">
        <f>M$7*'投入係数(建設)'!M40</f>
        <v>0</v>
      </c>
      <c r="N40" s="1324">
        <f>N$7*'投入係数(建設)'!N40</f>
        <v>0</v>
      </c>
      <c r="O40" s="1324">
        <f>O$7*'投入係数(建設)'!O40</f>
        <v>0</v>
      </c>
      <c r="P40" s="1324">
        <f>P$7*'投入係数(建設)'!P40</f>
        <v>0</v>
      </c>
      <c r="Q40" s="1324">
        <f>Q$7*'投入係数(建設)'!Q40</f>
        <v>0</v>
      </c>
      <c r="R40" s="1324">
        <f>R$7*'投入係数(建設)'!R40</f>
        <v>0</v>
      </c>
      <c r="S40" s="1324">
        <f>S$7*'投入係数(建設)'!S40</f>
        <v>0</v>
      </c>
      <c r="T40" s="1324">
        <f>T$7*'投入係数(建設)'!T40</f>
        <v>0</v>
      </c>
      <c r="U40" s="1324">
        <f>U$7*'投入係数(建設)'!U40</f>
        <v>0</v>
      </c>
      <c r="V40" s="1324">
        <f>V$7*'投入係数(建設)'!V40</f>
        <v>0</v>
      </c>
      <c r="W40" s="1324">
        <f>W$7*'投入係数(建設)'!W40</f>
        <v>0</v>
      </c>
      <c r="X40" s="1324">
        <f>X$7*'投入係数(建設)'!X40</f>
        <v>0</v>
      </c>
      <c r="Y40" s="1324">
        <f>Y$7*'投入係数(建設)'!Y40</f>
        <v>0</v>
      </c>
      <c r="Z40" s="1324">
        <f>Z$7*'投入係数(建設)'!Z40</f>
        <v>0</v>
      </c>
      <c r="AA40" s="1324">
        <f>AA$7*'投入係数(建設)'!AA40</f>
        <v>0</v>
      </c>
      <c r="AB40" s="1324">
        <f>AB$7*'投入係数(建設)'!AB40</f>
        <v>0</v>
      </c>
      <c r="AC40" s="1324">
        <f>AC$7*'投入係数(建設)'!AC40</f>
        <v>0</v>
      </c>
      <c r="AD40" s="1324">
        <f>AD$7*'投入係数(建設)'!AD40</f>
        <v>0</v>
      </c>
      <c r="AE40" s="1324">
        <f>AE$7*'投入係数(建設)'!AE40</f>
        <v>0</v>
      </c>
      <c r="AF40" s="1324">
        <f>AF$7*'投入係数(建設)'!AF40</f>
        <v>0</v>
      </c>
      <c r="AG40" s="1324">
        <f>AG$7*'投入係数(建設)'!AG40</f>
        <v>0</v>
      </c>
      <c r="AH40" s="1324">
        <f>AH$7*'投入係数(建設)'!AH40</f>
        <v>0</v>
      </c>
      <c r="AI40" s="1324">
        <f>AI$7*'投入係数(建設)'!AI40</f>
        <v>0</v>
      </c>
      <c r="AJ40" s="1324">
        <f>AJ$7*'投入係数(建設)'!AJ40</f>
        <v>0</v>
      </c>
      <c r="AK40" s="1324">
        <f>AK$7*'投入係数(建設)'!AK40</f>
        <v>0</v>
      </c>
      <c r="AL40" s="1324">
        <f>AL$7*'投入係数(建設)'!AL40</f>
        <v>0</v>
      </c>
      <c r="AM40" s="1324">
        <f>AM$7*'投入係数(建設)'!AM40</f>
        <v>0</v>
      </c>
      <c r="AN40" s="1324">
        <f>AN$7*'投入係数(建設)'!AN40</f>
        <v>0</v>
      </c>
      <c r="AO40" s="1324">
        <f>AO$7*'投入係数(建設)'!AO40</f>
        <v>0</v>
      </c>
      <c r="AP40" s="1324">
        <f>AP$7*'投入係数(建設)'!AP40</f>
        <v>0</v>
      </c>
      <c r="AQ40" s="1324">
        <f>AQ$7*'投入係数(建設)'!AQ40</f>
        <v>0</v>
      </c>
      <c r="AR40" s="1324">
        <f>AR$7*'投入係数(建設)'!AR40</f>
        <v>0</v>
      </c>
      <c r="AS40" s="1324">
        <f>AS$7*'投入係数(建設)'!AS40</f>
        <v>0</v>
      </c>
      <c r="AT40" s="1324">
        <f>AT$7*'投入係数(建設)'!AT40</f>
        <v>0</v>
      </c>
      <c r="AU40" s="1324">
        <f>AU$7*'投入係数(建設)'!AU40</f>
        <v>0</v>
      </c>
      <c r="AV40" s="1324">
        <f>AV$7*'投入係数(建設)'!AV40</f>
        <v>0</v>
      </c>
      <c r="AW40" s="1324">
        <f>AW$7*'投入係数(建設)'!AW40</f>
        <v>0</v>
      </c>
      <c r="AX40" s="1324">
        <f>AX$7*'投入係数(建設)'!AX40</f>
        <v>0</v>
      </c>
      <c r="AY40" s="1324">
        <f>AY$7*'投入係数(建設)'!AY40</f>
        <v>0</v>
      </c>
      <c r="AZ40" s="1324">
        <f>AZ$7*'投入係数(建設)'!AZ40</f>
        <v>0</v>
      </c>
      <c r="BA40" s="1324">
        <f>BA$7*'投入係数(建設)'!BA40</f>
        <v>0</v>
      </c>
      <c r="BB40" s="1324">
        <f>BB$7*'投入係数(建設)'!BB40</f>
        <v>0</v>
      </c>
      <c r="BC40" s="1324">
        <f>BC$7*'投入係数(建設)'!BC40</f>
        <v>0</v>
      </c>
      <c r="BD40" s="1324">
        <f>BD$7*'投入係数(建設)'!BD40</f>
        <v>0</v>
      </c>
      <c r="BE40" s="1324">
        <f>BE$7*'投入係数(建設)'!BE40</f>
        <v>0</v>
      </c>
      <c r="BF40" s="1324">
        <f>BF$7*'投入係数(建設)'!BF40</f>
        <v>0</v>
      </c>
      <c r="BG40" s="1324">
        <f>BG$7*'投入係数(建設)'!BG40</f>
        <v>0</v>
      </c>
      <c r="BH40" s="1324">
        <f>BH$7*'投入係数(建設)'!BH40</f>
        <v>0</v>
      </c>
      <c r="BI40" s="1324">
        <f>BI$7*'投入係数(建設)'!BI40</f>
        <v>0</v>
      </c>
      <c r="BJ40" s="1324">
        <f>BJ$7*'投入係数(建設)'!BJ40</f>
        <v>0</v>
      </c>
      <c r="BK40" s="1324">
        <f>BK$7*'投入係数(建設)'!BK40</f>
        <v>0</v>
      </c>
      <c r="BL40" s="1324">
        <f>BL$7*'投入係数(建設)'!BL40</f>
        <v>0</v>
      </c>
      <c r="BM40" s="1324">
        <f>BM$7*'投入係数(建設)'!BM40</f>
        <v>0</v>
      </c>
      <c r="BN40" s="1324">
        <f>BN$7*'投入係数(建設)'!BN40</f>
        <v>0</v>
      </c>
      <c r="BO40" s="1324">
        <f>BO$7*'投入係数(建設)'!BO40</f>
        <v>0</v>
      </c>
      <c r="BP40" s="1324">
        <f>BP$7*'投入係数(建設)'!BP40</f>
        <v>0</v>
      </c>
      <c r="BQ40" s="1324">
        <f>BQ$7*'投入係数(建設)'!BQ40</f>
        <v>0</v>
      </c>
      <c r="BR40" s="1324">
        <f>BR$7*'投入係数(建設)'!BR40</f>
        <v>0</v>
      </c>
      <c r="BS40" s="1324">
        <f>BS$7*'投入係数(建設)'!BS40</f>
        <v>0</v>
      </c>
      <c r="BT40" s="1324">
        <f>BT$7*'投入係数(建設)'!BT40</f>
        <v>0</v>
      </c>
      <c r="BU40" s="1325">
        <f>BU$7*'投入係数(建設)'!BU40</f>
        <v>0</v>
      </c>
      <c r="BV40" s="1326">
        <f t="shared" si="0"/>
        <v>0</v>
      </c>
      <c r="BX40" s="1416">
        <f>BX$7*'投入係数(建設)'!BW40</f>
        <v>0</v>
      </c>
    </row>
    <row r="41" spans="1:76">
      <c r="B41" s="1029">
        <v>34</v>
      </c>
      <c r="C41" s="999" t="s">
        <v>23</v>
      </c>
      <c r="D41" s="1327">
        <f>D$7*'投入係数(建設)'!D41</f>
        <v>0</v>
      </c>
      <c r="E41" s="1328">
        <f>E$7*'投入係数(建設)'!E41</f>
        <v>0</v>
      </c>
      <c r="F41" s="1328">
        <f>F$7*'投入係数(建設)'!F41</f>
        <v>0</v>
      </c>
      <c r="G41" s="1328">
        <f>G$7*'投入係数(建設)'!G41</f>
        <v>0</v>
      </c>
      <c r="H41" s="1328">
        <f>H$7*'投入係数(建設)'!H41</f>
        <v>0</v>
      </c>
      <c r="I41" s="1328">
        <f>I$7*'投入係数(建設)'!I41</f>
        <v>0</v>
      </c>
      <c r="J41" s="1328">
        <f>J$7*'投入係数(建設)'!J41</f>
        <v>0</v>
      </c>
      <c r="K41" s="1328">
        <f>K$7*'投入係数(建設)'!K41</f>
        <v>0</v>
      </c>
      <c r="L41" s="1328">
        <f>L$7*'投入係数(建設)'!L41</f>
        <v>0</v>
      </c>
      <c r="M41" s="1328">
        <f>M$7*'投入係数(建設)'!M41</f>
        <v>0</v>
      </c>
      <c r="N41" s="1328">
        <f>N$7*'投入係数(建設)'!N41</f>
        <v>0</v>
      </c>
      <c r="O41" s="1328">
        <f>O$7*'投入係数(建設)'!O41</f>
        <v>0</v>
      </c>
      <c r="P41" s="1328">
        <f>P$7*'投入係数(建設)'!P41</f>
        <v>0</v>
      </c>
      <c r="Q41" s="1328">
        <f>Q$7*'投入係数(建設)'!Q41</f>
        <v>0</v>
      </c>
      <c r="R41" s="1328">
        <f>R$7*'投入係数(建設)'!R41</f>
        <v>0</v>
      </c>
      <c r="S41" s="1328">
        <f>S$7*'投入係数(建設)'!S41</f>
        <v>0</v>
      </c>
      <c r="T41" s="1328">
        <f>T$7*'投入係数(建設)'!T41</f>
        <v>0</v>
      </c>
      <c r="U41" s="1328">
        <f>U$7*'投入係数(建設)'!U41</f>
        <v>0</v>
      </c>
      <c r="V41" s="1328">
        <f>V$7*'投入係数(建設)'!V41</f>
        <v>0</v>
      </c>
      <c r="W41" s="1328">
        <f>W$7*'投入係数(建設)'!W41</f>
        <v>0</v>
      </c>
      <c r="X41" s="1328">
        <f>X$7*'投入係数(建設)'!X41</f>
        <v>0</v>
      </c>
      <c r="Y41" s="1328">
        <f>Y$7*'投入係数(建設)'!Y41</f>
        <v>0</v>
      </c>
      <c r="Z41" s="1328">
        <f>Z$7*'投入係数(建設)'!Z41</f>
        <v>0</v>
      </c>
      <c r="AA41" s="1328">
        <f>AA$7*'投入係数(建設)'!AA41</f>
        <v>0</v>
      </c>
      <c r="AB41" s="1328">
        <f>AB$7*'投入係数(建設)'!AB41</f>
        <v>0</v>
      </c>
      <c r="AC41" s="1328">
        <f>AC$7*'投入係数(建設)'!AC41</f>
        <v>0</v>
      </c>
      <c r="AD41" s="1328">
        <f>AD$7*'投入係数(建設)'!AD41</f>
        <v>0</v>
      </c>
      <c r="AE41" s="1328">
        <f>AE$7*'投入係数(建設)'!AE41</f>
        <v>0</v>
      </c>
      <c r="AF41" s="1328">
        <f>AF$7*'投入係数(建設)'!AF41</f>
        <v>0</v>
      </c>
      <c r="AG41" s="1328">
        <f>AG$7*'投入係数(建設)'!AG41</f>
        <v>0</v>
      </c>
      <c r="AH41" s="1328">
        <f>AH$7*'投入係数(建設)'!AH41</f>
        <v>0</v>
      </c>
      <c r="AI41" s="1328">
        <f>AI$7*'投入係数(建設)'!AI41</f>
        <v>0</v>
      </c>
      <c r="AJ41" s="1328">
        <f>AJ$7*'投入係数(建設)'!AJ41</f>
        <v>0</v>
      </c>
      <c r="AK41" s="1328">
        <f>AK$7*'投入係数(建設)'!AK41</f>
        <v>0</v>
      </c>
      <c r="AL41" s="1328">
        <f>AL$7*'投入係数(建設)'!AL41</f>
        <v>0</v>
      </c>
      <c r="AM41" s="1328">
        <f>AM$7*'投入係数(建設)'!AM41</f>
        <v>0</v>
      </c>
      <c r="AN41" s="1328">
        <f>AN$7*'投入係数(建設)'!AN41</f>
        <v>0</v>
      </c>
      <c r="AO41" s="1328">
        <f>AO$7*'投入係数(建設)'!AO41</f>
        <v>0</v>
      </c>
      <c r="AP41" s="1328">
        <f>AP$7*'投入係数(建設)'!AP41</f>
        <v>0</v>
      </c>
      <c r="AQ41" s="1328">
        <f>AQ$7*'投入係数(建設)'!AQ41</f>
        <v>0</v>
      </c>
      <c r="AR41" s="1328">
        <f>AR$7*'投入係数(建設)'!AR41</f>
        <v>0</v>
      </c>
      <c r="AS41" s="1328">
        <f>AS$7*'投入係数(建設)'!AS41</f>
        <v>0</v>
      </c>
      <c r="AT41" s="1328">
        <f>AT$7*'投入係数(建設)'!AT41</f>
        <v>0</v>
      </c>
      <c r="AU41" s="1328">
        <f>AU$7*'投入係数(建設)'!AU41</f>
        <v>0</v>
      </c>
      <c r="AV41" s="1328">
        <f>AV$7*'投入係数(建設)'!AV41</f>
        <v>0</v>
      </c>
      <c r="AW41" s="1328">
        <f>AW$7*'投入係数(建設)'!AW41</f>
        <v>0</v>
      </c>
      <c r="AX41" s="1328">
        <f>AX$7*'投入係数(建設)'!AX41</f>
        <v>0</v>
      </c>
      <c r="AY41" s="1328">
        <f>AY$7*'投入係数(建設)'!AY41</f>
        <v>0</v>
      </c>
      <c r="AZ41" s="1328">
        <f>AZ$7*'投入係数(建設)'!AZ41</f>
        <v>0</v>
      </c>
      <c r="BA41" s="1328">
        <f>BA$7*'投入係数(建設)'!BA41</f>
        <v>0</v>
      </c>
      <c r="BB41" s="1328">
        <f>BB$7*'投入係数(建設)'!BB41</f>
        <v>0</v>
      </c>
      <c r="BC41" s="1328">
        <f>BC$7*'投入係数(建設)'!BC41</f>
        <v>0</v>
      </c>
      <c r="BD41" s="1328">
        <f>BD$7*'投入係数(建設)'!BD41</f>
        <v>0</v>
      </c>
      <c r="BE41" s="1328">
        <f>BE$7*'投入係数(建設)'!BE41</f>
        <v>0</v>
      </c>
      <c r="BF41" s="1328">
        <f>BF$7*'投入係数(建設)'!BF41</f>
        <v>0</v>
      </c>
      <c r="BG41" s="1328">
        <f>BG$7*'投入係数(建設)'!BG41</f>
        <v>0</v>
      </c>
      <c r="BH41" s="1328">
        <f>BH$7*'投入係数(建設)'!BH41</f>
        <v>0</v>
      </c>
      <c r="BI41" s="1328">
        <f>BI$7*'投入係数(建設)'!BI41</f>
        <v>0</v>
      </c>
      <c r="BJ41" s="1328">
        <f>BJ$7*'投入係数(建設)'!BJ41</f>
        <v>0</v>
      </c>
      <c r="BK41" s="1328">
        <f>BK$7*'投入係数(建設)'!BK41</f>
        <v>0</v>
      </c>
      <c r="BL41" s="1328">
        <f>BL$7*'投入係数(建設)'!BL41</f>
        <v>0</v>
      </c>
      <c r="BM41" s="1328">
        <f>BM$7*'投入係数(建設)'!BM41</f>
        <v>0</v>
      </c>
      <c r="BN41" s="1328">
        <f>BN$7*'投入係数(建設)'!BN41</f>
        <v>0</v>
      </c>
      <c r="BO41" s="1328">
        <f>BO$7*'投入係数(建設)'!BO41</f>
        <v>0</v>
      </c>
      <c r="BP41" s="1328">
        <f>BP$7*'投入係数(建設)'!BP41</f>
        <v>0</v>
      </c>
      <c r="BQ41" s="1328">
        <f>BQ$7*'投入係数(建設)'!BQ41</f>
        <v>0</v>
      </c>
      <c r="BR41" s="1328">
        <f>BR$7*'投入係数(建設)'!BR41</f>
        <v>0</v>
      </c>
      <c r="BS41" s="1328">
        <f>BS$7*'投入係数(建設)'!BS41</f>
        <v>0</v>
      </c>
      <c r="BT41" s="1328">
        <f>BT$7*'投入係数(建設)'!BT41</f>
        <v>0</v>
      </c>
      <c r="BU41" s="1329">
        <f>BU$7*'投入係数(建設)'!BU41</f>
        <v>0</v>
      </c>
      <c r="BV41" s="1330">
        <f t="shared" si="0"/>
        <v>0</v>
      </c>
      <c r="BX41" s="1417">
        <f>BX$7*'投入係数(建設)'!BW41</f>
        <v>0</v>
      </c>
    </row>
    <row r="42" spans="1:76">
      <c r="B42" s="1033">
        <v>35</v>
      </c>
      <c r="C42" s="1007" t="s">
        <v>416</v>
      </c>
      <c r="D42" s="1331">
        <f>D$7*'投入係数(建設)'!D42</f>
        <v>0</v>
      </c>
      <c r="E42" s="1332">
        <f>E$7*'投入係数(建設)'!E42</f>
        <v>0</v>
      </c>
      <c r="F42" s="1332">
        <f>F$7*'投入係数(建設)'!F42</f>
        <v>0</v>
      </c>
      <c r="G42" s="1332">
        <f>G$7*'投入係数(建設)'!G42</f>
        <v>0</v>
      </c>
      <c r="H42" s="1332">
        <f>H$7*'投入係数(建設)'!H42</f>
        <v>0</v>
      </c>
      <c r="I42" s="1332">
        <f>I$7*'投入係数(建設)'!I42</f>
        <v>0</v>
      </c>
      <c r="J42" s="1332">
        <f>J$7*'投入係数(建設)'!J42</f>
        <v>0</v>
      </c>
      <c r="K42" s="1332">
        <f>K$7*'投入係数(建設)'!K42</f>
        <v>0</v>
      </c>
      <c r="L42" s="1332">
        <f>L$7*'投入係数(建設)'!L42</f>
        <v>0</v>
      </c>
      <c r="M42" s="1332">
        <f>M$7*'投入係数(建設)'!M42</f>
        <v>0</v>
      </c>
      <c r="N42" s="1332">
        <f>N$7*'投入係数(建設)'!N42</f>
        <v>0</v>
      </c>
      <c r="O42" s="1332">
        <f>O$7*'投入係数(建設)'!O42</f>
        <v>0</v>
      </c>
      <c r="P42" s="1332">
        <f>P$7*'投入係数(建設)'!P42</f>
        <v>0</v>
      </c>
      <c r="Q42" s="1332">
        <f>Q$7*'投入係数(建設)'!Q42</f>
        <v>0</v>
      </c>
      <c r="R42" s="1332">
        <f>R$7*'投入係数(建設)'!R42</f>
        <v>0</v>
      </c>
      <c r="S42" s="1332">
        <f>S$7*'投入係数(建設)'!S42</f>
        <v>0</v>
      </c>
      <c r="T42" s="1332">
        <f>T$7*'投入係数(建設)'!T42</f>
        <v>0</v>
      </c>
      <c r="U42" s="1332">
        <f>U$7*'投入係数(建設)'!U42</f>
        <v>0</v>
      </c>
      <c r="V42" s="1332">
        <f>V$7*'投入係数(建設)'!V42</f>
        <v>0</v>
      </c>
      <c r="W42" s="1332">
        <f>W$7*'投入係数(建設)'!W42</f>
        <v>0</v>
      </c>
      <c r="X42" s="1332">
        <f>X$7*'投入係数(建設)'!X42</f>
        <v>0</v>
      </c>
      <c r="Y42" s="1332">
        <f>Y$7*'投入係数(建設)'!Y42</f>
        <v>0</v>
      </c>
      <c r="Z42" s="1332">
        <f>Z$7*'投入係数(建設)'!Z42</f>
        <v>0</v>
      </c>
      <c r="AA42" s="1332">
        <f>AA$7*'投入係数(建設)'!AA42</f>
        <v>0</v>
      </c>
      <c r="AB42" s="1332">
        <f>AB$7*'投入係数(建設)'!AB42</f>
        <v>0</v>
      </c>
      <c r="AC42" s="1332">
        <f>AC$7*'投入係数(建設)'!AC42</f>
        <v>0</v>
      </c>
      <c r="AD42" s="1332">
        <f>AD$7*'投入係数(建設)'!AD42</f>
        <v>0</v>
      </c>
      <c r="AE42" s="1332">
        <f>AE$7*'投入係数(建設)'!AE42</f>
        <v>0</v>
      </c>
      <c r="AF42" s="1332">
        <f>AF$7*'投入係数(建設)'!AF42</f>
        <v>0</v>
      </c>
      <c r="AG42" s="1332">
        <f>AG$7*'投入係数(建設)'!AG42</f>
        <v>0</v>
      </c>
      <c r="AH42" s="1332">
        <f>AH$7*'投入係数(建設)'!AH42</f>
        <v>0</v>
      </c>
      <c r="AI42" s="1332">
        <f>AI$7*'投入係数(建設)'!AI42</f>
        <v>0</v>
      </c>
      <c r="AJ42" s="1332">
        <f>AJ$7*'投入係数(建設)'!AJ42</f>
        <v>0</v>
      </c>
      <c r="AK42" s="1332">
        <f>AK$7*'投入係数(建設)'!AK42</f>
        <v>0</v>
      </c>
      <c r="AL42" s="1332">
        <f>AL$7*'投入係数(建設)'!AL42</f>
        <v>0</v>
      </c>
      <c r="AM42" s="1332">
        <f>AM$7*'投入係数(建設)'!AM42</f>
        <v>0</v>
      </c>
      <c r="AN42" s="1332">
        <f>AN$7*'投入係数(建設)'!AN42</f>
        <v>0</v>
      </c>
      <c r="AO42" s="1332">
        <f>AO$7*'投入係数(建設)'!AO42</f>
        <v>0</v>
      </c>
      <c r="AP42" s="1332">
        <f>AP$7*'投入係数(建設)'!AP42</f>
        <v>0</v>
      </c>
      <c r="AQ42" s="1332">
        <f>AQ$7*'投入係数(建設)'!AQ42</f>
        <v>0</v>
      </c>
      <c r="AR42" s="1332">
        <f>AR$7*'投入係数(建設)'!AR42</f>
        <v>0</v>
      </c>
      <c r="AS42" s="1332">
        <f>AS$7*'投入係数(建設)'!AS42</f>
        <v>0</v>
      </c>
      <c r="AT42" s="1332">
        <f>AT$7*'投入係数(建設)'!AT42</f>
        <v>0</v>
      </c>
      <c r="AU42" s="1332">
        <f>AU$7*'投入係数(建設)'!AU42</f>
        <v>0</v>
      </c>
      <c r="AV42" s="1332">
        <f>AV$7*'投入係数(建設)'!AV42</f>
        <v>0</v>
      </c>
      <c r="AW42" s="1332">
        <f>AW$7*'投入係数(建設)'!AW42</f>
        <v>0</v>
      </c>
      <c r="AX42" s="1332">
        <f>AX$7*'投入係数(建設)'!AX42</f>
        <v>0</v>
      </c>
      <c r="AY42" s="1332">
        <f>AY$7*'投入係数(建設)'!AY42</f>
        <v>0</v>
      </c>
      <c r="AZ42" s="1332">
        <f>AZ$7*'投入係数(建設)'!AZ42</f>
        <v>0</v>
      </c>
      <c r="BA42" s="1332">
        <f>BA$7*'投入係数(建設)'!BA42</f>
        <v>0</v>
      </c>
      <c r="BB42" s="1332">
        <f>BB$7*'投入係数(建設)'!BB42</f>
        <v>0</v>
      </c>
      <c r="BC42" s="1332">
        <f>BC$7*'投入係数(建設)'!BC42</f>
        <v>0</v>
      </c>
      <c r="BD42" s="1332">
        <f>BD$7*'投入係数(建設)'!BD42</f>
        <v>0</v>
      </c>
      <c r="BE42" s="1332">
        <f>BE$7*'投入係数(建設)'!BE42</f>
        <v>0</v>
      </c>
      <c r="BF42" s="1332">
        <f>BF$7*'投入係数(建設)'!BF42</f>
        <v>0</v>
      </c>
      <c r="BG42" s="1332">
        <f>BG$7*'投入係数(建設)'!BG42</f>
        <v>0</v>
      </c>
      <c r="BH42" s="1332">
        <f>BH$7*'投入係数(建設)'!BH42</f>
        <v>0</v>
      </c>
      <c r="BI42" s="1332">
        <f>BI$7*'投入係数(建設)'!BI42</f>
        <v>0</v>
      </c>
      <c r="BJ42" s="1332">
        <f>BJ$7*'投入係数(建設)'!BJ42</f>
        <v>0</v>
      </c>
      <c r="BK42" s="1332">
        <f>BK$7*'投入係数(建設)'!BK42</f>
        <v>0</v>
      </c>
      <c r="BL42" s="1332">
        <f>BL$7*'投入係数(建設)'!BL42</f>
        <v>0</v>
      </c>
      <c r="BM42" s="1332">
        <f>BM$7*'投入係数(建設)'!BM42</f>
        <v>0</v>
      </c>
      <c r="BN42" s="1332">
        <f>BN$7*'投入係数(建設)'!BN42</f>
        <v>0</v>
      </c>
      <c r="BO42" s="1332">
        <f>BO$7*'投入係数(建設)'!BO42</f>
        <v>0</v>
      </c>
      <c r="BP42" s="1332">
        <f>BP$7*'投入係数(建設)'!BP42</f>
        <v>0</v>
      </c>
      <c r="BQ42" s="1332">
        <f>BQ$7*'投入係数(建設)'!BQ42</f>
        <v>0</v>
      </c>
      <c r="BR42" s="1332">
        <f>BR$7*'投入係数(建設)'!BR42</f>
        <v>0</v>
      </c>
      <c r="BS42" s="1332">
        <f>BS$7*'投入係数(建設)'!BS42</f>
        <v>0</v>
      </c>
      <c r="BT42" s="1332">
        <f>BT$7*'投入係数(建設)'!BT42</f>
        <v>0</v>
      </c>
      <c r="BU42" s="1333">
        <f>BU$7*'投入係数(建設)'!BU42</f>
        <v>0</v>
      </c>
      <c r="BV42" s="1334">
        <f t="shared" si="0"/>
        <v>0</v>
      </c>
      <c r="BX42" s="1418">
        <f>BX$7*'投入係数(建設)'!BW42</f>
        <v>0</v>
      </c>
    </row>
    <row r="43" spans="1:76">
      <c r="B43" s="1028">
        <v>36</v>
      </c>
      <c r="C43" s="997" t="s">
        <v>874</v>
      </c>
      <c r="D43" s="1323">
        <f>D$7*'投入係数(建設)'!D43</f>
        <v>0</v>
      </c>
      <c r="E43" s="1324">
        <f>E$7*'投入係数(建設)'!E43</f>
        <v>0</v>
      </c>
      <c r="F43" s="1324">
        <f>F$7*'投入係数(建設)'!F43</f>
        <v>0</v>
      </c>
      <c r="G43" s="1324">
        <f>G$7*'投入係数(建設)'!G43</f>
        <v>0</v>
      </c>
      <c r="H43" s="1324">
        <f>H$7*'投入係数(建設)'!H43</f>
        <v>0</v>
      </c>
      <c r="I43" s="1324">
        <f>I$7*'投入係数(建設)'!I43</f>
        <v>0</v>
      </c>
      <c r="J43" s="1324">
        <f>J$7*'投入係数(建設)'!J43</f>
        <v>0</v>
      </c>
      <c r="K43" s="1324">
        <f>K$7*'投入係数(建設)'!K43</f>
        <v>0</v>
      </c>
      <c r="L43" s="1324">
        <f>L$7*'投入係数(建設)'!L43</f>
        <v>0</v>
      </c>
      <c r="M43" s="1324">
        <f>M$7*'投入係数(建設)'!M43</f>
        <v>0</v>
      </c>
      <c r="N43" s="1324">
        <f>N$7*'投入係数(建設)'!N43</f>
        <v>0</v>
      </c>
      <c r="O43" s="1324">
        <f>O$7*'投入係数(建設)'!O43</f>
        <v>0</v>
      </c>
      <c r="P43" s="1324">
        <f>P$7*'投入係数(建設)'!P43</f>
        <v>0</v>
      </c>
      <c r="Q43" s="1324">
        <f>Q$7*'投入係数(建設)'!Q43</f>
        <v>0</v>
      </c>
      <c r="R43" s="1324">
        <f>R$7*'投入係数(建設)'!R43</f>
        <v>0</v>
      </c>
      <c r="S43" s="1324">
        <f>S$7*'投入係数(建設)'!S43</f>
        <v>0</v>
      </c>
      <c r="T43" s="1324">
        <f>T$7*'投入係数(建設)'!T43</f>
        <v>0</v>
      </c>
      <c r="U43" s="1324">
        <f>U$7*'投入係数(建設)'!U43</f>
        <v>0</v>
      </c>
      <c r="V43" s="1324">
        <f>V$7*'投入係数(建設)'!V43</f>
        <v>0</v>
      </c>
      <c r="W43" s="1324">
        <f>W$7*'投入係数(建設)'!W43</f>
        <v>0</v>
      </c>
      <c r="X43" s="1324">
        <f>X$7*'投入係数(建設)'!X43</f>
        <v>0</v>
      </c>
      <c r="Y43" s="1324">
        <f>Y$7*'投入係数(建設)'!Y43</f>
        <v>0</v>
      </c>
      <c r="Z43" s="1324">
        <f>Z$7*'投入係数(建設)'!Z43</f>
        <v>0</v>
      </c>
      <c r="AA43" s="1324">
        <f>AA$7*'投入係数(建設)'!AA43</f>
        <v>0</v>
      </c>
      <c r="AB43" s="1324">
        <f>AB$7*'投入係数(建設)'!AB43</f>
        <v>0</v>
      </c>
      <c r="AC43" s="1324">
        <f>AC$7*'投入係数(建設)'!AC43</f>
        <v>0</v>
      </c>
      <c r="AD43" s="1324">
        <f>AD$7*'投入係数(建設)'!AD43</f>
        <v>0</v>
      </c>
      <c r="AE43" s="1324">
        <f>AE$7*'投入係数(建設)'!AE43</f>
        <v>0</v>
      </c>
      <c r="AF43" s="1324">
        <f>AF$7*'投入係数(建設)'!AF43</f>
        <v>0</v>
      </c>
      <c r="AG43" s="1324">
        <f>AG$7*'投入係数(建設)'!AG43</f>
        <v>0</v>
      </c>
      <c r="AH43" s="1324">
        <f>AH$7*'投入係数(建設)'!AH43</f>
        <v>0</v>
      </c>
      <c r="AI43" s="1324">
        <f>AI$7*'投入係数(建設)'!AI43</f>
        <v>0</v>
      </c>
      <c r="AJ43" s="1324">
        <f>AJ$7*'投入係数(建設)'!AJ43</f>
        <v>0</v>
      </c>
      <c r="AK43" s="1324">
        <f>AK$7*'投入係数(建設)'!AK43</f>
        <v>0</v>
      </c>
      <c r="AL43" s="1324">
        <f>AL$7*'投入係数(建設)'!AL43</f>
        <v>0</v>
      </c>
      <c r="AM43" s="1324">
        <f>AM$7*'投入係数(建設)'!AM43</f>
        <v>0</v>
      </c>
      <c r="AN43" s="1324">
        <f>AN$7*'投入係数(建設)'!AN43</f>
        <v>0</v>
      </c>
      <c r="AO43" s="1324">
        <f>AO$7*'投入係数(建設)'!AO43</f>
        <v>0</v>
      </c>
      <c r="AP43" s="1324">
        <f>AP$7*'投入係数(建設)'!AP43</f>
        <v>0</v>
      </c>
      <c r="AQ43" s="1324">
        <f>AQ$7*'投入係数(建設)'!AQ43</f>
        <v>0</v>
      </c>
      <c r="AR43" s="1324">
        <f>AR$7*'投入係数(建設)'!AR43</f>
        <v>0</v>
      </c>
      <c r="AS43" s="1324">
        <f>AS$7*'投入係数(建設)'!AS43</f>
        <v>0</v>
      </c>
      <c r="AT43" s="1324">
        <f>AT$7*'投入係数(建設)'!AT43</f>
        <v>0</v>
      </c>
      <c r="AU43" s="1324">
        <f>AU$7*'投入係数(建設)'!AU43</f>
        <v>0</v>
      </c>
      <c r="AV43" s="1324">
        <f>AV$7*'投入係数(建設)'!AV43</f>
        <v>0</v>
      </c>
      <c r="AW43" s="1324">
        <f>AW$7*'投入係数(建設)'!AW43</f>
        <v>0</v>
      </c>
      <c r="AX43" s="1324">
        <f>AX$7*'投入係数(建設)'!AX43</f>
        <v>0</v>
      </c>
      <c r="AY43" s="1324">
        <f>AY$7*'投入係数(建設)'!AY43</f>
        <v>0</v>
      </c>
      <c r="AZ43" s="1324">
        <f>AZ$7*'投入係数(建設)'!AZ43</f>
        <v>0</v>
      </c>
      <c r="BA43" s="1324">
        <f>BA$7*'投入係数(建設)'!BA43</f>
        <v>0</v>
      </c>
      <c r="BB43" s="1324">
        <f>BB$7*'投入係数(建設)'!BB43</f>
        <v>0</v>
      </c>
      <c r="BC43" s="1324">
        <f>BC$7*'投入係数(建設)'!BC43</f>
        <v>0</v>
      </c>
      <c r="BD43" s="1324">
        <f>BD$7*'投入係数(建設)'!BD43</f>
        <v>0</v>
      </c>
      <c r="BE43" s="1324">
        <f>BE$7*'投入係数(建設)'!BE43</f>
        <v>0</v>
      </c>
      <c r="BF43" s="1324">
        <f>BF$7*'投入係数(建設)'!BF43</f>
        <v>0</v>
      </c>
      <c r="BG43" s="1324">
        <f>BG$7*'投入係数(建設)'!BG43</f>
        <v>0</v>
      </c>
      <c r="BH43" s="1324">
        <f>BH$7*'投入係数(建設)'!BH43</f>
        <v>0</v>
      </c>
      <c r="BI43" s="1324">
        <f>BI$7*'投入係数(建設)'!BI43</f>
        <v>0</v>
      </c>
      <c r="BJ43" s="1324">
        <f>BJ$7*'投入係数(建設)'!BJ43</f>
        <v>0</v>
      </c>
      <c r="BK43" s="1324">
        <f>BK$7*'投入係数(建設)'!BK43</f>
        <v>0</v>
      </c>
      <c r="BL43" s="1324">
        <f>BL$7*'投入係数(建設)'!BL43</f>
        <v>0</v>
      </c>
      <c r="BM43" s="1324">
        <f>BM$7*'投入係数(建設)'!BM43</f>
        <v>0</v>
      </c>
      <c r="BN43" s="1324">
        <f>BN$7*'投入係数(建設)'!BN43</f>
        <v>0</v>
      </c>
      <c r="BO43" s="1324">
        <f>BO$7*'投入係数(建設)'!BO43</f>
        <v>0</v>
      </c>
      <c r="BP43" s="1324">
        <f>BP$7*'投入係数(建設)'!BP43</f>
        <v>0</v>
      </c>
      <c r="BQ43" s="1324">
        <f>BQ$7*'投入係数(建設)'!BQ43</f>
        <v>0</v>
      </c>
      <c r="BR43" s="1324">
        <f>BR$7*'投入係数(建設)'!BR43</f>
        <v>0</v>
      </c>
      <c r="BS43" s="1324">
        <f>BS$7*'投入係数(建設)'!BS43</f>
        <v>0</v>
      </c>
      <c r="BT43" s="1324">
        <f>BT$7*'投入係数(建設)'!BT43</f>
        <v>0</v>
      </c>
      <c r="BU43" s="1325">
        <f>BU$7*'投入係数(建設)'!BU43</f>
        <v>0</v>
      </c>
      <c r="BV43" s="1326">
        <f t="shared" si="0"/>
        <v>0</v>
      </c>
      <c r="BX43" s="1416">
        <f>BX$7*'投入係数(建設)'!BW43</f>
        <v>0</v>
      </c>
    </row>
    <row r="44" spans="1:76">
      <c r="A44" s="718"/>
      <c r="B44" s="1031">
        <v>37</v>
      </c>
      <c r="C44" s="1003" t="s">
        <v>24</v>
      </c>
      <c r="D44" s="1323">
        <f>D$7*'投入係数(建設)'!D44</f>
        <v>0</v>
      </c>
      <c r="E44" s="1324">
        <f>E$7*'投入係数(建設)'!E44</f>
        <v>0</v>
      </c>
      <c r="F44" s="1324">
        <f>F$7*'投入係数(建設)'!F44</f>
        <v>0</v>
      </c>
      <c r="G44" s="1324">
        <f>G$7*'投入係数(建設)'!G44</f>
        <v>0</v>
      </c>
      <c r="H44" s="1324">
        <f>H$7*'投入係数(建設)'!H44</f>
        <v>0</v>
      </c>
      <c r="I44" s="1324">
        <f>I$7*'投入係数(建設)'!I44</f>
        <v>0</v>
      </c>
      <c r="J44" s="1324">
        <f>J$7*'投入係数(建設)'!J44</f>
        <v>0</v>
      </c>
      <c r="K44" s="1324">
        <f>K$7*'投入係数(建設)'!K44</f>
        <v>0</v>
      </c>
      <c r="L44" s="1324">
        <f>L$7*'投入係数(建設)'!L44</f>
        <v>0</v>
      </c>
      <c r="M44" s="1324">
        <f>M$7*'投入係数(建設)'!M44</f>
        <v>0</v>
      </c>
      <c r="N44" s="1324">
        <f>N$7*'投入係数(建設)'!N44</f>
        <v>0</v>
      </c>
      <c r="O44" s="1324">
        <f>O$7*'投入係数(建設)'!O44</f>
        <v>0</v>
      </c>
      <c r="P44" s="1324">
        <f>P$7*'投入係数(建設)'!P44</f>
        <v>0</v>
      </c>
      <c r="Q44" s="1324">
        <f>Q$7*'投入係数(建設)'!Q44</f>
        <v>0</v>
      </c>
      <c r="R44" s="1324">
        <f>R$7*'投入係数(建設)'!R44</f>
        <v>0</v>
      </c>
      <c r="S44" s="1324">
        <f>S$7*'投入係数(建設)'!S44</f>
        <v>0</v>
      </c>
      <c r="T44" s="1324">
        <f>T$7*'投入係数(建設)'!T44</f>
        <v>0</v>
      </c>
      <c r="U44" s="1324">
        <f>U$7*'投入係数(建設)'!U44</f>
        <v>0</v>
      </c>
      <c r="V44" s="1324">
        <f>V$7*'投入係数(建設)'!V44</f>
        <v>0</v>
      </c>
      <c r="W44" s="1324">
        <f>W$7*'投入係数(建設)'!W44</f>
        <v>0</v>
      </c>
      <c r="X44" s="1324">
        <f>X$7*'投入係数(建設)'!X44</f>
        <v>0</v>
      </c>
      <c r="Y44" s="1324">
        <f>Y$7*'投入係数(建設)'!Y44</f>
        <v>0</v>
      </c>
      <c r="Z44" s="1324">
        <f>Z$7*'投入係数(建設)'!Z44</f>
        <v>0</v>
      </c>
      <c r="AA44" s="1324">
        <f>AA$7*'投入係数(建設)'!AA44</f>
        <v>0</v>
      </c>
      <c r="AB44" s="1324">
        <f>AB$7*'投入係数(建設)'!AB44</f>
        <v>0</v>
      </c>
      <c r="AC44" s="1324">
        <f>AC$7*'投入係数(建設)'!AC44</f>
        <v>0</v>
      </c>
      <c r="AD44" s="1324">
        <f>AD$7*'投入係数(建設)'!AD44</f>
        <v>0</v>
      </c>
      <c r="AE44" s="1324">
        <f>AE$7*'投入係数(建設)'!AE44</f>
        <v>0</v>
      </c>
      <c r="AF44" s="1324">
        <f>AF$7*'投入係数(建設)'!AF44</f>
        <v>0</v>
      </c>
      <c r="AG44" s="1324">
        <f>AG$7*'投入係数(建設)'!AG44</f>
        <v>0</v>
      </c>
      <c r="AH44" s="1324">
        <f>AH$7*'投入係数(建設)'!AH44</f>
        <v>0</v>
      </c>
      <c r="AI44" s="1324">
        <f>AI$7*'投入係数(建設)'!AI44</f>
        <v>0</v>
      </c>
      <c r="AJ44" s="1324">
        <f>AJ$7*'投入係数(建設)'!AJ44</f>
        <v>0</v>
      </c>
      <c r="AK44" s="1324">
        <f>AK$7*'投入係数(建設)'!AK44</f>
        <v>0</v>
      </c>
      <c r="AL44" s="1324">
        <f>AL$7*'投入係数(建設)'!AL44</f>
        <v>0</v>
      </c>
      <c r="AM44" s="1324">
        <f>AM$7*'投入係数(建設)'!AM44</f>
        <v>0</v>
      </c>
      <c r="AN44" s="1324">
        <f>AN$7*'投入係数(建設)'!AN44</f>
        <v>0</v>
      </c>
      <c r="AO44" s="1324">
        <f>AO$7*'投入係数(建設)'!AO44</f>
        <v>0</v>
      </c>
      <c r="AP44" s="1324">
        <f>AP$7*'投入係数(建設)'!AP44</f>
        <v>0</v>
      </c>
      <c r="AQ44" s="1324">
        <f>AQ$7*'投入係数(建設)'!AQ44</f>
        <v>0</v>
      </c>
      <c r="AR44" s="1324">
        <f>AR$7*'投入係数(建設)'!AR44</f>
        <v>0</v>
      </c>
      <c r="AS44" s="1324">
        <f>AS$7*'投入係数(建設)'!AS44</f>
        <v>0</v>
      </c>
      <c r="AT44" s="1324">
        <f>AT$7*'投入係数(建設)'!AT44</f>
        <v>0</v>
      </c>
      <c r="AU44" s="1324">
        <f>AU$7*'投入係数(建設)'!AU44</f>
        <v>0</v>
      </c>
      <c r="AV44" s="1324">
        <f>AV$7*'投入係数(建設)'!AV44</f>
        <v>0</v>
      </c>
      <c r="AW44" s="1324">
        <f>AW$7*'投入係数(建設)'!AW44</f>
        <v>0</v>
      </c>
      <c r="AX44" s="1324">
        <f>AX$7*'投入係数(建設)'!AX44</f>
        <v>0</v>
      </c>
      <c r="AY44" s="1324">
        <f>AY$7*'投入係数(建設)'!AY44</f>
        <v>0</v>
      </c>
      <c r="AZ44" s="1324">
        <f>AZ$7*'投入係数(建設)'!AZ44</f>
        <v>0</v>
      </c>
      <c r="BA44" s="1324">
        <f>BA$7*'投入係数(建設)'!BA44</f>
        <v>0</v>
      </c>
      <c r="BB44" s="1324">
        <f>BB$7*'投入係数(建設)'!BB44</f>
        <v>0</v>
      </c>
      <c r="BC44" s="1324">
        <f>BC$7*'投入係数(建設)'!BC44</f>
        <v>0</v>
      </c>
      <c r="BD44" s="1324">
        <f>BD$7*'投入係数(建設)'!BD44</f>
        <v>0</v>
      </c>
      <c r="BE44" s="1324">
        <f>BE$7*'投入係数(建設)'!BE44</f>
        <v>0</v>
      </c>
      <c r="BF44" s="1324">
        <f>BF$7*'投入係数(建設)'!BF44</f>
        <v>0</v>
      </c>
      <c r="BG44" s="1324">
        <f>BG$7*'投入係数(建設)'!BG44</f>
        <v>0</v>
      </c>
      <c r="BH44" s="1324">
        <f>BH$7*'投入係数(建設)'!BH44</f>
        <v>0</v>
      </c>
      <c r="BI44" s="1324">
        <f>BI$7*'投入係数(建設)'!BI44</f>
        <v>0</v>
      </c>
      <c r="BJ44" s="1324">
        <f>BJ$7*'投入係数(建設)'!BJ44</f>
        <v>0</v>
      </c>
      <c r="BK44" s="1324">
        <f>BK$7*'投入係数(建設)'!BK44</f>
        <v>0</v>
      </c>
      <c r="BL44" s="1324">
        <f>BL$7*'投入係数(建設)'!BL44</f>
        <v>0</v>
      </c>
      <c r="BM44" s="1324">
        <f>BM$7*'投入係数(建設)'!BM44</f>
        <v>0</v>
      </c>
      <c r="BN44" s="1324">
        <f>BN$7*'投入係数(建設)'!BN44</f>
        <v>0</v>
      </c>
      <c r="BO44" s="1324">
        <f>BO$7*'投入係数(建設)'!BO44</f>
        <v>0</v>
      </c>
      <c r="BP44" s="1324">
        <f>BP$7*'投入係数(建設)'!BP44</f>
        <v>0</v>
      </c>
      <c r="BQ44" s="1324">
        <f>BQ$7*'投入係数(建設)'!BQ44</f>
        <v>0</v>
      </c>
      <c r="BR44" s="1324">
        <f>BR$7*'投入係数(建設)'!BR44</f>
        <v>0</v>
      </c>
      <c r="BS44" s="1324">
        <f>BS$7*'投入係数(建設)'!BS44</f>
        <v>0</v>
      </c>
      <c r="BT44" s="1324">
        <f>BT$7*'投入係数(建設)'!BT44</f>
        <v>0</v>
      </c>
      <c r="BU44" s="1325">
        <f>BU$7*'投入係数(建設)'!BU44</f>
        <v>0</v>
      </c>
      <c r="BV44" s="1326">
        <f t="shared" si="0"/>
        <v>0</v>
      </c>
      <c r="BX44" s="1416">
        <f>BX$7*'投入係数(建設)'!BW44</f>
        <v>0</v>
      </c>
    </row>
    <row r="45" spans="1:76">
      <c r="B45" s="1028">
        <v>38</v>
      </c>
      <c r="C45" s="997" t="s">
        <v>418</v>
      </c>
      <c r="D45" s="1323">
        <f>D$7*'投入係数(建設)'!D45</f>
        <v>0</v>
      </c>
      <c r="E45" s="1324">
        <f>E$7*'投入係数(建設)'!E45</f>
        <v>0</v>
      </c>
      <c r="F45" s="1324">
        <f>F$7*'投入係数(建設)'!F45</f>
        <v>0</v>
      </c>
      <c r="G45" s="1324">
        <f>G$7*'投入係数(建設)'!G45</f>
        <v>0</v>
      </c>
      <c r="H45" s="1324">
        <f>H$7*'投入係数(建設)'!H45</f>
        <v>0</v>
      </c>
      <c r="I45" s="1324">
        <f>I$7*'投入係数(建設)'!I45</f>
        <v>0</v>
      </c>
      <c r="J45" s="1324">
        <f>J$7*'投入係数(建設)'!J45</f>
        <v>0</v>
      </c>
      <c r="K45" s="1324">
        <f>K$7*'投入係数(建設)'!K45</f>
        <v>0</v>
      </c>
      <c r="L45" s="1324">
        <f>L$7*'投入係数(建設)'!L45</f>
        <v>0</v>
      </c>
      <c r="M45" s="1324">
        <f>M$7*'投入係数(建設)'!M45</f>
        <v>0</v>
      </c>
      <c r="N45" s="1324">
        <f>N$7*'投入係数(建設)'!N45</f>
        <v>0</v>
      </c>
      <c r="O45" s="1324">
        <f>O$7*'投入係数(建設)'!O45</f>
        <v>0</v>
      </c>
      <c r="P45" s="1324">
        <f>P$7*'投入係数(建設)'!P45</f>
        <v>0</v>
      </c>
      <c r="Q45" s="1324">
        <f>Q$7*'投入係数(建設)'!Q45</f>
        <v>0</v>
      </c>
      <c r="R45" s="1324">
        <f>R$7*'投入係数(建設)'!R45</f>
        <v>0</v>
      </c>
      <c r="S45" s="1324">
        <f>S$7*'投入係数(建設)'!S45</f>
        <v>0</v>
      </c>
      <c r="T45" s="1324">
        <f>T$7*'投入係数(建設)'!T45</f>
        <v>0</v>
      </c>
      <c r="U45" s="1324">
        <f>U$7*'投入係数(建設)'!U45</f>
        <v>0</v>
      </c>
      <c r="V45" s="1324">
        <f>V$7*'投入係数(建設)'!V45</f>
        <v>0</v>
      </c>
      <c r="W45" s="1324">
        <f>W$7*'投入係数(建設)'!W45</f>
        <v>0</v>
      </c>
      <c r="X45" s="1324">
        <f>X$7*'投入係数(建設)'!X45</f>
        <v>0</v>
      </c>
      <c r="Y45" s="1324">
        <f>Y$7*'投入係数(建設)'!Y45</f>
        <v>0</v>
      </c>
      <c r="Z45" s="1324">
        <f>Z$7*'投入係数(建設)'!Z45</f>
        <v>0</v>
      </c>
      <c r="AA45" s="1324">
        <f>AA$7*'投入係数(建設)'!AA45</f>
        <v>0</v>
      </c>
      <c r="AB45" s="1324">
        <f>AB$7*'投入係数(建設)'!AB45</f>
        <v>0</v>
      </c>
      <c r="AC45" s="1324">
        <f>AC$7*'投入係数(建設)'!AC45</f>
        <v>0</v>
      </c>
      <c r="AD45" s="1324">
        <f>AD$7*'投入係数(建設)'!AD45</f>
        <v>0</v>
      </c>
      <c r="AE45" s="1324">
        <f>AE$7*'投入係数(建設)'!AE45</f>
        <v>0</v>
      </c>
      <c r="AF45" s="1324">
        <f>AF$7*'投入係数(建設)'!AF45</f>
        <v>0</v>
      </c>
      <c r="AG45" s="1324">
        <f>AG$7*'投入係数(建設)'!AG45</f>
        <v>0</v>
      </c>
      <c r="AH45" s="1324">
        <f>AH$7*'投入係数(建設)'!AH45</f>
        <v>0</v>
      </c>
      <c r="AI45" s="1324">
        <f>AI$7*'投入係数(建設)'!AI45</f>
        <v>0</v>
      </c>
      <c r="AJ45" s="1324">
        <f>AJ$7*'投入係数(建設)'!AJ45</f>
        <v>0</v>
      </c>
      <c r="AK45" s="1324">
        <f>AK$7*'投入係数(建設)'!AK45</f>
        <v>0</v>
      </c>
      <c r="AL45" s="1324">
        <f>AL$7*'投入係数(建設)'!AL45</f>
        <v>0</v>
      </c>
      <c r="AM45" s="1324">
        <f>AM$7*'投入係数(建設)'!AM45</f>
        <v>0</v>
      </c>
      <c r="AN45" s="1324">
        <f>AN$7*'投入係数(建設)'!AN45</f>
        <v>0</v>
      </c>
      <c r="AO45" s="1324">
        <f>AO$7*'投入係数(建設)'!AO45</f>
        <v>0</v>
      </c>
      <c r="AP45" s="1324">
        <f>AP$7*'投入係数(建設)'!AP45</f>
        <v>0</v>
      </c>
      <c r="AQ45" s="1324">
        <f>AQ$7*'投入係数(建設)'!AQ45</f>
        <v>0</v>
      </c>
      <c r="AR45" s="1324">
        <f>AR$7*'投入係数(建設)'!AR45</f>
        <v>0</v>
      </c>
      <c r="AS45" s="1324">
        <f>AS$7*'投入係数(建設)'!AS45</f>
        <v>0</v>
      </c>
      <c r="AT45" s="1324">
        <f>AT$7*'投入係数(建設)'!AT45</f>
        <v>0</v>
      </c>
      <c r="AU45" s="1324">
        <f>AU$7*'投入係数(建設)'!AU45</f>
        <v>0</v>
      </c>
      <c r="AV45" s="1324">
        <f>AV$7*'投入係数(建設)'!AV45</f>
        <v>0</v>
      </c>
      <c r="AW45" s="1324">
        <f>AW$7*'投入係数(建設)'!AW45</f>
        <v>0</v>
      </c>
      <c r="AX45" s="1324">
        <f>AX$7*'投入係数(建設)'!AX45</f>
        <v>0</v>
      </c>
      <c r="AY45" s="1324">
        <f>AY$7*'投入係数(建設)'!AY45</f>
        <v>0</v>
      </c>
      <c r="AZ45" s="1324">
        <f>AZ$7*'投入係数(建設)'!AZ45</f>
        <v>0</v>
      </c>
      <c r="BA45" s="1324">
        <f>BA$7*'投入係数(建設)'!BA45</f>
        <v>0</v>
      </c>
      <c r="BB45" s="1324">
        <f>BB$7*'投入係数(建設)'!BB45</f>
        <v>0</v>
      </c>
      <c r="BC45" s="1324">
        <f>BC$7*'投入係数(建設)'!BC45</f>
        <v>0</v>
      </c>
      <c r="BD45" s="1324">
        <f>BD$7*'投入係数(建設)'!BD45</f>
        <v>0</v>
      </c>
      <c r="BE45" s="1324">
        <f>BE$7*'投入係数(建設)'!BE45</f>
        <v>0</v>
      </c>
      <c r="BF45" s="1324">
        <f>BF$7*'投入係数(建設)'!BF45</f>
        <v>0</v>
      </c>
      <c r="BG45" s="1324">
        <f>BG$7*'投入係数(建設)'!BG45</f>
        <v>0</v>
      </c>
      <c r="BH45" s="1324">
        <f>BH$7*'投入係数(建設)'!BH45</f>
        <v>0</v>
      </c>
      <c r="BI45" s="1324">
        <f>BI$7*'投入係数(建設)'!BI45</f>
        <v>0</v>
      </c>
      <c r="BJ45" s="1324">
        <f>BJ$7*'投入係数(建設)'!BJ45</f>
        <v>0</v>
      </c>
      <c r="BK45" s="1324">
        <f>BK$7*'投入係数(建設)'!BK45</f>
        <v>0</v>
      </c>
      <c r="BL45" s="1324">
        <f>BL$7*'投入係数(建設)'!BL45</f>
        <v>0</v>
      </c>
      <c r="BM45" s="1324">
        <f>BM$7*'投入係数(建設)'!BM45</f>
        <v>0</v>
      </c>
      <c r="BN45" s="1324">
        <f>BN$7*'投入係数(建設)'!BN45</f>
        <v>0</v>
      </c>
      <c r="BO45" s="1324">
        <f>BO$7*'投入係数(建設)'!BO45</f>
        <v>0</v>
      </c>
      <c r="BP45" s="1324">
        <f>BP$7*'投入係数(建設)'!BP45</f>
        <v>0</v>
      </c>
      <c r="BQ45" s="1324">
        <f>BQ$7*'投入係数(建設)'!BQ45</f>
        <v>0</v>
      </c>
      <c r="BR45" s="1324">
        <f>BR$7*'投入係数(建設)'!BR45</f>
        <v>0</v>
      </c>
      <c r="BS45" s="1324">
        <f>BS$7*'投入係数(建設)'!BS45</f>
        <v>0</v>
      </c>
      <c r="BT45" s="1324">
        <f>BT$7*'投入係数(建設)'!BT45</f>
        <v>0</v>
      </c>
      <c r="BU45" s="1325">
        <f>BU$7*'投入係数(建設)'!BU45</f>
        <v>0</v>
      </c>
      <c r="BV45" s="1326">
        <f t="shared" si="0"/>
        <v>0</v>
      </c>
      <c r="BX45" s="1416">
        <f>BX$7*'投入係数(建設)'!BW45</f>
        <v>0</v>
      </c>
    </row>
    <row r="46" spans="1:76">
      <c r="B46" s="1028">
        <v>39</v>
      </c>
      <c r="C46" s="997" t="s">
        <v>419</v>
      </c>
      <c r="D46" s="1323">
        <f>D$7*'投入係数(建設)'!D46</f>
        <v>0</v>
      </c>
      <c r="E46" s="1324">
        <f>E$7*'投入係数(建設)'!E46</f>
        <v>0</v>
      </c>
      <c r="F46" s="1324">
        <f>F$7*'投入係数(建設)'!F46</f>
        <v>0</v>
      </c>
      <c r="G46" s="1324">
        <f>G$7*'投入係数(建設)'!G46</f>
        <v>0</v>
      </c>
      <c r="H46" s="1324">
        <f>H$7*'投入係数(建設)'!H46</f>
        <v>0</v>
      </c>
      <c r="I46" s="1324">
        <f>I$7*'投入係数(建設)'!I46</f>
        <v>0</v>
      </c>
      <c r="J46" s="1324">
        <f>J$7*'投入係数(建設)'!J46</f>
        <v>0</v>
      </c>
      <c r="K46" s="1324">
        <f>K$7*'投入係数(建設)'!K46</f>
        <v>0</v>
      </c>
      <c r="L46" s="1324">
        <f>L$7*'投入係数(建設)'!L46</f>
        <v>0</v>
      </c>
      <c r="M46" s="1324">
        <f>M$7*'投入係数(建設)'!M46</f>
        <v>0</v>
      </c>
      <c r="N46" s="1324">
        <f>N$7*'投入係数(建設)'!N46</f>
        <v>0</v>
      </c>
      <c r="O46" s="1324">
        <f>O$7*'投入係数(建設)'!O46</f>
        <v>0</v>
      </c>
      <c r="P46" s="1324">
        <f>P$7*'投入係数(建設)'!P46</f>
        <v>0</v>
      </c>
      <c r="Q46" s="1324">
        <f>Q$7*'投入係数(建設)'!Q46</f>
        <v>0</v>
      </c>
      <c r="R46" s="1324">
        <f>R$7*'投入係数(建設)'!R46</f>
        <v>0</v>
      </c>
      <c r="S46" s="1324">
        <f>S$7*'投入係数(建設)'!S46</f>
        <v>0</v>
      </c>
      <c r="T46" s="1324">
        <f>T$7*'投入係数(建設)'!T46</f>
        <v>0</v>
      </c>
      <c r="U46" s="1324">
        <f>U$7*'投入係数(建設)'!U46</f>
        <v>0</v>
      </c>
      <c r="V46" s="1324">
        <f>V$7*'投入係数(建設)'!V46</f>
        <v>0</v>
      </c>
      <c r="W46" s="1324">
        <f>W$7*'投入係数(建設)'!W46</f>
        <v>0</v>
      </c>
      <c r="X46" s="1324">
        <f>X$7*'投入係数(建設)'!X46</f>
        <v>0</v>
      </c>
      <c r="Y46" s="1324">
        <f>Y$7*'投入係数(建設)'!Y46</f>
        <v>0</v>
      </c>
      <c r="Z46" s="1324">
        <f>Z$7*'投入係数(建設)'!Z46</f>
        <v>0</v>
      </c>
      <c r="AA46" s="1324">
        <f>AA$7*'投入係数(建設)'!AA46</f>
        <v>0</v>
      </c>
      <c r="AB46" s="1324">
        <f>AB$7*'投入係数(建設)'!AB46</f>
        <v>0</v>
      </c>
      <c r="AC46" s="1324">
        <f>AC$7*'投入係数(建設)'!AC46</f>
        <v>0</v>
      </c>
      <c r="AD46" s="1324">
        <f>AD$7*'投入係数(建設)'!AD46</f>
        <v>0</v>
      </c>
      <c r="AE46" s="1324">
        <f>AE$7*'投入係数(建設)'!AE46</f>
        <v>0</v>
      </c>
      <c r="AF46" s="1324">
        <f>AF$7*'投入係数(建設)'!AF46</f>
        <v>0</v>
      </c>
      <c r="AG46" s="1324">
        <f>AG$7*'投入係数(建設)'!AG46</f>
        <v>0</v>
      </c>
      <c r="AH46" s="1324">
        <f>AH$7*'投入係数(建設)'!AH46</f>
        <v>0</v>
      </c>
      <c r="AI46" s="1324">
        <f>AI$7*'投入係数(建設)'!AI46</f>
        <v>0</v>
      </c>
      <c r="AJ46" s="1324">
        <f>AJ$7*'投入係数(建設)'!AJ46</f>
        <v>0</v>
      </c>
      <c r="AK46" s="1324">
        <f>AK$7*'投入係数(建設)'!AK46</f>
        <v>0</v>
      </c>
      <c r="AL46" s="1324">
        <f>AL$7*'投入係数(建設)'!AL46</f>
        <v>0</v>
      </c>
      <c r="AM46" s="1324">
        <f>AM$7*'投入係数(建設)'!AM46</f>
        <v>0</v>
      </c>
      <c r="AN46" s="1324">
        <f>AN$7*'投入係数(建設)'!AN46</f>
        <v>0</v>
      </c>
      <c r="AO46" s="1324">
        <f>AO$7*'投入係数(建設)'!AO46</f>
        <v>0</v>
      </c>
      <c r="AP46" s="1324">
        <f>AP$7*'投入係数(建設)'!AP46</f>
        <v>0</v>
      </c>
      <c r="AQ46" s="1324">
        <f>AQ$7*'投入係数(建設)'!AQ46</f>
        <v>0</v>
      </c>
      <c r="AR46" s="1324">
        <f>AR$7*'投入係数(建設)'!AR46</f>
        <v>0</v>
      </c>
      <c r="AS46" s="1324">
        <f>AS$7*'投入係数(建設)'!AS46</f>
        <v>0</v>
      </c>
      <c r="AT46" s="1324">
        <f>AT$7*'投入係数(建設)'!AT46</f>
        <v>0</v>
      </c>
      <c r="AU46" s="1324">
        <f>AU$7*'投入係数(建設)'!AU46</f>
        <v>0</v>
      </c>
      <c r="AV46" s="1324">
        <f>AV$7*'投入係数(建設)'!AV46</f>
        <v>0</v>
      </c>
      <c r="AW46" s="1324">
        <f>AW$7*'投入係数(建設)'!AW46</f>
        <v>0</v>
      </c>
      <c r="AX46" s="1324">
        <f>AX$7*'投入係数(建設)'!AX46</f>
        <v>0</v>
      </c>
      <c r="AY46" s="1324">
        <f>AY$7*'投入係数(建設)'!AY46</f>
        <v>0</v>
      </c>
      <c r="AZ46" s="1324">
        <f>AZ$7*'投入係数(建設)'!AZ46</f>
        <v>0</v>
      </c>
      <c r="BA46" s="1324">
        <f>BA$7*'投入係数(建設)'!BA46</f>
        <v>0</v>
      </c>
      <c r="BB46" s="1324">
        <f>BB$7*'投入係数(建設)'!BB46</f>
        <v>0</v>
      </c>
      <c r="BC46" s="1324">
        <f>BC$7*'投入係数(建設)'!BC46</f>
        <v>0</v>
      </c>
      <c r="BD46" s="1324">
        <f>BD$7*'投入係数(建設)'!BD46</f>
        <v>0</v>
      </c>
      <c r="BE46" s="1324">
        <f>BE$7*'投入係数(建設)'!BE46</f>
        <v>0</v>
      </c>
      <c r="BF46" s="1324">
        <f>BF$7*'投入係数(建設)'!BF46</f>
        <v>0</v>
      </c>
      <c r="BG46" s="1324">
        <f>BG$7*'投入係数(建設)'!BG46</f>
        <v>0</v>
      </c>
      <c r="BH46" s="1324">
        <f>BH$7*'投入係数(建設)'!BH46</f>
        <v>0</v>
      </c>
      <c r="BI46" s="1324">
        <f>BI$7*'投入係数(建設)'!BI46</f>
        <v>0</v>
      </c>
      <c r="BJ46" s="1324">
        <f>BJ$7*'投入係数(建設)'!BJ46</f>
        <v>0</v>
      </c>
      <c r="BK46" s="1324">
        <f>BK$7*'投入係数(建設)'!BK46</f>
        <v>0</v>
      </c>
      <c r="BL46" s="1324">
        <f>BL$7*'投入係数(建設)'!BL46</f>
        <v>0</v>
      </c>
      <c r="BM46" s="1324">
        <f>BM$7*'投入係数(建設)'!BM46</f>
        <v>0</v>
      </c>
      <c r="BN46" s="1324">
        <f>BN$7*'投入係数(建設)'!BN46</f>
        <v>0</v>
      </c>
      <c r="BO46" s="1324">
        <f>BO$7*'投入係数(建設)'!BO46</f>
        <v>0</v>
      </c>
      <c r="BP46" s="1324">
        <f>BP$7*'投入係数(建設)'!BP46</f>
        <v>0</v>
      </c>
      <c r="BQ46" s="1324">
        <f>BQ$7*'投入係数(建設)'!BQ46</f>
        <v>0</v>
      </c>
      <c r="BR46" s="1324">
        <f>BR$7*'投入係数(建設)'!BR46</f>
        <v>0</v>
      </c>
      <c r="BS46" s="1324">
        <f>BS$7*'投入係数(建設)'!BS46</f>
        <v>0</v>
      </c>
      <c r="BT46" s="1324">
        <f>BT$7*'投入係数(建設)'!BT46</f>
        <v>0</v>
      </c>
      <c r="BU46" s="1325">
        <f>BU$7*'投入係数(建設)'!BU46</f>
        <v>0</v>
      </c>
      <c r="BV46" s="1326">
        <f t="shared" si="0"/>
        <v>0</v>
      </c>
      <c r="BX46" s="1416">
        <f>BX$7*'投入係数(建設)'!BW46</f>
        <v>0</v>
      </c>
    </row>
    <row r="47" spans="1:76">
      <c r="B47" s="1034">
        <v>40</v>
      </c>
      <c r="C47" s="1009" t="s">
        <v>420</v>
      </c>
      <c r="D47" s="1335">
        <f>D$7*'投入係数(建設)'!D47</f>
        <v>0</v>
      </c>
      <c r="E47" s="1336">
        <f>E$7*'投入係数(建設)'!E47</f>
        <v>0</v>
      </c>
      <c r="F47" s="1336">
        <f>F$7*'投入係数(建設)'!F47</f>
        <v>0</v>
      </c>
      <c r="G47" s="1336">
        <f>G$7*'投入係数(建設)'!G47</f>
        <v>0</v>
      </c>
      <c r="H47" s="1336">
        <f>H$7*'投入係数(建設)'!H47</f>
        <v>0</v>
      </c>
      <c r="I47" s="1336">
        <f>I$7*'投入係数(建設)'!I47</f>
        <v>0</v>
      </c>
      <c r="J47" s="1336">
        <f>J$7*'投入係数(建設)'!J47</f>
        <v>0</v>
      </c>
      <c r="K47" s="1336">
        <f>K$7*'投入係数(建設)'!K47</f>
        <v>0</v>
      </c>
      <c r="L47" s="1336">
        <f>L$7*'投入係数(建設)'!L47</f>
        <v>0</v>
      </c>
      <c r="M47" s="1336">
        <f>M$7*'投入係数(建設)'!M47</f>
        <v>0</v>
      </c>
      <c r="N47" s="1336">
        <f>N$7*'投入係数(建設)'!N47</f>
        <v>0</v>
      </c>
      <c r="O47" s="1336">
        <f>O$7*'投入係数(建設)'!O47</f>
        <v>0</v>
      </c>
      <c r="P47" s="1336">
        <f>P$7*'投入係数(建設)'!P47</f>
        <v>0</v>
      </c>
      <c r="Q47" s="1336">
        <f>Q$7*'投入係数(建設)'!Q47</f>
        <v>0</v>
      </c>
      <c r="R47" s="1336">
        <f>R$7*'投入係数(建設)'!R47</f>
        <v>0</v>
      </c>
      <c r="S47" s="1336">
        <f>S$7*'投入係数(建設)'!S47</f>
        <v>0</v>
      </c>
      <c r="T47" s="1336">
        <f>T$7*'投入係数(建設)'!T47</f>
        <v>0</v>
      </c>
      <c r="U47" s="1336">
        <f>U$7*'投入係数(建設)'!U47</f>
        <v>0</v>
      </c>
      <c r="V47" s="1336">
        <f>V$7*'投入係数(建設)'!V47</f>
        <v>0</v>
      </c>
      <c r="W47" s="1336">
        <f>W$7*'投入係数(建設)'!W47</f>
        <v>0</v>
      </c>
      <c r="X47" s="1336">
        <f>X$7*'投入係数(建設)'!X47</f>
        <v>0</v>
      </c>
      <c r="Y47" s="1336">
        <f>Y$7*'投入係数(建設)'!Y47</f>
        <v>0</v>
      </c>
      <c r="Z47" s="1336">
        <f>Z$7*'投入係数(建設)'!Z47</f>
        <v>0</v>
      </c>
      <c r="AA47" s="1336">
        <f>AA$7*'投入係数(建設)'!AA47</f>
        <v>0</v>
      </c>
      <c r="AB47" s="1336">
        <f>AB$7*'投入係数(建設)'!AB47</f>
        <v>0</v>
      </c>
      <c r="AC47" s="1336">
        <f>AC$7*'投入係数(建設)'!AC47</f>
        <v>0</v>
      </c>
      <c r="AD47" s="1336">
        <f>AD$7*'投入係数(建設)'!AD47</f>
        <v>0</v>
      </c>
      <c r="AE47" s="1336">
        <f>AE$7*'投入係数(建設)'!AE47</f>
        <v>0</v>
      </c>
      <c r="AF47" s="1336">
        <f>AF$7*'投入係数(建設)'!AF47</f>
        <v>0</v>
      </c>
      <c r="AG47" s="1336">
        <f>AG$7*'投入係数(建設)'!AG47</f>
        <v>0</v>
      </c>
      <c r="AH47" s="1336">
        <f>AH$7*'投入係数(建設)'!AH47</f>
        <v>0</v>
      </c>
      <c r="AI47" s="1336">
        <f>AI$7*'投入係数(建設)'!AI47</f>
        <v>0</v>
      </c>
      <c r="AJ47" s="1336">
        <f>AJ$7*'投入係数(建設)'!AJ47</f>
        <v>0</v>
      </c>
      <c r="AK47" s="1336">
        <f>AK$7*'投入係数(建設)'!AK47</f>
        <v>0</v>
      </c>
      <c r="AL47" s="1336">
        <f>AL$7*'投入係数(建設)'!AL47</f>
        <v>0</v>
      </c>
      <c r="AM47" s="1336">
        <f>AM$7*'投入係数(建設)'!AM47</f>
        <v>0</v>
      </c>
      <c r="AN47" s="1336">
        <f>AN$7*'投入係数(建設)'!AN47</f>
        <v>0</v>
      </c>
      <c r="AO47" s="1336">
        <f>AO$7*'投入係数(建設)'!AO47</f>
        <v>0</v>
      </c>
      <c r="AP47" s="1336">
        <f>AP$7*'投入係数(建設)'!AP47</f>
        <v>0</v>
      </c>
      <c r="AQ47" s="1336">
        <f>AQ$7*'投入係数(建設)'!AQ47</f>
        <v>0</v>
      </c>
      <c r="AR47" s="1336">
        <f>AR$7*'投入係数(建設)'!AR47</f>
        <v>0</v>
      </c>
      <c r="AS47" s="1336">
        <f>AS$7*'投入係数(建設)'!AS47</f>
        <v>0</v>
      </c>
      <c r="AT47" s="1336">
        <f>AT$7*'投入係数(建設)'!AT47</f>
        <v>0</v>
      </c>
      <c r="AU47" s="1336">
        <f>AU$7*'投入係数(建設)'!AU47</f>
        <v>0</v>
      </c>
      <c r="AV47" s="1336">
        <f>AV$7*'投入係数(建設)'!AV47</f>
        <v>0</v>
      </c>
      <c r="AW47" s="1336">
        <f>AW$7*'投入係数(建設)'!AW47</f>
        <v>0</v>
      </c>
      <c r="AX47" s="1336">
        <f>AX$7*'投入係数(建設)'!AX47</f>
        <v>0</v>
      </c>
      <c r="AY47" s="1336">
        <f>AY$7*'投入係数(建設)'!AY47</f>
        <v>0</v>
      </c>
      <c r="AZ47" s="1336">
        <f>AZ$7*'投入係数(建設)'!AZ47</f>
        <v>0</v>
      </c>
      <c r="BA47" s="1336">
        <f>BA$7*'投入係数(建設)'!BA47</f>
        <v>0</v>
      </c>
      <c r="BB47" s="1336">
        <f>BB$7*'投入係数(建設)'!BB47</f>
        <v>0</v>
      </c>
      <c r="BC47" s="1336">
        <f>BC$7*'投入係数(建設)'!BC47</f>
        <v>0</v>
      </c>
      <c r="BD47" s="1336">
        <f>BD$7*'投入係数(建設)'!BD47</f>
        <v>0</v>
      </c>
      <c r="BE47" s="1336">
        <f>BE$7*'投入係数(建設)'!BE47</f>
        <v>0</v>
      </c>
      <c r="BF47" s="1336">
        <f>BF$7*'投入係数(建設)'!BF47</f>
        <v>0</v>
      </c>
      <c r="BG47" s="1336">
        <f>BG$7*'投入係数(建設)'!BG47</f>
        <v>0</v>
      </c>
      <c r="BH47" s="1336">
        <f>BH$7*'投入係数(建設)'!BH47</f>
        <v>0</v>
      </c>
      <c r="BI47" s="1336">
        <f>BI$7*'投入係数(建設)'!BI47</f>
        <v>0</v>
      </c>
      <c r="BJ47" s="1336">
        <f>BJ$7*'投入係数(建設)'!BJ47</f>
        <v>0</v>
      </c>
      <c r="BK47" s="1336">
        <f>BK$7*'投入係数(建設)'!BK47</f>
        <v>0</v>
      </c>
      <c r="BL47" s="1336">
        <f>BL$7*'投入係数(建設)'!BL47</f>
        <v>0</v>
      </c>
      <c r="BM47" s="1336">
        <f>BM$7*'投入係数(建設)'!BM47</f>
        <v>0</v>
      </c>
      <c r="BN47" s="1336">
        <f>BN$7*'投入係数(建設)'!BN47</f>
        <v>0</v>
      </c>
      <c r="BO47" s="1336">
        <f>BO$7*'投入係数(建設)'!BO47</f>
        <v>0</v>
      </c>
      <c r="BP47" s="1336">
        <f>BP$7*'投入係数(建設)'!BP47</f>
        <v>0</v>
      </c>
      <c r="BQ47" s="1336">
        <f>BQ$7*'投入係数(建設)'!BQ47</f>
        <v>0</v>
      </c>
      <c r="BR47" s="1336">
        <f>BR$7*'投入係数(建設)'!BR47</f>
        <v>0</v>
      </c>
      <c r="BS47" s="1336">
        <f>BS$7*'投入係数(建設)'!BS47</f>
        <v>0</v>
      </c>
      <c r="BT47" s="1336">
        <f>BT$7*'投入係数(建設)'!BT47</f>
        <v>0</v>
      </c>
      <c r="BU47" s="1337">
        <f>BU$7*'投入係数(建設)'!BU47</f>
        <v>0</v>
      </c>
      <c r="BV47" s="1338">
        <f t="shared" si="0"/>
        <v>0</v>
      </c>
      <c r="BX47" s="1419">
        <f>BX$7*'投入係数(建設)'!BW47</f>
        <v>0</v>
      </c>
    </row>
    <row r="48" spans="1:76">
      <c r="B48" s="1035"/>
      <c r="C48" s="1036" t="s">
        <v>8</v>
      </c>
      <c r="D48" s="1339">
        <f>SUM(D8:D47)</f>
        <v>0</v>
      </c>
      <c r="E48" s="1340">
        <f t="shared" ref="E48:BO48" si="1">SUM(E8:E47)</f>
        <v>0</v>
      </c>
      <c r="F48" s="1340">
        <f t="shared" si="1"/>
        <v>0</v>
      </c>
      <c r="G48" s="1340">
        <f t="shared" si="1"/>
        <v>0</v>
      </c>
      <c r="H48" s="1340">
        <f t="shared" si="1"/>
        <v>0</v>
      </c>
      <c r="I48" s="1340">
        <f t="shared" si="1"/>
        <v>0</v>
      </c>
      <c r="J48" s="1340">
        <f t="shared" si="1"/>
        <v>0</v>
      </c>
      <c r="K48" s="1340">
        <f t="shared" si="1"/>
        <v>0</v>
      </c>
      <c r="L48" s="1340">
        <f t="shared" si="1"/>
        <v>0</v>
      </c>
      <c r="M48" s="1340">
        <f t="shared" si="1"/>
        <v>0</v>
      </c>
      <c r="N48" s="1340">
        <f t="shared" si="1"/>
        <v>0</v>
      </c>
      <c r="O48" s="1340">
        <f t="shared" si="1"/>
        <v>0</v>
      </c>
      <c r="P48" s="1340">
        <f t="shared" si="1"/>
        <v>0</v>
      </c>
      <c r="Q48" s="1340">
        <f t="shared" si="1"/>
        <v>0</v>
      </c>
      <c r="R48" s="1340">
        <f t="shared" si="1"/>
        <v>0</v>
      </c>
      <c r="S48" s="1340">
        <f t="shared" si="1"/>
        <v>0</v>
      </c>
      <c r="T48" s="1340">
        <f t="shared" si="1"/>
        <v>0</v>
      </c>
      <c r="U48" s="1340">
        <f t="shared" si="1"/>
        <v>0</v>
      </c>
      <c r="V48" s="1340">
        <f t="shared" si="1"/>
        <v>0</v>
      </c>
      <c r="W48" s="1340">
        <f t="shared" si="1"/>
        <v>0</v>
      </c>
      <c r="X48" s="1340">
        <f t="shared" si="1"/>
        <v>0</v>
      </c>
      <c r="Y48" s="1340">
        <f t="shared" si="1"/>
        <v>0</v>
      </c>
      <c r="Z48" s="1340">
        <f t="shared" si="1"/>
        <v>0</v>
      </c>
      <c r="AA48" s="1340">
        <f t="shared" si="1"/>
        <v>0</v>
      </c>
      <c r="AB48" s="1340">
        <f t="shared" si="1"/>
        <v>0</v>
      </c>
      <c r="AC48" s="1340">
        <f t="shared" si="1"/>
        <v>0</v>
      </c>
      <c r="AD48" s="1340">
        <f t="shared" si="1"/>
        <v>0</v>
      </c>
      <c r="AE48" s="1340">
        <f t="shared" si="1"/>
        <v>0</v>
      </c>
      <c r="AF48" s="1340">
        <f t="shared" si="1"/>
        <v>0</v>
      </c>
      <c r="AG48" s="1340">
        <f t="shared" si="1"/>
        <v>0</v>
      </c>
      <c r="AH48" s="1340">
        <f t="shared" si="1"/>
        <v>0</v>
      </c>
      <c r="AI48" s="1340">
        <f t="shared" si="1"/>
        <v>0</v>
      </c>
      <c r="AJ48" s="1340">
        <f t="shared" si="1"/>
        <v>0</v>
      </c>
      <c r="AK48" s="1340">
        <f t="shared" si="1"/>
        <v>0</v>
      </c>
      <c r="AL48" s="1340">
        <f t="shared" si="1"/>
        <v>0</v>
      </c>
      <c r="AM48" s="1340">
        <f t="shared" si="1"/>
        <v>0</v>
      </c>
      <c r="AN48" s="1340">
        <f t="shared" si="1"/>
        <v>0</v>
      </c>
      <c r="AO48" s="1340">
        <f t="shared" si="1"/>
        <v>0</v>
      </c>
      <c r="AP48" s="1340">
        <f t="shared" si="1"/>
        <v>0</v>
      </c>
      <c r="AQ48" s="1340">
        <f t="shared" si="1"/>
        <v>0</v>
      </c>
      <c r="AR48" s="1340">
        <f t="shared" si="1"/>
        <v>0</v>
      </c>
      <c r="AS48" s="1340">
        <f t="shared" si="1"/>
        <v>0</v>
      </c>
      <c r="AT48" s="1340">
        <f t="shared" si="1"/>
        <v>0</v>
      </c>
      <c r="AU48" s="1340">
        <f t="shared" si="1"/>
        <v>0</v>
      </c>
      <c r="AV48" s="1340">
        <f t="shared" si="1"/>
        <v>0</v>
      </c>
      <c r="AW48" s="1340">
        <f t="shared" si="1"/>
        <v>0</v>
      </c>
      <c r="AX48" s="1340">
        <f t="shared" si="1"/>
        <v>0</v>
      </c>
      <c r="AY48" s="1340">
        <f t="shared" si="1"/>
        <v>0</v>
      </c>
      <c r="AZ48" s="1340">
        <f t="shared" si="1"/>
        <v>0</v>
      </c>
      <c r="BA48" s="1340">
        <f t="shared" si="1"/>
        <v>0</v>
      </c>
      <c r="BB48" s="1340">
        <f t="shared" si="1"/>
        <v>0</v>
      </c>
      <c r="BC48" s="1340">
        <f t="shared" si="1"/>
        <v>0</v>
      </c>
      <c r="BD48" s="1340">
        <f t="shared" si="1"/>
        <v>0</v>
      </c>
      <c r="BE48" s="1340">
        <f t="shared" si="1"/>
        <v>0</v>
      </c>
      <c r="BF48" s="1340">
        <f t="shared" si="1"/>
        <v>0</v>
      </c>
      <c r="BG48" s="1340">
        <f t="shared" si="1"/>
        <v>0</v>
      </c>
      <c r="BH48" s="1340">
        <f t="shared" si="1"/>
        <v>0</v>
      </c>
      <c r="BI48" s="1340">
        <f t="shared" si="1"/>
        <v>0</v>
      </c>
      <c r="BJ48" s="1340">
        <f t="shared" si="1"/>
        <v>0</v>
      </c>
      <c r="BK48" s="1340">
        <f t="shared" si="1"/>
        <v>0</v>
      </c>
      <c r="BL48" s="1340">
        <f t="shared" si="1"/>
        <v>0</v>
      </c>
      <c r="BM48" s="1340">
        <f t="shared" si="1"/>
        <v>0</v>
      </c>
      <c r="BN48" s="1340">
        <f t="shared" si="1"/>
        <v>0</v>
      </c>
      <c r="BO48" s="1340">
        <f t="shared" si="1"/>
        <v>0</v>
      </c>
      <c r="BP48" s="1340">
        <f t="shared" ref="BP48:BU48" si="2">SUM(BP8:BP47)</f>
        <v>0</v>
      </c>
      <c r="BQ48" s="1340">
        <f t="shared" si="2"/>
        <v>0</v>
      </c>
      <c r="BR48" s="1340">
        <f t="shared" si="2"/>
        <v>0</v>
      </c>
      <c r="BS48" s="1340">
        <f t="shared" si="2"/>
        <v>0</v>
      </c>
      <c r="BT48" s="1340">
        <f t="shared" si="2"/>
        <v>0</v>
      </c>
      <c r="BU48" s="1341">
        <f t="shared" si="2"/>
        <v>0</v>
      </c>
      <c r="BV48" s="1341">
        <f>SUM(BV8:BV47)</f>
        <v>0</v>
      </c>
      <c r="BX48" s="1420">
        <f>SUM(BX8:BX47)</f>
        <v>0</v>
      </c>
    </row>
    <row r="49" spans="2:76">
      <c r="B49" s="1037"/>
      <c r="C49" s="1038" t="s">
        <v>1001</v>
      </c>
      <c r="D49" s="1342">
        <f>D$7*'投入係数(建設)'!D49</f>
        <v>0</v>
      </c>
      <c r="E49" s="1320">
        <f>E$7*'投入係数(建設)'!E49</f>
        <v>0</v>
      </c>
      <c r="F49" s="1320">
        <f>F$7*'投入係数(建設)'!F49</f>
        <v>0</v>
      </c>
      <c r="G49" s="1320">
        <f>G$7*'投入係数(建設)'!G49</f>
        <v>0</v>
      </c>
      <c r="H49" s="1320">
        <f>H$7*'投入係数(建設)'!H49</f>
        <v>0</v>
      </c>
      <c r="I49" s="1320">
        <f>I$7*'投入係数(建設)'!I49</f>
        <v>0</v>
      </c>
      <c r="J49" s="1320">
        <f>J$7*'投入係数(建設)'!J49</f>
        <v>0</v>
      </c>
      <c r="K49" s="1320">
        <f>K$7*'投入係数(建設)'!K49</f>
        <v>0</v>
      </c>
      <c r="L49" s="1320">
        <f>L$7*'投入係数(建設)'!L49</f>
        <v>0</v>
      </c>
      <c r="M49" s="1320">
        <f>M$7*'投入係数(建設)'!M49</f>
        <v>0</v>
      </c>
      <c r="N49" s="1320">
        <f>N$7*'投入係数(建設)'!N49</f>
        <v>0</v>
      </c>
      <c r="O49" s="1320">
        <f>O$7*'投入係数(建設)'!O49</f>
        <v>0</v>
      </c>
      <c r="P49" s="1320">
        <f>P$7*'投入係数(建設)'!P49</f>
        <v>0</v>
      </c>
      <c r="Q49" s="1320">
        <f>Q$7*'投入係数(建設)'!Q49</f>
        <v>0</v>
      </c>
      <c r="R49" s="1320">
        <f>R$7*'投入係数(建設)'!R49</f>
        <v>0</v>
      </c>
      <c r="S49" s="1320">
        <f>S$7*'投入係数(建設)'!S49</f>
        <v>0</v>
      </c>
      <c r="T49" s="1320">
        <f>T$7*'投入係数(建設)'!T49</f>
        <v>0</v>
      </c>
      <c r="U49" s="1320">
        <f>U$7*'投入係数(建設)'!U49</f>
        <v>0</v>
      </c>
      <c r="V49" s="1320">
        <f>V$7*'投入係数(建設)'!V49</f>
        <v>0</v>
      </c>
      <c r="W49" s="1320">
        <f>W$7*'投入係数(建設)'!W49</f>
        <v>0</v>
      </c>
      <c r="X49" s="1320">
        <f>X$7*'投入係数(建設)'!X49</f>
        <v>0</v>
      </c>
      <c r="Y49" s="1320">
        <f>Y$7*'投入係数(建設)'!Y49</f>
        <v>0</v>
      </c>
      <c r="Z49" s="1320">
        <f>Z$7*'投入係数(建設)'!Z49</f>
        <v>0</v>
      </c>
      <c r="AA49" s="1320">
        <f>AA$7*'投入係数(建設)'!AA49</f>
        <v>0</v>
      </c>
      <c r="AB49" s="1320">
        <f>AB$7*'投入係数(建設)'!AB49</f>
        <v>0</v>
      </c>
      <c r="AC49" s="1320">
        <f>AC$7*'投入係数(建設)'!AC49</f>
        <v>0</v>
      </c>
      <c r="AD49" s="1320">
        <f>AD$7*'投入係数(建設)'!AD49</f>
        <v>0</v>
      </c>
      <c r="AE49" s="1320">
        <f>AE$7*'投入係数(建設)'!AE49</f>
        <v>0</v>
      </c>
      <c r="AF49" s="1320">
        <f>AF$7*'投入係数(建設)'!AF49</f>
        <v>0</v>
      </c>
      <c r="AG49" s="1320">
        <f>AG$7*'投入係数(建設)'!AG49</f>
        <v>0</v>
      </c>
      <c r="AH49" s="1320">
        <f>AH$7*'投入係数(建設)'!AH49</f>
        <v>0</v>
      </c>
      <c r="AI49" s="1320">
        <f>AI$7*'投入係数(建設)'!AI49</f>
        <v>0</v>
      </c>
      <c r="AJ49" s="1320">
        <f>AJ$7*'投入係数(建設)'!AJ49</f>
        <v>0</v>
      </c>
      <c r="AK49" s="1320">
        <f>AK$7*'投入係数(建設)'!AK49</f>
        <v>0</v>
      </c>
      <c r="AL49" s="1320">
        <f>AL$7*'投入係数(建設)'!AL49</f>
        <v>0</v>
      </c>
      <c r="AM49" s="1320">
        <f>AM$7*'投入係数(建設)'!AM49</f>
        <v>0</v>
      </c>
      <c r="AN49" s="1320">
        <f>AN$7*'投入係数(建設)'!AN49</f>
        <v>0</v>
      </c>
      <c r="AO49" s="1320">
        <f>AO$7*'投入係数(建設)'!AO49</f>
        <v>0</v>
      </c>
      <c r="AP49" s="1320">
        <f>AP$7*'投入係数(建設)'!AP49</f>
        <v>0</v>
      </c>
      <c r="AQ49" s="1320">
        <f>AQ$7*'投入係数(建設)'!AQ49</f>
        <v>0</v>
      </c>
      <c r="AR49" s="1320">
        <f>AR$7*'投入係数(建設)'!AR49</f>
        <v>0</v>
      </c>
      <c r="AS49" s="1320">
        <f>AS$7*'投入係数(建設)'!AS49</f>
        <v>0</v>
      </c>
      <c r="AT49" s="1320">
        <f>AT$7*'投入係数(建設)'!AT49</f>
        <v>0</v>
      </c>
      <c r="AU49" s="1320">
        <f>AU$7*'投入係数(建設)'!AU49</f>
        <v>0</v>
      </c>
      <c r="AV49" s="1320">
        <f>AV$7*'投入係数(建設)'!AV49</f>
        <v>0</v>
      </c>
      <c r="AW49" s="1320">
        <f>AW$7*'投入係数(建設)'!AW49</f>
        <v>0</v>
      </c>
      <c r="AX49" s="1320">
        <f>AX$7*'投入係数(建設)'!AX49</f>
        <v>0</v>
      </c>
      <c r="AY49" s="1320">
        <f>AY$7*'投入係数(建設)'!AY49</f>
        <v>0</v>
      </c>
      <c r="AZ49" s="1320">
        <f>AZ$7*'投入係数(建設)'!AZ49</f>
        <v>0</v>
      </c>
      <c r="BA49" s="1320">
        <f>BA$7*'投入係数(建設)'!BA49</f>
        <v>0</v>
      </c>
      <c r="BB49" s="1320">
        <f>BB$7*'投入係数(建設)'!BB49</f>
        <v>0</v>
      </c>
      <c r="BC49" s="1320">
        <f>BC$7*'投入係数(建設)'!BC49</f>
        <v>0</v>
      </c>
      <c r="BD49" s="1320">
        <f>BD$7*'投入係数(建設)'!BD49</f>
        <v>0</v>
      </c>
      <c r="BE49" s="1320">
        <f>BE$7*'投入係数(建設)'!BE49</f>
        <v>0</v>
      </c>
      <c r="BF49" s="1320">
        <f>BF$7*'投入係数(建設)'!BF49</f>
        <v>0</v>
      </c>
      <c r="BG49" s="1320">
        <f>BG$7*'投入係数(建設)'!BG49</f>
        <v>0</v>
      </c>
      <c r="BH49" s="1320">
        <f>BH$7*'投入係数(建設)'!BH49</f>
        <v>0</v>
      </c>
      <c r="BI49" s="1320">
        <f>BI$7*'投入係数(建設)'!BI49</f>
        <v>0</v>
      </c>
      <c r="BJ49" s="1320">
        <f>BJ$7*'投入係数(建設)'!BJ49</f>
        <v>0</v>
      </c>
      <c r="BK49" s="1320">
        <f>BK$7*'投入係数(建設)'!BK49</f>
        <v>0</v>
      </c>
      <c r="BL49" s="1320">
        <f>BL$7*'投入係数(建設)'!BL49</f>
        <v>0</v>
      </c>
      <c r="BM49" s="1320">
        <f>BM$7*'投入係数(建設)'!BM49</f>
        <v>0</v>
      </c>
      <c r="BN49" s="1320">
        <f>BN$7*'投入係数(建設)'!BN49</f>
        <v>0</v>
      </c>
      <c r="BO49" s="1320">
        <f>BO$7*'投入係数(建設)'!BO49</f>
        <v>0</v>
      </c>
      <c r="BP49" s="1320">
        <f>BP$7*'投入係数(建設)'!BP49</f>
        <v>0</v>
      </c>
      <c r="BQ49" s="1320">
        <f>BQ$7*'投入係数(建設)'!BQ49</f>
        <v>0</v>
      </c>
      <c r="BR49" s="1320">
        <f>BR$7*'投入係数(建設)'!BR49</f>
        <v>0</v>
      </c>
      <c r="BS49" s="1320">
        <f>BS$7*'投入係数(建設)'!BS49</f>
        <v>0</v>
      </c>
      <c r="BT49" s="1320">
        <f>BT$7*'投入係数(建設)'!BT49</f>
        <v>0</v>
      </c>
      <c r="BU49" s="1321">
        <f>BU$7*'投入係数(建設)'!BU49</f>
        <v>0</v>
      </c>
      <c r="BV49" s="1322">
        <f t="shared" ref="BV49:BV55" si="3">SUM(H49:I49,K49,M49:N49,P49:R49,U49:V49,X49:AE49,AK49:AQ49,AT49:AW49,AY49:BA49,BD49:BN49,BP49:BU49)</f>
        <v>0</v>
      </c>
      <c r="BX49" s="1415">
        <f>BX$7*'投入係数(建設)'!BW49</f>
        <v>0</v>
      </c>
    </row>
    <row r="50" spans="2:76">
      <c r="B50" s="1158"/>
      <c r="C50" s="1554" t="s">
        <v>1003</v>
      </c>
      <c r="D50" s="1555">
        <f>D$7*'投入係数(建設)'!D50</f>
        <v>0</v>
      </c>
      <c r="E50" s="1556">
        <f>E$7*'投入係数(建設)'!E50</f>
        <v>0</v>
      </c>
      <c r="F50" s="1556">
        <f>F$7*'投入係数(建設)'!F50</f>
        <v>0</v>
      </c>
      <c r="G50" s="1556">
        <f>G$7*'投入係数(建設)'!G50</f>
        <v>0</v>
      </c>
      <c r="H50" s="1556">
        <f>H$7*'投入係数(建設)'!H50</f>
        <v>0</v>
      </c>
      <c r="I50" s="1556">
        <f>I$7*'投入係数(建設)'!I50</f>
        <v>0</v>
      </c>
      <c r="J50" s="1556">
        <f>J$7*'投入係数(建設)'!J50</f>
        <v>0</v>
      </c>
      <c r="K50" s="1556">
        <f>K$7*'投入係数(建設)'!K50</f>
        <v>0</v>
      </c>
      <c r="L50" s="1556">
        <f>L$7*'投入係数(建設)'!L50</f>
        <v>0</v>
      </c>
      <c r="M50" s="1556">
        <f>M$7*'投入係数(建設)'!M50</f>
        <v>0</v>
      </c>
      <c r="N50" s="1556">
        <f>N$7*'投入係数(建設)'!N50</f>
        <v>0</v>
      </c>
      <c r="O50" s="1556">
        <f>O$7*'投入係数(建設)'!O50</f>
        <v>0</v>
      </c>
      <c r="P50" s="1556">
        <f>P$7*'投入係数(建設)'!P50</f>
        <v>0</v>
      </c>
      <c r="Q50" s="1556">
        <f>Q$7*'投入係数(建設)'!Q50</f>
        <v>0</v>
      </c>
      <c r="R50" s="1556">
        <f>R$7*'投入係数(建設)'!R50</f>
        <v>0</v>
      </c>
      <c r="S50" s="1556">
        <f>S$7*'投入係数(建設)'!S50</f>
        <v>0</v>
      </c>
      <c r="T50" s="1556">
        <f>T$7*'投入係数(建設)'!T50</f>
        <v>0</v>
      </c>
      <c r="U50" s="1556">
        <f>U$7*'投入係数(建設)'!U50</f>
        <v>0</v>
      </c>
      <c r="V50" s="1556">
        <f>V$7*'投入係数(建設)'!V50</f>
        <v>0</v>
      </c>
      <c r="W50" s="1556">
        <f>W$7*'投入係数(建設)'!W50</f>
        <v>0</v>
      </c>
      <c r="X50" s="1556">
        <f>X$7*'投入係数(建設)'!X50</f>
        <v>0</v>
      </c>
      <c r="Y50" s="1556">
        <f>Y$7*'投入係数(建設)'!Y50</f>
        <v>0</v>
      </c>
      <c r="Z50" s="1556">
        <f>Z$7*'投入係数(建設)'!Z50</f>
        <v>0</v>
      </c>
      <c r="AA50" s="1556">
        <f>AA$7*'投入係数(建設)'!AA50</f>
        <v>0</v>
      </c>
      <c r="AB50" s="1556">
        <f>AB$7*'投入係数(建設)'!AB50</f>
        <v>0</v>
      </c>
      <c r="AC50" s="1556">
        <f>AC$7*'投入係数(建設)'!AC50</f>
        <v>0</v>
      </c>
      <c r="AD50" s="1556">
        <f>AD$7*'投入係数(建設)'!AD50</f>
        <v>0</v>
      </c>
      <c r="AE50" s="1556">
        <f>AE$7*'投入係数(建設)'!AE50</f>
        <v>0</v>
      </c>
      <c r="AF50" s="1556">
        <f>AF$7*'投入係数(建設)'!AF50</f>
        <v>0</v>
      </c>
      <c r="AG50" s="1556">
        <f>AG$7*'投入係数(建設)'!AG50</f>
        <v>0</v>
      </c>
      <c r="AH50" s="1556">
        <f>AH$7*'投入係数(建設)'!AH50</f>
        <v>0</v>
      </c>
      <c r="AI50" s="1556">
        <f>AI$7*'投入係数(建設)'!AI50</f>
        <v>0</v>
      </c>
      <c r="AJ50" s="1556">
        <f>AJ$7*'投入係数(建設)'!AJ50</f>
        <v>0</v>
      </c>
      <c r="AK50" s="1556">
        <f>AK$7*'投入係数(建設)'!AK50</f>
        <v>0</v>
      </c>
      <c r="AL50" s="1556">
        <f>AL$7*'投入係数(建設)'!AL50</f>
        <v>0</v>
      </c>
      <c r="AM50" s="1556">
        <f>AM$7*'投入係数(建設)'!AM50</f>
        <v>0</v>
      </c>
      <c r="AN50" s="1556">
        <f>AN$7*'投入係数(建設)'!AN50</f>
        <v>0</v>
      </c>
      <c r="AO50" s="1556">
        <f>AO$7*'投入係数(建設)'!AO50</f>
        <v>0</v>
      </c>
      <c r="AP50" s="1556">
        <f>AP$7*'投入係数(建設)'!AP50</f>
        <v>0</v>
      </c>
      <c r="AQ50" s="1556">
        <f>AQ$7*'投入係数(建設)'!AQ50</f>
        <v>0</v>
      </c>
      <c r="AR50" s="1556">
        <f>AR$7*'投入係数(建設)'!AR50</f>
        <v>0</v>
      </c>
      <c r="AS50" s="1556">
        <f>AS$7*'投入係数(建設)'!AS50</f>
        <v>0</v>
      </c>
      <c r="AT50" s="1556">
        <f>AT$7*'投入係数(建設)'!AT50</f>
        <v>0</v>
      </c>
      <c r="AU50" s="1556">
        <f>AU$7*'投入係数(建設)'!AU50</f>
        <v>0</v>
      </c>
      <c r="AV50" s="1556">
        <f>AV$7*'投入係数(建設)'!AV50</f>
        <v>0</v>
      </c>
      <c r="AW50" s="1556">
        <f>AW$7*'投入係数(建設)'!AW50</f>
        <v>0</v>
      </c>
      <c r="AX50" s="1556">
        <f>AX$7*'投入係数(建設)'!AX50</f>
        <v>0</v>
      </c>
      <c r="AY50" s="1556">
        <f>AY$7*'投入係数(建設)'!AY50</f>
        <v>0</v>
      </c>
      <c r="AZ50" s="1556">
        <f>AZ$7*'投入係数(建設)'!AZ50</f>
        <v>0</v>
      </c>
      <c r="BA50" s="1556">
        <f>BA$7*'投入係数(建設)'!BA50</f>
        <v>0</v>
      </c>
      <c r="BB50" s="1556">
        <f>BB$7*'投入係数(建設)'!BB50</f>
        <v>0</v>
      </c>
      <c r="BC50" s="1556">
        <f>BC$7*'投入係数(建設)'!BC50</f>
        <v>0</v>
      </c>
      <c r="BD50" s="1556">
        <f>BD$7*'投入係数(建設)'!BD50</f>
        <v>0</v>
      </c>
      <c r="BE50" s="1556">
        <f>BE$7*'投入係数(建設)'!BE50</f>
        <v>0</v>
      </c>
      <c r="BF50" s="1556">
        <f>BF$7*'投入係数(建設)'!BF50</f>
        <v>0</v>
      </c>
      <c r="BG50" s="1556">
        <f>BG$7*'投入係数(建設)'!BG50</f>
        <v>0</v>
      </c>
      <c r="BH50" s="1556">
        <f>BH$7*'投入係数(建設)'!BH50</f>
        <v>0</v>
      </c>
      <c r="BI50" s="1556">
        <f>BI$7*'投入係数(建設)'!BI50</f>
        <v>0</v>
      </c>
      <c r="BJ50" s="1556">
        <f>BJ$7*'投入係数(建設)'!BJ50</f>
        <v>0</v>
      </c>
      <c r="BK50" s="1556">
        <f>BK$7*'投入係数(建設)'!BK50</f>
        <v>0</v>
      </c>
      <c r="BL50" s="1556">
        <f>BL$7*'投入係数(建設)'!BL50</f>
        <v>0</v>
      </c>
      <c r="BM50" s="1556">
        <f>BM$7*'投入係数(建設)'!BM50</f>
        <v>0</v>
      </c>
      <c r="BN50" s="1556">
        <f>BN$7*'投入係数(建設)'!BN50</f>
        <v>0</v>
      </c>
      <c r="BO50" s="1556">
        <f>BO$7*'投入係数(建設)'!BO50</f>
        <v>0</v>
      </c>
      <c r="BP50" s="1556">
        <f>BP$7*'投入係数(建設)'!BP50</f>
        <v>0</v>
      </c>
      <c r="BQ50" s="1556">
        <f>BQ$7*'投入係数(建設)'!BQ50</f>
        <v>0</v>
      </c>
      <c r="BR50" s="1556">
        <f>BR$7*'投入係数(建設)'!BR50</f>
        <v>0</v>
      </c>
      <c r="BS50" s="1556">
        <f>BS$7*'投入係数(建設)'!BS50</f>
        <v>0</v>
      </c>
      <c r="BT50" s="1556">
        <f>BT$7*'投入係数(建設)'!BT50</f>
        <v>0</v>
      </c>
      <c r="BU50" s="1557">
        <f>BU$7*'投入係数(建設)'!BU50</f>
        <v>0</v>
      </c>
      <c r="BV50" s="1558">
        <f t="shared" si="3"/>
        <v>0</v>
      </c>
      <c r="BX50" s="1421">
        <f>BX$7*'投入係数(建設)'!BW50</f>
        <v>0</v>
      </c>
    </row>
    <row r="51" spans="2:76">
      <c r="B51" s="1039"/>
      <c r="C51" s="1040" t="s">
        <v>1005</v>
      </c>
      <c r="D51" s="1343">
        <f>D$7*'投入係数(建設)'!D51</f>
        <v>0</v>
      </c>
      <c r="E51" s="1324">
        <f>E$7*'投入係数(建設)'!E51</f>
        <v>0</v>
      </c>
      <c r="F51" s="1324">
        <f>F$7*'投入係数(建設)'!F51</f>
        <v>0</v>
      </c>
      <c r="G51" s="1324">
        <f>G$7*'投入係数(建設)'!G51</f>
        <v>0</v>
      </c>
      <c r="H51" s="1324">
        <f>H$7*'投入係数(建設)'!H51</f>
        <v>0</v>
      </c>
      <c r="I51" s="1324">
        <f>I$7*'投入係数(建設)'!I51</f>
        <v>0</v>
      </c>
      <c r="J51" s="1324">
        <f>J$7*'投入係数(建設)'!J51</f>
        <v>0</v>
      </c>
      <c r="K51" s="1324">
        <f>K$7*'投入係数(建設)'!K51</f>
        <v>0</v>
      </c>
      <c r="L51" s="1324">
        <f>L$7*'投入係数(建設)'!L51</f>
        <v>0</v>
      </c>
      <c r="M51" s="1324">
        <f>M$7*'投入係数(建設)'!M51</f>
        <v>0</v>
      </c>
      <c r="N51" s="1324">
        <f>N$7*'投入係数(建設)'!N51</f>
        <v>0</v>
      </c>
      <c r="O51" s="1324">
        <f>O$7*'投入係数(建設)'!O51</f>
        <v>0</v>
      </c>
      <c r="P51" s="1324">
        <f>P$7*'投入係数(建設)'!P51</f>
        <v>0</v>
      </c>
      <c r="Q51" s="1324">
        <f>Q$7*'投入係数(建設)'!Q51</f>
        <v>0</v>
      </c>
      <c r="R51" s="1324">
        <f>R$7*'投入係数(建設)'!R51</f>
        <v>0</v>
      </c>
      <c r="S51" s="1324">
        <f>S$7*'投入係数(建設)'!S51</f>
        <v>0</v>
      </c>
      <c r="T51" s="1324">
        <f>T$7*'投入係数(建設)'!T51</f>
        <v>0</v>
      </c>
      <c r="U51" s="1324">
        <f>U$7*'投入係数(建設)'!U51</f>
        <v>0</v>
      </c>
      <c r="V51" s="1324">
        <f>V$7*'投入係数(建設)'!V51</f>
        <v>0</v>
      </c>
      <c r="W51" s="1324">
        <f>W$7*'投入係数(建設)'!W51</f>
        <v>0</v>
      </c>
      <c r="X51" s="1324">
        <f>X$7*'投入係数(建設)'!X51</f>
        <v>0</v>
      </c>
      <c r="Y51" s="1324">
        <f>Y$7*'投入係数(建設)'!Y51</f>
        <v>0</v>
      </c>
      <c r="Z51" s="1324">
        <f>Z$7*'投入係数(建設)'!Z51</f>
        <v>0</v>
      </c>
      <c r="AA51" s="1324">
        <f>AA$7*'投入係数(建設)'!AA51</f>
        <v>0</v>
      </c>
      <c r="AB51" s="1324">
        <f>AB$7*'投入係数(建設)'!AB51</f>
        <v>0</v>
      </c>
      <c r="AC51" s="1324">
        <f>AC$7*'投入係数(建設)'!AC51</f>
        <v>0</v>
      </c>
      <c r="AD51" s="1324">
        <f>AD$7*'投入係数(建設)'!AD51</f>
        <v>0</v>
      </c>
      <c r="AE51" s="1324">
        <f>AE$7*'投入係数(建設)'!AE51</f>
        <v>0</v>
      </c>
      <c r="AF51" s="1324">
        <f>AF$7*'投入係数(建設)'!AF51</f>
        <v>0</v>
      </c>
      <c r="AG51" s="1324">
        <f>AG$7*'投入係数(建設)'!AG51</f>
        <v>0</v>
      </c>
      <c r="AH51" s="1324">
        <f>AH$7*'投入係数(建設)'!AH51</f>
        <v>0</v>
      </c>
      <c r="AI51" s="1324">
        <f>AI$7*'投入係数(建設)'!AI51</f>
        <v>0</v>
      </c>
      <c r="AJ51" s="1324">
        <f>AJ$7*'投入係数(建設)'!AJ51</f>
        <v>0</v>
      </c>
      <c r="AK51" s="1324">
        <f>AK$7*'投入係数(建設)'!AK51</f>
        <v>0</v>
      </c>
      <c r="AL51" s="1324">
        <f>AL$7*'投入係数(建設)'!AL51</f>
        <v>0</v>
      </c>
      <c r="AM51" s="1324">
        <f>AM$7*'投入係数(建設)'!AM51</f>
        <v>0</v>
      </c>
      <c r="AN51" s="1324">
        <f>AN$7*'投入係数(建設)'!AN51</f>
        <v>0</v>
      </c>
      <c r="AO51" s="1324">
        <f>AO$7*'投入係数(建設)'!AO51</f>
        <v>0</v>
      </c>
      <c r="AP51" s="1324">
        <f>AP$7*'投入係数(建設)'!AP51</f>
        <v>0</v>
      </c>
      <c r="AQ51" s="1324">
        <f>AQ$7*'投入係数(建設)'!AQ51</f>
        <v>0</v>
      </c>
      <c r="AR51" s="1324">
        <f>AR$7*'投入係数(建設)'!AR51</f>
        <v>0</v>
      </c>
      <c r="AS51" s="1324">
        <f>AS$7*'投入係数(建設)'!AS51</f>
        <v>0</v>
      </c>
      <c r="AT51" s="1324">
        <f>AT$7*'投入係数(建設)'!AT51</f>
        <v>0</v>
      </c>
      <c r="AU51" s="1324">
        <f>AU$7*'投入係数(建設)'!AU51</f>
        <v>0</v>
      </c>
      <c r="AV51" s="1324">
        <f>AV$7*'投入係数(建設)'!AV51</f>
        <v>0</v>
      </c>
      <c r="AW51" s="1324">
        <f>AW$7*'投入係数(建設)'!AW51</f>
        <v>0</v>
      </c>
      <c r="AX51" s="1324">
        <f>AX$7*'投入係数(建設)'!AX51</f>
        <v>0</v>
      </c>
      <c r="AY51" s="1324">
        <f>AY$7*'投入係数(建設)'!AY51</f>
        <v>0</v>
      </c>
      <c r="AZ51" s="1324">
        <f>AZ$7*'投入係数(建設)'!AZ51</f>
        <v>0</v>
      </c>
      <c r="BA51" s="1324">
        <f>BA$7*'投入係数(建設)'!BA51</f>
        <v>0</v>
      </c>
      <c r="BB51" s="1324">
        <f>BB$7*'投入係数(建設)'!BB51</f>
        <v>0</v>
      </c>
      <c r="BC51" s="1324">
        <f>BC$7*'投入係数(建設)'!BC51</f>
        <v>0</v>
      </c>
      <c r="BD51" s="1324">
        <f>BD$7*'投入係数(建設)'!BD51</f>
        <v>0</v>
      </c>
      <c r="BE51" s="1324">
        <f>BE$7*'投入係数(建設)'!BE51</f>
        <v>0</v>
      </c>
      <c r="BF51" s="1324">
        <f>BF$7*'投入係数(建設)'!BF51</f>
        <v>0</v>
      </c>
      <c r="BG51" s="1324">
        <f>BG$7*'投入係数(建設)'!BG51</f>
        <v>0</v>
      </c>
      <c r="BH51" s="1324">
        <f>BH$7*'投入係数(建設)'!BH51</f>
        <v>0</v>
      </c>
      <c r="BI51" s="1324">
        <f>BI$7*'投入係数(建設)'!BI51</f>
        <v>0</v>
      </c>
      <c r="BJ51" s="1324">
        <f>BJ$7*'投入係数(建設)'!BJ51</f>
        <v>0</v>
      </c>
      <c r="BK51" s="1324">
        <f>BK$7*'投入係数(建設)'!BK51</f>
        <v>0</v>
      </c>
      <c r="BL51" s="1324">
        <f>BL$7*'投入係数(建設)'!BL51</f>
        <v>0</v>
      </c>
      <c r="BM51" s="1324">
        <f>BM$7*'投入係数(建設)'!BM51</f>
        <v>0</v>
      </c>
      <c r="BN51" s="1324">
        <f>BN$7*'投入係数(建設)'!BN51</f>
        <v>0</v>
      </c>
      <c r="BO51" s="1324">
        <f>BO$7*'投入係数(建設)'!BO51</f>
        <v>0</v>
      </c>
      <c r="BP51" s="1324">
        <f>BP$7*'投入係数(建設)'!BP51</f>
        <v>0</v>
      </c>
      <c r="BQ51" s="1324">
        <f>BQ$7*'投入係数(建設)'!BQ51</f>
        <v>0</v>
      </c>
      <c r="BR51" s="1324">
        <f>BR$7*'投入係数(建設)'!BR51</f>
        <v>0</v>
      </c>
      <c r="BS51" s="1324">
        <f>BS$7*'投入係数(建設)'!BS51</f>
        <v>0</v>
      </c>
      <c r="BT51" s="1324">
        <f>BT$7*'投入係数(建設)'!BT51</f>
        <v>0</v>
      </c>
      <c r="BU51" s="1325">
        <f>BU$7*'投入係数(建設)'!BU51</f>
        <v>0</v>
      </c>
      <c r="BV51" s="1326">
        <f t="shared" si="3"/>
        <v>0</v>
      </c>
      <c r="BX51" s="1416">
        <f>BX$7*'投入係数(建設)'!BW51</f>
        <v>0</v>
      </c>
    </row>
    <row r="52" spans="2:76">
      <c r="B52" s="1039"/>
      <c r="C52" s="1040" t="s">
        <v>1007</v>
      </c>
      <c r="D52" s="1343">
        <f>D$7*'投入係数(建設)'!D52</f>
        <v>0</v>
      </c>
      <c r="E52" s="1324">
        <f>E$7*'投入係数(建設)'!E52</f>
        <v>0</v>
      </c>
      <c r="F52" s="1324">
        <f>F$7*'投入係数(建設)'!F52</f>
        <v>0</v>
      </c>
      <c r="G52" s="1324">
        <f>G$7*'投入係数(建設)'!G52</f>
        <v>0</v>
      </c>
      <c r="H52" s="1324">
        <f>H$7*'投入係数(建設)'!H52</f>
        <v>0</v>
      </c>
      <c r="I52" s="1324">
        <f>I$7*'投入係数(建設)'!I52</f>
        <v>0</v>
      </c>
      <c r="J52" s="1324">
        <f>J$7*'投入係数(建設)'!J52</f>
        <v>0</v>
      </c>
      <c r="K52" s="1324">
        <f>K$7*'投入係数(建設)'!K52</f>
        <v>0</v>
      </c>
      <c r="L52" s="1324">
        <f>L$7*'投入係数(建設)'!L52</f>
        <v>0</v>
      </c>
      <c r="M52" s="1324">
        <f>M$7*'投入係数(建設)'!M52</f>
        <v>0</v>
      </c>
      <c r="N52" s="1324">
        <f>N$7*'投入係数(建設)'!N52</f>
        <v>0</v>
      </c>
      <c r="O52" s="1324">
        <f>O$7*'投入係数(建設)'!O52</f>
        <v>0</v>
      </c>
      <c r="P52" s="1324">
        <f>P$7*'投入係数(建設)'!P52</f>
        <v>0</v>
      </c>
      <c r="Q52" s="1324">
        <f>Q$7*'投入係数(建設)'!Q52</f>
        <v>0</v>
      </c>
      <c r="R52" s="1324">
        <f>R$7*'投入係数(建設)'!R52</f>
        <v>0</v>
      </c>
      <c r="S52" s="1324">
        <f>S$7*'投入係数(建設)'!S52</f>
        <v>0</v>
      </c>
      <c r="T52" s="1324">
        <f>T$7*'投入係数(建設)'!T52</f>
        <v>0</v>
      </c>
      <c r="U52" s="1324">
        <f>U$7*'投入係数(建設)'!U52</f>
        <v>0</v>
      </c>
      <c r="V52" s="1324">
        <f>V$7*'投入係数(建設)'!V52</f>
        <v>0</v>
      </c>
      <c r="W52" s="1324">
        <f>W$7*'投入係数(建設)'!W52</f>
        <v>0</v>
      </c>
      <c r="X52" s="1324">
        <f>X$7*'投入係数(建設)'!X52</f>
        <v>0</v>
      </c>
      <c r="Y52" s="1324">
        <f>Y$7*'投入係数(建設)'!Y52</f>
        <v>0</v>
      </c>
      <c r="Z52" s="1324">
        <f>Z$7*'投入係数(建設)'!Z52</f>
        <v>0</v>
      </c>
      <c r="AA52" s="1324">
        <f>AA$7*'投入係数(建設)'!AA52</f>
        <v>0</v>
      </c>
      <c r="AB52" s="1324">
        <f>AB$7*'投入係数(建設)'!AB52</f>
        <v>0</v>
      </c>
      <c r="AC52" s="1324">
        <f>AC$7*'投入係数(建設)'!AC52</f>
        <v>0</v>
      </c>
      <c r="AD52" s="1324">
        <f>AD$7*'投入係数(建設)'!AD52</f>
        <v>0</v>
      </c>
      <c r="AE52" s="1324">
        <f>AE$7*'投入係数(建設)'!AE52</f>
        <v>0</v>
      </c>
      <c r="AF52" s="1324">
        <f>AF$7*'投入係数(建設)'!AF52</f>
        <v>0</v>
      </c>
      <c r="AG52" s="1324">
        <f>AG$7*'投入係数(建設)'!AG52</f>
        <v>0</v>
      </c>
      <c r="AH52" s="1324">
        <f>AH$7*'投入係数(建設)'!AH52</f>
        <v>0</v>
      </c>
      <c r="AI52" s="1324">
        <f>AI$7*'投入係数(建設)'!AI52</f>
        <v>0</v>
      </c>
      <c r="AJ52" s="1324">
        <f>AJ$7*'投入係数(建設)'!AJ52</f>
        <v>0</v>
      </c>
      <c r="AK52" s="1324">
        <f>AK$7*'投入係数(建設)'!AK52</f>
        <v>0</v>
      </c>
      <c r="AL52" s="1324">
        <f>AL$7*'投入係数(建設)'!AL52</f>
        <v>0</v>
      </c>
      <c r="AM52" s="1324">
        <f>AM$7*'投入係数(建設)'!AM52</f>
        <v>0</v>
      </c>
      <c r="AN52" s="1324">
        <f>AN$7*'投入係数(建設)'!AN52</f>
        <v>0</v>
      </c>
      <c r="AO52" s="1324">
        <f>AO$7*'投入係数(建設)'!AO52</f>
        <v>0</v>
      </c>
      <c r="AP52" s="1324">
        <f>AP$7*'投入係数(建設)'!AP52</f>
        <v>0</v>
      </c>
      <c r="AQ52" s="1324">
        <f>AQ$7*'投入係数(建設)'!AQ52</f>
        <v>0</v>
      </c>
      <c r="AR52" s="1324">
        <f>AR$7*'投入係数(建設)'!AR52</f>
        <v>0</v>
      </c>
      <c r="AS52" s="1324">
        <f>AS$7*'投入係数(建設)'!AS52</f>
        <v>0</v>
      </c>
      <c r="AT52" s="1324">
        <f>AT$7*'投入係数(建設)'!AT52</f>
        <v>0</v>
      </c>
      <c r="AU52" s="1324">
        <f>AU$7*'投入係数(建設)'!AU52</f>
        <v>0</v>
      </c>
      <c r="AV52" s="1324">
        <f>AV$7*'投入係数(建設)'!AV52</f>
        <v>0</v>
      </c>
      <c r="AW52" s="1324">
        <f>AW$7*'投入係数(建設)'!AW52</f>
        <v>0</v>
      </c>
      <c r="AX52" s="1324">
        <f>AX$7*'投入係数(建設)'!AX52</f>
        <v>0</v>
      </c>
      <c r="AY52" s="1324">
        <f>AY$7*'投入係数(建設)'!AY52</f>
        <v>0</v>
      </c>
      <c r="AZ52" s="1324">
        <f>AZ$7*'投入係数(建設)'!AZ52</f>
        <v>0</v>
      </c>
      <c r="BA52" s="1324">
        <f>BA$7*'投入係数(建設)'!BA52</f>
        <v>0</v>
      </c>
      <c r="BB52" s="1324">
        <f>BB$7*'投入係数(建設)'!BB52</f>
        <v>0</v>
      </c>
      <c r="BC52" s="1324">
        <f>BC$7*'投入係数(建設)'!BC52</f>
        <v>0</v>
      </c>
      <c r="BD52" s="1324">
        <f>BD$7*'投入係数(建設)'!BD52</f>
        <v>0</v>
      </c>
      <c r="BE52" s="1324">
        <f>BE$7*'投入係数(建設)'!BE52</f>
        <v>0</v>
      </c>
      <c r="BF52" s="1324">
        <f>BF$7*'投入係数(建設)'!BF52</f>
        <v>0</v>
      </c>
      <c r="BG52" s="1324">
        <f>BG$7*'投入係数(建設)'!BG52</f>
        <v>0</v>
      </c>
      <c r="BH52" s="1324">
        <f>BH$7*'投入係数(建設)'!BH52</f>
        <v>0</v>
      </c>
      <c r="BI52" s="1324">
        <f>BI$7*'投入係数(建設)'!BI52</f>
        <v>0</v>
      </c>
      <c r="BJ52" s="1324">
        <f>BJ$7*'投入係数(建設)'!BJ52</f>
        <v>0</v>
      </c>
      <c r="BK52" s="1324">
        <f>BK$7*'投入係数(建設)'!BK52</f>
        <v>0</v>
      </c>
      <c r="BL52" s="1324">
        <f>BL$7*'投入係数(建設)'!BL52</f>
        <v>0</v>
      </c>
      <c r="BM52" s="1324">
        <f>BM$7*'投入係数(建設)'!BM52</f>
        <v>0</v>
      </c>
      <c r="BN52" s="1324">
        <f>BN$7*'投入係数(建設)'!BN52</f>
        <v>0</v>
      </c>
      <c r="BO52" s="1324">
        <f>BO$7*'投入係数(建設)'!BO52</f>
        <v>0</v>
      </c>
      <c r="BP52" s="1324">
        <f>BP$7*'投入係数(建設)'!BP52</f>
        <v>0</v>
      </c>
      <c r="BQ52" s="1324">
        <f>BQ$7*'投入係数(建設)'!BQ52</f>
        <v>0</v>
      </c>
      <c r="BR52" s="1324">
        <f>BR$7*'投入係数(建設)'!BR52</f>
        <v>0</v>
      </c>
      <c r="BS52" s="1324">
        <f>BS$7*'投入係数(建設)'!BS52</f>
        <v>0</v>
      </c>
      <c r="BT52" s="1324">
        <f>BT$7*'投入係数(建設)'!BT52</f>
        <v>0</v>
      </c>
      <c r="BU52" s="1325">
        <f>BU$7*'投入係数(建設)'!BU52</f>
        <v>0</v>
      </c>
      <c r="BV52" s="1326">
        <f t="shared" si="3"/>
        <v>0</v>
      </c>
      <c r="BX52" s="1416">
        <f>BX$7*'投入係数(建設)'!BW52</f>
        <v>0</v>
      </c>
    </row>
    <row r="53" spans="2:76">
      <c r="B53" s="1039"/>
      <c r="C53" s="1040" t="s">
        <v>1009</v>
      </c>
      <c r="D53" s="1343">
        <f>D$7*'投入係数(建設)'!D53</f>
        <v>0</v>
      </c>
      <c r="E53" s="1324">
        <f>E$7*'投入係数(建設)'!E53</f>
        <v>0</v>
      </c>
      <c r="F53" s="1324">
        <f>F$7*'投入係数(建設)'!F53</f>
        <v>0</v>
      </c>
      <c r="G53" s="1324">
        <f>G$7*'投入係数(建設)'!G53</f>
        <v>0</v>
      </c>
      <c r="H53" s="1324">
        <f>H$7*'投入係数(建設)'!H53</f>
        <v>0</v>
      </c>
      <c r="I53" s="1324">
        <f>I$7*'投入係数(建設)'!I53</f>
        <v>0</v>
      </c>
      <c r="J53" s="1324">
        <f>J$7*'投入係数(建設)'!J53</f>
        <v>0</v>
      </c>
      <c r="K53" s="1324">
        <f>K$7*'投入係数(建設)'!K53</f>
        <v>0</v>
      </c>
      <c r="L53" s="1324">
        <f>L$7*'投入係数(建設)'!L53</f>
        <v>0</v>
      </c>
      <c r="M53" s="1324">
        <f>M$7*'投入係数(建設)'!M53</f>
        <v>0</v>
      </c>
      <c r="N53" s="1324">
        <f>N$7*'投入係数(建設)'!N53</f>
        <v>0</v>
      </c>
      <c r="O53" s="1324">
        <f>O$7*'投入係数(建設)'!O53</f>
        <v>0</v>
      </c>
      <c r="P53" s="1324">
        <f>P$7*'投入係数(建設)'!P53</f>
        <v>0</v>
      </c>
      <c r="Q53" s="1324">
        <f>Q$7*'投入係数(建設)'!Q53</f>
        <v>0</v>
      </c>
      <c r="R53" s="1324">
        <f>R$7*'投入係数(建設)'!R53</f>
        <v>0</v>
      </c>
      <c r="S53" s="1324">
        <f>S$7*'投入係数(建設)'!S53</f>
        <v>0</v>
      </c>
      <c r="T53" s="1324">
        <f>T$7*'投入係数(建設)'!T53</f>
        <v>0</v>
      </c>
      <c r="U53" s="1324">
        <f>U$7*'投入係数(建設)'!U53</f>
        <v>0</v>
      </c>
      <c r="V53" s="1324">
        <f>V$7*'投入係数(建設)'!V53</f>
        <v>0</v>
      </c>
      <c r="W53" s="1324">
        <f>W$7*'投入係数(建設)'!W53</f>
        <v>0</v>
      </c>
      <c r="X53" s="1324">
        <f>X$7*'投入係数(建設)'!X53</f>
        <v>0</v>
      </c>
      <c r="Y53" s="1324">
        <f>Y$7*'投入係数(建設)'!Y53</f>
        <v>0</v>
      </c>
      <c r="Z53" s="1324">
        <f>Z$7*'投入係数(建設)'!Z53</f>
        <v>0</v>
      </c>
      <c r="AA53" s="1324">
        <f>AA$7*'投入係数(建設)'!AA53</f>
        <v>0</v>
      </c>
      <c r="AB53" s="1324">
        <f>AB$7*'投入係数(建設)'!AB53</f>
        <v>0</v>
      </c>
      <c r="AC53" s="1324">
        <f>AC$7*'投入係数(建設)'!AC53</f>
        <v>0</v>
      </c>
      <c r="AD53" s="1324">
        <f>AD$7*'投入係数(建設)'!AD53</f>
        <v>0</v>
      </c>
      <c r="AE53" s="1324">
        <f>AE$7*'投入係数(建設)'!AE53</f>
        <v>0</v>
      </c>
      <c r="AF53" s="1324">
        <f>AF$7*'投入係数(建設)'!AF53</f>
        <v>0</v>
      </c>
      <c r="AG53" s="1324">
        <f>AG$7*'投入係数(建設)'!AG53</f>
        <v>0</v>
      </c>
      <c r="AH53" s="1324">
        <f>AH$7*'投入係数(建設)'!AH53</f>
        <v>0</v>
      </c>
      <c r="AI53" s="1324">
        <f>AI$7*'投入係数(建設)'!AI53</f>
        <v>0</v>
      </c>
      <c r="AJ53" s="1324">
        <f>AJ$7*'投入係数(建設)'!AJ53</f>
        <v>0</v>
      </c>
      <c r="AK53" s="1324">
        <f>AK$7*'投入係数(建設)'!AK53</f>
        <v>0</v>
      </c>
      <c r="AL53" s="1324">
        <f>AL$7*'投入係数(建設)'!AL53</f>
        <v>0</v>
      </c>
      <c r="AM53" s="1324">
        <f>AM$7*'投入係数(建設)'!AM53</f>
        <v>0</v>
      </c>
      <c r="AN53" s="1324">
        <f>AN$7*'投入係数(建設)'!AN53</f>
        <v>0</v>
      </c>
      <c r="AO53" s="1324">
        <f>AO$7*'投入係数(建設)'!AO53</f>
        <v>0</v>
      </c>
      <c r="AP53" s="1324">
        <f>AP$7*'投入係数(建設)'!AP53</f>
        <v>0</v>
      </c>
      <c r="AQ53" s="1324">
        <f>AQ$7*'投入係数(建設)'!AQ53</f>
        <v>0</v>
      </c>
      <c r="AR53" s="1324">
        <f>AR$7*'投入係数(建設)'!AR53</f>
        <v>0</v>
      </c>
      <c r="AS53" s="1324">
        <f>AS$7*'投入係数(建設)'!AS53</f>
        <v>0</v>
      </c>
      <c r="AT53" s="1324">
        <f>AT$7*'投入係数(建設)'!AT53</f>
        <v>0</v>
      </c>
      <c r="AU53" s="1324">
        <f>AU$7*'投入係数(建設)'!AU53</f>
        <v>0</v>
      </c>
      <c r="AV53" s="1324">
        <f>AV$7*'投入係数(建設)'!AV53</f>
        <v>0</v>
      </c>
      <c r="AW53" s="1324">
        <f>AW$7*'投入係数(建設)'!AW53</f>
        <v>0</v>
      </c>
      <c r="AX53" s="1324">
        <f>AX$7*'投入係数(建設)'!AX53</f>
        <v>0</v>
      </c>
      <c r="AY53" s="1324">
        <f>AY$7*'投入係数(建設)'!AY53</f>
        <v>0</v>
      </c>
      <c r="AZ53" s="1324">
        <f>AZ$7*'投入係数(建設)'!AZ53</f>
        <v>0</v>
      </c>
      <c r="BA53" s="1324">
        <f>BA$7*'投入係数(建設)'!BA53</f>
        <v>0</v>
      </c>
      <c r="BB53" s="1324">
        <f>BB$7*'投入係数(建設)'!BB53</f>
        <v>0</v>
      </c>
      <c r="BC53" s="1324">
        <f>BC$7*'投入係数(建設)'!BC53</f>
        <v>0</v>
      </c>
      <c r="BD53" s="1324">
        <f>BD$7*'投入係数(建設)'!BD53</f>
        <v>0</v>
      </c>
      <c r="BE53" s="1324">
        <f>BE$7*'投入係数(建設)'!BE53</f>
        <v>0</v>
      </c>
      <c r="BF53" s="1324">
        <f>BF$7*'投入係数(建設)'!BF53</f>
        <v>0</v>
      </c>
      <c r="BG53" s="1324">
        <f>BG$7*'投入係数(建設)'!BG53</f>
        <v>0</v>
      </c>
      <c r="BH53" s="1324">
        <f>BH$7*'投入係数(建設)'!BH53</f>
        <v>0</v>
      </c>
      <c r="BI53" s="1324">
        <f>BI$7*'投入係数(建設)'!BI53</f>
        <v>0</v>
      </c>
      <c r="BJ53" s="1324">
        <f>BJ$7*'投入係数(建設)'!BJ53</f>
        <v>0</v>
      </c>
      <c r="BK53" s="1324">
        <f>BK$7*'投入係数(建設)'!BK53</f>
        <v>0</v>
      </c>
      <c r="BL53" s="1324">
        <f>BL$7*'投入係数(建設)'!BL53</f>
        <v>0</v>
      </c>
      <c r="BM53" s="1324">
        <f>BM$7*'投入係数(建設)'!BM53</f>
        <v>0</v>
      </c>
      <c r="BN53" s="1324">
        <f>BN$7*'投入係数(建設)'!BN53</f>
        <v>0</v>
      </c>
      <c r="BO53" s="1324">
        <f>BO$7*'投入係数(建設)'!BO53</f>
        <v>0</v>
      </c>
      <c r="BP53" s="1324">
        <f>BP$7*'投入係数(建設)'!BP53</f>
        <v>0</v>
      </c>
      <c r="BQ53" s="1324">
        <f>BQ$7*'投入係数(建設)'!BQ53</f>
        <v>0</v>
      </c>
      <c r="BR53" s="1324">
        <f>BR$7*'投入係数(建設)'!BR53</f>
        <v>0</v>
      </c>
      <c r="BS53" s="1324">
        <f>BS$7*'投入係数(建設)'!BS53</f>
        <v>0</v>
      </c>
      <c r="BT53" s="1324">
        <f>BT$7*'投入係数(建設)'!BT53</f>
        <v>0</v>
      </c>
      <c r="BU53" s="1325">
        <f>BU$7*'投入係数(建設)'!BU53</f>
        <v>0</v>
      </c>
      <c r="BV53" s="1326">
        <f t="shared" si="3"/>
        <v>0</v>
      </c>
      <c r="BX53" s="1416">
        <f>BX$7*'投入係数(建設)'!BW53</f>
        <v>0</v>
      </c>
    </row>
    <row r="54" spans="2:76">
      <c r="B54" s="1039"/>
      <c r="C54" s="1040" t="s">
        <v>1011</v>
      </c>
      <c r="D54" s="1343">
        <f>D$7*'投入係数(建設)'!D54</f>
        <v>0</v>
      </c>
      <c r="E54" s="1324">
        <f>E$7*'投入係数(建設)'!E54</f>
        <v>0</v>
      </c>
      <c r="F54" s="1324">
        <f>F$7*'投入係数(建設)'!F54</f>
        <v>0</v>
      </c>
      <c r="G54" s="1324">
        <f>G$7*'投入係数(建設)'!G54</f>
        <v>0</v>
      </c>
      <c r="H54" s="1324">
        <f>H$7*'投入係数(建設)'!H54</f>
        <v>0</v>
      </c>
      <c r="I54" s="1324">
        <f>I$7*'投入係数(建設)'!I54</f>
        <v>0</v>
      </c>
      <c r="J54" s="1324">
        <f>J$7*'投入係数(建設)'!J54</f>
        <v>0</v>
      </c>
      <c r="K54" s="1324">
        <f>K$7*'投入係数(建設)'!K54</f>
        <v>0</v>
      </c>
      <c r="L54" s="1324">
        <f>L$7*'投入係数(建設)'!L54</f>
        <v>0</v>
      </c>
      <c r="M54" s="1324">
        <f>M$7*'投入係数(建設)'!M54</f>
        <v>0</v>
      </c>
      <c r="N54" s="1324">
        <f>N$7*'投入係数(建設)'!N54</f>
        <v>0</v>
      </c>
      <c r="O54" s="1324">
        <f>O$7*'投入係数(建設)'!O54</f>
        <v>0</v>
      </c>
      <c r="P54" s="1324">
        <f>P$7*'投入係数(建設)'!P54</f>
        <v>0</v>
      </c>
      <c r="Q54" s="1324">
        <f>Q$7*'投入係数(建設)'!Q54</f>
        <v>0</v>
      </c>
      <c r="R54" s="1324">
        <f>R$7*'投入係数(建設)'!R54</f>
        <v>0</v>
      </c>
      <c r="S54" s="1324">
        <f>S$7*'投入係数(建設)'!S54</f>
        <v>0</v>
      </c>
      <c r="T54" s="1324">
        <f>T$7*'投入係数(建設)'!T54</f>
        <v>0</v>
      </c>
      <c r="U54" s="1324">
        <f>U$7*'投入係数(建設)'!U54</f>
        <v>0</v>
      </c>
      <c r="V54" s="1324">
        <f>V$7*'投入係数(建設)'!V54</f>
        <v>0</v>
      </c>
      <c r="W54" s="1324">
        <f>W$7*'投入係数(建設)'!W54</f>
        <v>0</v>
      </c>
      <c r="X54" s="1324">
        <f>X$7*'投入係数(建設)'!X54</f>
        <v>0</v>
      </c>
      <c r="Y54" s="1324">
        <f>Y$7*'投入係数(建設)'!Y54</f>
        <v>0</v>
      </c>
      <c r="Z54" s="1324">
        <f>Z$7*'投入係数(建設)'!Z54</f>
        <v>0</v>
      </c>
      <c r="AA54" s="1324">
        <f>AA$7*'投入係数(建設)'!AA54</f>
        <v>0</v>
      </c>
      <c r="AB54" s="1324">
        <f>AB$7*'投入係数(建設)'!AB54</f>
        <v>0</v>
      </c>
      <c r="AC54" s="1324">
        <f>AC$7*'投入係数(建設)'!AC54</f>
        <v>0</v>
      </c>
      <c r="AD54" s="1324">
        <f>AD$7*'投入係数(建設)'!AD54</f>
        <v>0</v>
      </c>
      <c r="AE54" s="1324">
        <f>AE$7*'投入係数(建設)'!AE54</f>
        <v>0</v>
      </c>
      <c r="AF54" s="1324">
        <f>AF$7*'投入係数(建設)'!AF54</f>
        <v>0</v>
      </c>
      <c r="AG54" s="1324">
        <f>AG$7*'投入係数(建設)'!AG54</f>
        <v>0</v>
      </c>
      <c r="AH54" s="1324">
        <f>AH$7*'投入係数(建設)'!AH54</f>
        <v>0</v>
      </c>
      <c r="AI54" s="1324">
        <f>AI$7*'投入係数(建設)'!AI54</f>
        <v>0</v>
      </c>
      <c r="AJ54" s="1324">
        <f>AJ$7*'投入係数(建設)'!AJ54</f>
        <v>0</v>
      </c>
      <c r="AK54" s="1324">
        <f>AK$7*'投入係数(建設)'!AK54</f>
        <v>0</v>
      </c>
      <c r="AL54" s="1324">
        <f>AL$7*'投入係数(建設)'!AL54</f>
        <v>0</v>
      </c>
      <c r="AM54" s="1324">
        <f>AM$7*'投入係数(建設)'!AM54</f>
        <v>0</v>
      </c>
      <c r="AN54" s="1324">
        <f>AN$7*'投入係数(建設)'!AN54</f>
        <v>0</v>
      </c>
      <c r="AO54" s="1324">
        <f>AO$7*'投入係数(建設)'!AO54</f>
        <v>0</v>
      </c>
      <c r="AP54" s="1324">
        <f>AP$7*'投入係数(建設)'!AP54</f>
        <v>0</v>
      </c>
      <c r="AQ54" s="1324">
        <f>AQ$7*'投入係数(建設)'!AQ54</f>
        <v>0</v>
      </c>
      <c r="AR54" s="1324">
        <f>AR$7*'投入係数(建設)'!AR54</f>
        <v>0</v>
      </c>
      <c r="AS54" s="1324">
        <f>AS$7*'投入係数(建設)'!AS54</f>
        <v>0</v>
      </c>
      <c r="AT54" s="1324">
        <f>AT$7*'投入係数(建設)'!AT54</f>
        <v>0</v>
      </c>
      <c r="AU54" s="1324">
        <f>AU$7*'投入係数(建設)'!AU54</f>
        <v>0</v>
      </c>
      <c r="AV54" s="1324">
        <f>AV$7*'投入係数(建設)'!AV54</f>
        <v>0</v>
      </c>
      <c r="AW54" s="1324">
        <f>AW$7*'投入係数(建設)'!AW54</f>
        <v>0</v>
      </c>
      <c r="AX54" s="1324">
        <f>AX$7*'投入係数(建設)'!AX54</f>
        <v>0</v>
      </c>
      <c r="AY54" s="1324">
        <f>AY$7*'投入係数(建設)'!AY54</f>
        <v>0</v>
      </c>
      <c r="AZ54" s="1324">
        <f>AZ$7*'投入係数(建設)'!AZ54</f>
        <v>0</v>
      </c>
      <c r="BA54" s="1324">
        <f>BA$7*'投入係数(建設)'!BA54</f>
        <v>0</v>
      </c>
      <c r="BB54" s="1324">
        <f>BB$7*'投入係数(建設)'!BB54</f>
        <v>0</v>
      </c>
      <c r="BC54" s="1324">
        <f>BC$7*'投入係数(建設)'!BC54</f>
        <v>0</v>
      </c>
      <c r="BD54" s="1324">
        <f>BD$7*'投入係数(建設)'!BD54</f>
        <v>0</v>
      </c>
      <c r="BE54" s="1324">
        <f>BE$7*'投入係数(建設)'!BE54</f>
        <v>0</v>
      </c>
      <c r="BF54" s="1324">
        <f>BF$7*'投入係数(建設)'!BF54</f>
        <v>0</v>
      </c>
      <c r="BG54" s="1324">
        <f>BG$7*'投入係数(建設)'!BG54</f>
        <v>0</v>
      </c>
      <c r="BH54" s="1324">
        <f>BH$7*'投入係数(建設)'!BH54</f>
        <v>0</v>
      </c>
      <c r="BI54" s="1324">
        <f>BI$7*'投入係数(建設)'!BI54</f>
        <v>0</v>
      </c>
      <c r="BJ54" s="1324">
        <f>BJ$7*'投入係数(建設)'!BJ54</f>
        <v>0</v>
      </c>
      <c r="BK54" s="1324">
        <f>BK$7*'投入係数(建設)'!BK54</f>
        <v>0</v>
      </c>
      <c r="BL54" s="1324">
        <f>BL$7*'投入係数(建設)'!BL54</f>
        <v>0</v>
      </c>
      <c r="BM54" s="1324">
        <f>BM$7*'投入係数(建設)'!BM54</f>
        <v>0</v>
      </c>
      <c r="BN54" s="1324">
        <f>BN$7*'投入係数(建設)'!BN54</f>
        <v>0</v>
      </c>
      <c r="BO54" s="1324">
        <f>BO$7*'投入係数(建設)'!BO54</f>
        <v>0</v>
      </c>
      <c r="BP54" s="1324">
        <f>BP$7*'投入係数(建設)'!BP54</f>
        <v>0</v>
      </c>
      <c r="BQ54" s="1324">
        <f>BQ$7*'投入係数(建設)'!BQ54</f>
        <v>0</v>
      </c>
      <c r="BR54" s="1324">
        <f>BR$7*'投入係数(建設)'!BR54</f>
        <v>0</v>
      </c>
      <c r="BS54" s="1324">
        <f>BS$7*'投入係数(建設)'!BS54</f>
        <v>0</v>
      </c>
      <c r="BT54" s="1324">
        <f>BT$7*'投入係数(建設)'!BT54</f>
        <v>0</v>
      </c>
      <c r="BU54" s="1325">
        <f>BU$7*'投入係数(建設)'!BU54</f>
        <v>0</v>
      </c>
      <c r="BV54" s="1326">
        <f t="shared" si="3"/>
        <v>0</v>
      </c>
      <c r="BX54" s="1416">
        <f>BX$7*'投入係数(建設)'!BW54</f>
        <v>0</v>
      </c>
    </row>
    <row r="55" spans="2:76">
      <c r="B55" s="1041"/>
      <c r="C55" s="1042" t="s">
        <v>1013</v>
      </c>
      <c r="D55" s="1344">
        <f>D$7*'投入係数(建設)'!D55</f>
        <v>0</v>
      </c>
      <c r="E55" s="1336">
        <f>E$7*'投入係数(建設)'!E55</f>
        <v>0</v>
      </c>
      <c r="F55" s="1336">
        <f>F$7*'投入係数(建設)'!F55</f>
        <v>0</v>
      </c>
      <c r="G55" s="1336">
        <f>G$7*'投入係数(建設)'!G55</f>
        <v>0</v>
      </c>
      <c r="H55" s="1336">
        <f>H$7*'投入係数(建設)'!H55</f>
        <v>0</v>
      </c>
      <c r="I55" s="1336">
        <f>I$7*'投入係数(建設)'!I55</f>
        <v>0</v>
      </c>
      <c r="J55" s="1336">
        <f>J$7*'投入係数(建設)'!J55</f>
        <v>0</v>
      </c>
      <c r="K55" s="1336">
        <f>K$7*'投入係数(建設)'!K55</f>
        <v>0</v>
      </c>
      <c r="L55" s="1336">
        <f>L$7*'投入係数(建設)'!L55</f>
        <v>0</v>
      </c>
      <c r="M55" s="1336">
        <f>M$7*'投入係数(建設)'!M55</f>
        <v>0</v>
      </c>
      <c r="N55" s="1336">
        <f>N$7*'投入係数(建設)'!N55</f>
        <v>0</v>
      </c>
      <c r="O55" s="1336">
        <f>O$7*'投入係数(建設)'!O55</f>
        <v>0</v>
      </c>
      <c r="P55" s="1336">
        <f>P$7*'投入係数(建設)'!P55</f>
        <v>0</v>
      </c>
      <c r="Q55" s="1336">
        <f>Q$7*'投入係数(建設)'!Q55</f>
        <v>0</v>
      </c>
      <c r="R55" s="1336">
        <f>R$7*'投入係数(建設)'!R55</f>
        <v>0</v>
      </c>
      <c r="S55" s="1336">
        <f>S$7*'投入係数(建設)'!S55</f>
        <v>0</v>
      </c>
      <c r="T55" s="1336">
        <f>T$7*'投入係数(建設)'!T55</f>
        <v>0</v>
      </c>
      <c r="U55" s="1336">
        <f>U$7*'投入係数(建設)'!U55</f>
        <v>0</v>
      </c>
      <c r="V55" s="1336">
        <f>V$7*'投入係数(建設)'!V55</f>
        <v>0</v>
      </c>
      <c r="W55" s="1336">
        <f>W$7*'投入係数(建設)'!W55</f>
        <v>0</v>
      </c>
      <c r="X55" s="1336">
        <f>X$7*'投入係数(建設)'!X55</f>
        <v>0</v>
      </c>
      <c r="Y55" s="1336">
        <f>Y$7*'投入係数(建設)'!Y55</f>
        <v>0</v>
      </c>
      <c r="Z55" s="1336">
        <f>Z$7*'投入係数(建設)'!Z55</f>
        <v>0</v>
      </c>
      <c r="AA55" s="1336">
        <f>AA$7*'投入係数(建設)'!AA55</f>
        <v>0</v>
      </c>
      <c r="AB55" s="1336">
        <f>AB$7*'投入係数(建設)'!AB55</f>
        <v>0</v>
      </c>
      <c r="AC55" s="1336">
        <f>AC$7*'投入係数(建設)'!AC55</f>
        <v>0</v>
      </c>
      <c r="AD55" s="1336">
        <f>AD$7*'投入係数(建設)'!AD55</f>
        <v>0</v>
      </c>
      <c r="AE55" s="1336">
        <f>AE$7*'投入係数(建設)'!AE55</f>
        <v>0</v>
      </c>
      <c r="AF55" s="1336">
        <f>AF$7*'投入係数(建設)'!AF55</f>
        <v>0</v>
      </c>
      <c r="AG55" s="1336">
        <f>AG$7*'投入係数(建設)'!AG55</f>
        <v>0</v>
      </c>
      <c r="AH55" s="1336">
        <f>AH$7*'投入係数(建設)'!AH55</f>
        <v>0</v>
      </c>
      <c r="AI55" s="1336">
        <f>AI$7*'投入係数(建設)'!AI55</f>
        <v>0</v>
      </c>
      <c r="AJ55" s="1336">
        <f>AJ$7*'投入係数(建設)'!AJ55</f>
        <v>0</v>
      </c>
      <c r="AK55" s="1336">
        <f>AK$7*'投入係数(建設)'!AK55</f>
        <v>0</v>
      </c>
      <c r="AL55" s="1336">
        <f>AL$7*'投入係数(建設)'!AL55</f>
        <v>0</v>
      </c>
      <c r="AM55" s="1336">
        <f>AM$7*'投入係数(建設)'!AM55</f>
        <v>0</v>
      </c>
      <c r="AN55" s="1336">
        <f>AN$7*'投入係数(建設)'!AN55</f>
        <v>0</v>
      </c>
      <c r="AO55" s="1336">
        <f>AO$7*'投入係数(建設)'!AO55</f>
        <v>0</v>
      </c>
      <c r="AP55" s="1336">
        <f>AP$7*'投入係数(建設)'!AP55</f>
        <v>0</v>
      </c>
      <c r="AQ55" s="1336">
        <f>AQ$7*'投入係数(建設)'!AQ55</f>
        <v>0</v>
      </c>
      <c r="AR55" s="1336">
        <f>AR$7*'投入係数(建設)'!AR55</f>
        <v>0</v>
      </c>
      <c r="AS55" s="1336">
        <f>AS$7*'投入係数(建設)'!AS55</f>
        <v>0</v>
      </c>
      <c r="AT55" s="1336">
        <f>AT$7*'投入係数(建設)'!AT55</f>
        <v>0</v>
      </c>
      <c r="AU55" s="1336">
        <f>AU$7*'投入係数(建設)'!AU55</f>
        <v>0</v>
      </c>
      <c r="AV55" s="1336">
        <f>AV$7*'投入係数(建設)'!AV55</f>
        <v>0</v>
      </c>
      <c r="AW55" s="1336">
        <f>AW$7*'投入係数(建設)'!AW55</f>
        <v>0</v>
      </c>
      <c r="AX55" s="1336">
        <f>AX$7*'投入係数(建設)'!AX55</f>
        <v>0</v>
      </c>
      <c r="AY55" s="1336">
        <f>AY$7*'投入係数(建設)'!AY55</f>
        <v>0</v>
      </c>
      <c r="AZ55" s="1336">
        <f>AZ$7*'投入係数(建設)'!AZ55</f>
        <v>0</v>
      </c>
      <c r="BA55" s="1336">
        <f>BA$7*'投入係数(建設)'!BA55</f>
        <v>0</v>
      </c>
      <c r="BB55" s="1336">
        <f>BB$7*'投入係数(建設)'!BB55</f>
        <v>0</v>
      </c>
      <c r="BC55" s="1336">
        <f>BC$7*'投入係数(建設)'!BC55</f>
        <v>0</v>
      </c>
      <c r="BD55" s="1336">
        <f>BD$7*'投入係数(建設)'!BD55</f>
        <v>0</v>
      </c>
      <c r="BE55" s="1336">
        <f>BE$7*'投入係数(建設)'!BE55</f>
        <v>0</v>
      </c>
      <c r="BF55" s="1336">
        <f>BF$7*'投入係数(建設)'!BF55</f>
        <v>0</v>
      </c>
      <c r="BG55" s="1336">
        <f>BG$7*'投入係数(建設)'!BG55</f>
        <v>0</v>
      </c>
      <c r="BH55" s="1336">
        <f>BH$7*'投入係数(建設)'!BH55</f>
        <v>0</v>
      </c>
      <c r="BI55" s="1336">
        <f>BI$7*'投入係数(建設)'!BI55</f>
        <v>0</v>
      </c>
      <c r="BJ55" s="1336">
        <f>BJ$7*'投入係数(建設)'!BJ55</f>
        <v>0</v>
      </c>
      <c r="BK55" s="1336">
        <f>BK$7*'投入係数(建設)'!BK55</f>
        <v>0</v>
      </c>
      <c r="BL55" s="1336">
        <f>BL$7*'投入係数(建設)'!BL55</f>
        <v>0</v>
      </c>
      <c r="BM55" s="1336">
        <f>BM$7*'投入係数(建設)'!BM55</f>
        <v>0</v>
      </c>
      <c r="BN55" s="1336">
        <f>BN$7*'投入係数(建設)'!BN55</f>
        <v>0</v>
      </c>
      <c r="BO55" s="1336">
        <f>BO$7*'投入係数(建設)'!BO55</f>
        <v>0</v>
      </c>
      <c r="BP55" s="1336">
        <f>BP$7*'投入係数(建設)'!BP55</f>
        <v>0</v>
      </c>
      <c r="BQ55" s="1336">
        <f>BQ$7*'投入係数(建設)'!BQ55</f>
        <v>0</v>
      </c>
      <c r="BR55" s="1336">
        <f>BR$7*'投入係数(建設)'!BR55</f>
        <v>0</v>
      </c>
      <c r="BS55" s="1336">
        <f>BS$7*'投入係数(建設)'!BS55</f>
        <v>0</v>
      </c>
      <c r="BT55" s="1336">
        <f>BT$7*'投入係数(建設)'!BT55</f>
        <v>0</v>
      </c>
      <c r="BU55" s="1337">
        <f>BU$7*'投入係数(建設)'!BU55</f>
        <v>0</v>
      </c>
      <c r="BV55" s="1338">
        <f t="shared" si="3"/>
        <v>0</v>
      </c>
      <c r="BX55" s="1419">
        <f>BX$7*'投入係数(建設)'!BW55</f>
        <v>0</v>
      </c>
    </row>
    <row r="56" spans="2:76">
      <c r="B56" s="1163"/>
      <c r="C56" s="1559" t="s">
        <v>1015</v>
      </c>
      <c r="D56" s="1560">
        <f>SUM(D49:D55)</f>
        <v>0</v>
      </c>
      <c r="E56" s="1561">
        <f t="shared" ref="E56:BO56" si="4">SUM(E49:E55)</f>
        <v>0</v>
      </c>
      <c r="F56" s="1561">
        <f t="shared" si="4"/>
        <v>0</v>
      </c>
      <c r="G56" s="1561">
        <f t="shared" si="4"/>
        <v>0</v>
      </c>
      <c r="H56" s="1561">
        <f t="shared" si="4"/>
        <v>0</v>
      </c>
      <c r="I56" s="1561">
        <f t="shared" si="4"/>
        <v>0</v>
      </c>
      <c r="J56" s="1561">
        <f t="shared" si="4"/>
        <v>0</v>
      </c>
      <c r="K56" s="1561">
        <f t="shared" si="4"/>
        <v>0</v>
      </c>
      <c r="L56" s="1561">
        <f t="shared" si="4"/>
        <v>0</v>
      </c>
      <c r="M56" s="1561">
        <f t="shared" si="4"/>
        <v>0</v>
      </c>
      <c r="N56" s="1561">
        <f t="shared" si="4"/>
        <v>0</v>
      </c>
      <c r="O56" s="1561">
        <f t="shared" si="4"/>
        <v>0</v>
      </c>
      <c r="P56" s="1561">
        <f t="shared" si="4"/>
        <v>0</v>
      </c>
      <c r="Q56" s="1561">
        <f t="shared" si="4"/>
        <v>0</v>
      </c>
      <c r="R56" s="1561">
        <f t="shared" si="4"/>
        <v>0</v>
      </c>
      <c r="S56" s="1561">
        <f t="shared" si="4"/>
        <v>0</v>
      </c>
      <c r="T56" s="1561">
        <f t="shared" si="4"/>
        <v>0</v>
      </c>
      <c r="U56" s="1561">
        <f t="shared" si="4"/>
        <v>0</v>
      </c>
      <c r="V56" s="1561">
        <f t="shared" si="4"/>
        <v>0</v>
      </c>
      <c r="W56" s="1561">
        <f t="shared" si="4"/>
        <v>0</v>
      </c>
      <c r="X56" s="1561">
        <f t="shared" si="4"/>
        <v>0</v>
      </c>
      <c r="Y56" s="1561">
        <f t="shared" si="4"/>
        <v>0</v>
      </c>
      <c r="Z56" s="1561">
        <f t="shared" si="4"/>
        <v>0</v>
      </c>
      <c r="AA56" s="1561">
        <f t="shared" si="4"/>
        <v>0</v>
      </c>
      <c r="AB56" s="1561">
        <f t="shared" si="4"/>
        <v>0</v>
      </c>
      <c r="AC56" s="1561">
        <f t="shared" si="4"/>
        <v>0</v>
      </c>
      <c r="AD56" s="1561">
        <f t="shared" si="4"/>
        <v>0</v>
      </c>
      <c r="AE56" s="1561">
        <f t="shared" si="4"/>
        <v>0</v>
      </c>
      <c r="AF56" s="1561">
        <f t="shared" si="4"/>
        <v>0</v>
      </c>
      <c r="AG56" s="1561">
        <f t="shared" si="4"/>
        <v>0</v>
      </c>
      <c r="AH56" s="1561">
        <f t="shared" si="4"/>
        <v>0</v>
      </c>
      <c r="AI56" s="1561">
        <f t="shared" si="4"/>
        <v>0</v>
      </c>
      <c r="AJ56" s="1561">
        <f t="shared" si="4"/>
        <v>0</v>
      </c>
      <c r="AK56" s="1561">
        <f t="shared" si="4"/>
        <v>0</v>
      </c>
      <c r="AL56" s="1561">
        <f t="shared" si="4"/>
        <v>0</v>
      </c>
      <c r="AM56" s="1561">
        <f t="shared" si="4"/>
        <v>0</v>
      </c>
      <c r="AN56" s="1561">
        <f t="shared" si="4"/>
        <v>0</v>
      </c>
      <c r="AO56" s="1561">
        <f t="shared" si="4"/>
        <v>0</v>
      </c>
      <c r="AP56" s="1561">
        <f t="shared" si="4"/>
        <v>0</v>
      </c>
      <c r="AQ56" s="1561">
        <f t="shared" si="4"/>
        <v>0</v>
      </c>
      <c r="AR56" s="1561">
        <f t="shared" si="4"/>
        <v>0</v>
      </c>
      <c r="AS56" s="1561">
        <f t="shared" si="4"/>
        <v>0</v>
      </c>
      <c r="AT56" s="1561">
        <f t="shared" si="4"/>
        <v>0</v>
      </c>
      <c r="AU56" s="1561">
        <f t="shared" si="4"/>
        <v>0</v>
      </c>
      <c r="AV56" s="1561">
        <f t="shared" si="4"/>
        <v>0</v>
      </c>
      <c r="AW56" s="1561">
        <f t="shared" si="4"/>
        <v>0</v>
      </c>
      <c r="AX56" s="1561">
        <f t="shared" si="4"/>
        <v>0</v>
      </c>
      <c r="AY56" s="1561">
        <f t="shared" si="4"/>
        <v>0</v>
      </c>
      <c r="AZ56" s="1561">
        <f t="shared" si="4"/>
        <v>0</v>
      </c>
      <c r="BA56" s="1561">
        <f t="shared" si="4"/>
        <v>0</v>
      </c>
      <c r="BB56" s="1561">
        <f t="shared" si="4"/>
        <v>0</v>
      </c>
      <c r="BC56" s="1561">
        <f t="shared" si="4"/>
        <v>0</v>
      </c>
      <c r="BD56" s="1561">
        <f t="shared" si="4"/>
        <v>0</v>
      </c>
      <c r="BE56" s="1561">
        <f t="shared" si="4"/>
        <v>0</v>
      </c>
      <c r="BF56" s="1561">
        <f t="shared" si="4"/>
        <v>0</v>
      </c>
      <c r="BG56" s="1561">
        <f t="shared" si="4"/>
        <v>0</v>
      </c>
      <c r="BH56" s="1561">
        <f t="shared" si="4"/>
        <v>0</v>
      </c>
      <c r="BI56" s="1561">
        <f t="shared" si="4"/>
        <v>0</v>
      </c>
      <c r="BJ56" s="1561">
        <f t="shared" si="4"/>
        <v>0</v>
      </c>
      <c r="BK56" s="1561">
        <f t="shared" si="4"/>
        <v>0</v>
      </c>
      <c r="BL56" s="1561">
        <f t="shared" si="4"/>
        <v>0</v>
      </c>
      <c r="BM56" s="1561">
        <f t="shared" si="4"/>
        <v>0</v>
      </c>
      <c r="BN56" s="1561">
        <f t="shared" si="4"/>
        <v>0</v>
      </c>
      <c r="BO56" s="1561">
        <f t="shared" si="4"/>
        <v>0</v>
      </c>
      <c r="BP56" s="1561">
        <f t="shared" ref="BP56:BU56" si="5">SUM(BP49:BP55)</f>
        <v>0</v>
      </c>
      <c r="BQ56" s="1561">
        <f t="shared" si="5"/>
        <v>0</v>
      </c>
      <c r="BR56" s="1561">
        <f t="shared" si="5"/>
        <v>0</v>
      </c>
      <c r="BS56" s="1561">
        <f t="shared" si="5"/>
        <v>0</v>
      </c>
      <c r="BT56" s="1561">
        <f t="shared" si="5"/>
        <v>0</v>
      </c>
      <c r="BU56" s="1562">
        <f t="shared" si="5"/>
        <v>0</v>
      </c>
      <c r="BV56" s="1562">
        <f>SUM(BV49:BV55)</f>
        <v>0</v>
      </c>
      <c r="BX56" s="1422">
        <f>SUM(BX49:BX55)</f>
        <v>0</v>
      </c>
    </row>
    <row r="57" spans="2:76">
      <c r="B57" s="1043"/>
      <c r="C57" s="1044" t="s">
        <v>1017</v>
      </c>
      <c r="D57" s="1345">
        <f>SUM(D56,D48)</f>
        <v>0</v>
      </c>
      <c r="E57" s="1346">
        <f t="shared" ref="E57:BO57" si="6">SUM(E56,E48)</f>
        <v>0</v>
      </c>
      <c r="F57" s="1346">
        <f t="shared" si="6"/>
        <v>0</v>
      </c>
      <c r="G57" s="1346">
        <f t="shared" si="6"/>
        <v>0</v>
      </c>
      <c r="H57" s="1346">
        <f t="shared" si="6"/>
        <v>0</v>
      </c>
      <c r="I57" s="1346">
        <f t="shared" si="6"/>
        <v>0</v>
      </c>
      <c r="J57" s="1346">
        <f t="shared" si="6"/>
        <v>0</v>
      </c>
      <c r="K57" s="1346">
        <f t="shared" si="6"/>
        <v>0</v>
      </c>
      <c r="L57" s="1346">
        <f t="shared" si="6"/>
        <v>0</v>
      </c>
      <c r="M57" s="1346">
        <f t="shared" si="6"/>
        <v>0</v>
      </c>
      <c r="N57" s="1346">
        <f t="shared" si="6"/>
        <v>0</v>
      </c>
      <c r="O57" s="1346">
        <f t="shared" si="6"/>
        <v>0</v>
      </c>
      <c r="P57" s="1346">
        <f t="shared" si="6"/>
        <v>0</v>
      </c>
      <c r="Q57" s="1346">
        <f t="shared" si="6"/>
        <v>0</v>
      </c>
      <c r="R57" s="1346">
        <f t="shared" si="6"/>
        <v>0</v>
      </c>
      <c r="S57" s="1346">
        <f t="shared" si="6"/>
        <v>0</v>
      </c>
      <c r="T57" s="1346">
        <f t="shared" si="6"/>
        <v>0</v>
      </c>
      <c r="U57" s="1346">
        <f t="shared" si="6"/>
        <v>0</v>
      </c>
      <c r="V57" s="1346">
        <f t="shared" si="6"/>
        <v>0</v>
      </c>
      <c r="W57" s="1346">
        <f t="shared" si="6"/>
        <v>0</v>
      </c>
      <c r="X57" s="1346">
        <f t="shared" si="6"/>
        <v>0</v>
      </c>
      <c r="Y57" s="1346">
        <f t="shared" si="6"/>
        <v>0</v>
      </c>
      <c r="Z57" s="1346">
        <f t="shared" si="6"/>
        <v>0</v>
      </c>
      <c r="AA57" s="1346">
        <f t="shared" si="6"/>
        <v>0</v>
      </c>
      <c r="AB57" s="1346">
        <f t="shared" si="6"/>
        <v>0</v>
      </c>
      <c r="AC57" s="1346">
        <f t="shared" si="6"/>
        <v>0</v>
      </c>
      <c r="AD57" s="1346">
        <f t="shared" si="6"/>
        <v>0</v>
      </c>
      <c r="AE57" s="1346">
        <f t="shared" si="6"/>
        <v>0</v>
      </c>
      <c r="AF57" s="1346">
        <f t="shared" si="6"/>
        <v>0</v>
      </c>
      <c r="AG57" s="1346">
        <f t="shared" si="6"/>
        <v>0</v>
      </c>
      <c r="AH57" s="1346">
        <f t="shared" si="6"/>
        <v>0</v>
      </c>
      <c r="AI57" s="1346">
        <f t="shared" si="6"/>
        <v>0</v>
      </c>
      <c r="AJ57" s="1346">
        <f t="shared" si="6"/>
        <v>0</v>
      </c>
      <c r="AK57" s="1346">
        <f t="shared" si="6"/>
        <v>0</v>
      </c>
      <c r="AL57" s="1346">
        <f t="shared" si="6"/>
        <v>0</v>
      </c>
      <c r="AM57" s="1346">
        <f t="shared" si="6"/>
        <v>0</v>
      </c>
      <c r="AN57" s="1346">
        <f t="shared" si="6"/>
        <v>0</v>
      </c>
      <c r="AO57" s="1346">
        <f t="shared" si="6"/>
        <v>0</v>
      </c>
      <c r="AP57" s="1346">
        <f t="shared" si="6"/>
        <v>0</v>
      </c>
      <c r="AQ57" s="1346">
        <f t="shared" si="6"/>
        <v>0</v>
      </c>
      <c r="AR57" s="1346">
        <f t="shared" si="6"/>
        <v>0</v>
      </c>
      <c r="AS57" s="1346">
        <f t="shared" si="6"/>
        <v>0</v>
      </c>
      <c r="AT57" s="1346">
        <f t="shared" si="6"/>
        <v>0</v>
      </c>
      <c r="AU57" s="1346">
        <f t="shared" si="6"/>
        <v>0</v>
      </c>
      <c r="AV57" s="1346">
        <f t="shared" si="6"/>
        <v>0</v>
      </c>
      <c r="AW57" s="1346">
        <f t="shared" si="6"/>
        <v>0</v>
      </c>
      <c r="AX57" s="1346">
        <f t="shared" si="6"/>
        <v>0</v>
      </c>
      <c r="AY57" s="1346">
        <f t="shared" si="6"/>
        <v>0</v>
      </c>
      <c r="AZ57" s="1346">
        <f t="shared" si="6"/>
        <v>0</v>
      </c>
      <c r="BA57" s="1346">
        <f t="shared" si="6"/>
        <v>0</v>
      </c>
      <c r="BB57" s="1346">
        <f t="shared" si="6"/>
        <v>0</v>
      </c>
      <c r="BC57" s="1346">
        <f t="shared" si="6"/>
        <v>0</v>
      </c>
      <c r="BD57" s="1346">
        <f t="shared" si="6"/>
        <v>0</v>
      </c>
      <c r="BE57" s="1346">
        <f t="shared" si="6"/>
        <v>0</v>
      </c>
      <c r="BF57" s="1346">
        <f t="shared" si="6"/>
        <v>0</v>
      </c>
      <c r="BG57" s="1346">
        <f t="shared" si="6"/>
        <v>0</v>
      </c>
      <c r="BH57" s="1346">
        <f t="shared" si="6"/>
        <v>0</v>
      </c>
      <c r="BI57" s="1346">
        <f t="shared" si="6"/>
        <v>0</v>
      </c>
      <c r="BJ57" s="1346">
        <f t="shared" si="6"/>
        <v>0</v>
      </c>
      <c r="BK57" s="1346">
        <f t="shared" si="6"/>
        <v>0</v>
      </c>
      <c r="BL57" s="1346">
        <f t="shared" si="6"/>
        <v>0</v>
      </c>
      <c r="BM57" s="1346">
        <f t="shared" si="6"/>
        <v>0</v>
      </c>
      <c r="BN57" s="1346">
        <f t="shared" si="6"/>
        <v>0</v>
      </c>
      <c r="BO57" s="1346">
        <f t="shared" si="6"/>
        <v>0</v>
      </c>
      <c r="BP57" s="1346">
        <f t="shared" ref="BP57:BU57" si="7">SUM(BP56,BP48)</f>
        <v>0</v>
      </c>
      <c r="BQ57" s="1346">
        <f t="shared" si="7"/>
        <v>0</v>
      </c>
      <c r="BR57" s="1346">
        <f t="shared" si="7"/>
        <v>0</v>
      </c>
      <c r="BS57" s="1346">
        <f t="shared" si="7"/>
        <v>0</v>
      </c>
      <c r="BT57" s="1346">
        <f t="shared" si="7"/>
        <v>0</v>
      </c>
      <c r="BU57" s="1347">
        <f t="shared" si="7"/>
        <v>0</v>
      </c>
      <c r="BV57" s="1347">
        <f>SUM(BV56,BV48)</f>
        <v>0</v>
      </c>
      <c r="BX57" s="1423">
        <f>SUM(BX56,BX48)</f>
        <v>0</v>
      </c>
    </row>
  </sheetData>
  <sheetProtection algorithmName="SHA-512" hashValue="wbxEBsbXBARgoVij3cVqOvE2nkbOKKwJe6c/nLnaJFqijutkK3kb1Fz01UptMvCYIGhZneGUDeVhor0NpRn6ZA==" saltValue="aZdy7kQ2yjm57vazbm1trA==" spinCount="100000" sheet="1" objects="1" scenarios="1"/>
  <phoneticPr fontId="13"/>
  <pageMargins left="0.23622047244094488" right="0.23622047244094488" top="0.47244094488188976" bottom="0.47244094488188976" header="0.27559055118110237" footer="0.27559055118110237"/>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38423-6D38-441C-A4C4-B42415BBDC1B}">
  <sheetPr>
    <tabColor theme="9" tint="0.79998168889431442"/>
  </sheetPr>
  <dimension ref="B1:AM67"/>
  <sheetViews>
    <sheetView view="pageBreakPreview" zoomScaleNormal="100" zoomScaleSheetLayoutView="100" workbookViewId="0">
      <pane ySplit="7" topLeftCell="A8" activePane="bottomLeft" state="frozen"/>
      <selection activeCell="G21" sqref="G21"/>
      <selection pane="bottomLeft" activeCell="A50" sqref="A50"/>
    </sheetView>
  </sheetViews>
  <sheetFormatPr defaultRowHeight="12"/>
  <cols>
    <col min="1" max="1" width="1.83203125" style="644" customWidth="1"/>
    <col min="2" max="2" width="3.33203125" style="644" customWidth="1"/>
    <col min="3" max="3" width="25.83203125" style="644" customWidth="1"/>
    <col min="4" max="8" width="10" style="644" customWidth="1"/>
    <col min="9" max="13" width="10" style="746" customWidth="1"/>
    <col min="14" max="26" width="10" style="644" customWidth="1"/>
    <col min="27" max="27" width="1.5" style="644" customWidth="1"/>
    <col min="28" max="28" width="3.33203125" style="644" customWidth="1"/>
    <col min="29" max="29" width="25.83203125" style="644" customWidth="1"/>
    <col min="30" max="37" width="10" style="644" customWidth="1"/>
    <col min="38" max="39" width="9.33203125" style="644"/>
    <col min="40" max="40" width="1.83203125" style="644" customWidth="1"/>
    <col min="41" max="16384" width="9.33203125" style="644"/>
  </cols>
  <sheetData>
    <row r="1" spans="2:39" ht="15.75" customHeight="1">
      <c r="C1" s="682" t="s">
        <v>670</v>
      </c>
      <c r="AC1" s="682" t="s">
        <v>670</v>
      </c>
    </row>
    <row r="2" spans="2:39" ht="15.75" customHeight="1">
      <c r="C2" s="682" t="s">
        <v>1171</v>
      </c>
      <c r="AC2" s="682" t="s">
        <v>1171</v>
      </c>
    </row>
    <row r="3" spans="2:39" ht="11.25" customHeight="1">
      <c r="C3" s="1301" t="s">
        <v>981</v>
      </c>
      <c r="AD3" s="644" t="s">
        <v>787</v>
      </c>
      <c r="AE3" s="644" t="s">
        <v>787</v>
      </c>
    </row>
    <row r="4" spans="2:39" ht="24">
      <c r="B4" s="698"/>
      <c r="C4" s="699"/>
      <c r="D4" s="1887" t="s">
        <v>1218</v>
      </c>
      <c r="E4" s="1313" t="s">
        <v>963</v>
      </c>
      <c r="F4" s="1313"/>
      <c r="G4" s="1313"/>
      <c r="H4" s="1885" t="s">
        <v>1185</v>
      </c>
      <c r="I4" s="1313" t="s">
        <v>1221</v>
      </c>
      <c r="J4" s="1313"/>
      <c r="K4" s="1313"/>
      <c r="L4" s="1313"/>
      <c r="M4" s="1885" t="s">
        <v>1186</v>
      </c>
      <c r="N4" s="1312" t="s">
        <v>1195</v>
      </c>
      <c r="O4" s="1312"/>
      <c r="P4" s="1312"/>
      <c r="Q4" s="1303" t="s">
        <v>1192</v>
      </c>
      <c r="R4" s="1885" t="s">
        <v>1236</v>
      </c>
      <c r="S4" s="1885" t="s">
        <v>1194</v>
      </c>
      <c r="T4" s="1885" t="s">
        <v>1197</v>
      </c>
      <c r="U4" s="1584" t="s">
        <v>1196</v>
      </c>
      <c r="V4" s="1584"/>
      <c r="W4" s="1584"/>
      <c r="X4" s="1610" t="s">
        <v>966</v>
      </c>
      <c r="Y4" s="1610"/>
      <c r="Z4" s="1610"/>
      <c r="AA4" s="709"/>
      <c r="AB4" s="698"/>
      <c r="AC4" s="710"/>
      <c r="AD4" s="1358"/>
      <c r="AE4" s="1358"/>
      <c r="AF4" s="1375" t="s">
        <v>54</v>
      </c>
      <c r="AG4" s="1376"/>
      <c r="AH4" s="1377" t="s">
        <v>1215</v>
      </c>
      <c r="AI4" s="1377"/>
      <c r="AJ4" s="1567" t="s">
        <v>1216</v>
      </c>
      <c r="AK4" s="1568"/>
      <c r="AL4" s="1619" t="s">
        <v>966</v>
      </c>
      <c r="AM4" s="1620"/>
    </row>
    <row r="5" spans="2:39" ht="36">
      <c r="B5" s="711"/>
      <c r="C5" s="712"/>
      <c r="D5" s="1888"/>
      <c r="E5" s="1351" t="s">
        <v>1179</v>
      </c>
      <c r="F5" s="1351" t="s">
        <v>1180</v>
      </c>
      <c r="G5" s="1351" t="s">
        <v>1181</v>
      </c>
      <c r="H5" s="1886"/>
      <c r="I5" s="1351" t="s">
        <v>1217</v>
      </c>
      <c r="J5" s="1351" t="s">
        <v>1219</v>
      </c>
      <c r="K5" s="1351" t="s">
        <v>1220</v>
      </c>
      <c r="L5" s="1351" t="s">
        <v>1231</v>
      </c>
      <c r="M5" s="1885"/>
      <c r="N5" s="1353" t="s">
        <v>1222</v>
      </c>
      <c r="O5" s="1353" t="s">
        <v>1180</v>
      </c>
      <c r="P5" s="1353" t="s">
        <v>1181</v>
      </c>
      <c r="Q5" s="1144" t="s">
        <v>1193</v>
      </c>
      <c r="R5" s="1886"/>
      <c r="S5" s="1886"/>
      <c r="T5" s="1886"/>
      <c r="U5" s="1569" t="s">
        <v>1222</v>
      </c>
      <c r="V5" s="1569" t="s">
        <v>1180</v>
      </c>
      <c r="W5" s="1569" t="s">
        <v>1181</v>
      </c>
      <c r="X5" s="1611" t="s">
        <v>1222</v>
      </c>
      <c r="Y5" s="1611" t="s">
        <v>1180</v>
      </c>
      <c r="Z5" s="1611" t="s">
        <v>1181</v>
      </c>
      <c r="AA5" s="709"/>
      <c r="AB5" s="711"/>
      <c r="AC5" s="712"/>
      <c r="AD5" s="715" t="s">
        <v>267</v>
      </c>
      <c r="AE5" s="715" t="s">
        <v>268</v>
      </c>
      <c r="AF5" s="1351" t="s">
        <v>1213</v>
      </c>
      <c r="AG5" s="1378" t="s">
        <v>1214</v>
      </c>
      <c r="AH5" s="1353" t="s">
        <v>1213</v>
      </c>
      <c r="AI5" s="1353" t="s">
        <v>1214</v>
      </c>
      <c r="AJ5" s="1569" t="s">
        <v>1213</v>
      </c>
      <c r="AK5" s="1569" t="s">
        <v>1214</v>
      </c>
      <c r="AL5" s="1611" t="s">
        <v>1213</v>
      </c>
      <c r="AM5" s="1611" t="s">
        <v>1214</v>
      </c>
    </row>
    <row r="6" spans="2:39">
      <c r="B6" s="711"/>
      <c r="C6" s="712"/>
      <c r="D6" s="1355" t="s">
        <v>1178</v>
      </c>
      <c r="E6" s="1355" t="s">
        <v>1182</v>
      </c>
      <c r="F6" s="1355" t="s">
        <v>1183</v>
      </c>
      <c r="G6" s="1355" t="s">
        <v>1184</v>
      </c>
      <c r="H6" s="1355" t="s">
        <v>1187</v>
      </c>
      <c r="I6" s="1355" t="s">
        <v>1225</v>
      </c>
      <c r="J6" s="1355" t="s">
        <v>1226</v>
      </c>
      <c r="K6" s="1355" t="s">
        <v>1227</v>
      </c>
      <c r="L6" s="1355" t="s">
        <v>1230</v>
      </c>
      <c r="M6" s="1355" t="s">
        <v>1188</v>
      </c>
      <c r="N6" s="1356" t="s">
        <v>1189</v>
      </c>
      <c r="O6" s="1356" t="s">
        <v>1190</v>
      </c>
      <c r="P6" s="1356" t="s">
        <v>1191</v>
      </c>
      <c r="Q6" s="1355" t="s">
        <v>1198</v>
      </c>
      <c r="R6" s="1355" t="s">
        <v>1199</v>
      </c>
      <c r="S6" s="1355" t="s">
        <v>1200</v>
      </c>
      <c r="T6" s="1355" t="s">
        <v>1201</v>
      </c>
      <c r="U6" s="1571" t="s">
        <v>1202</v>
      </c>
      <c r="V6" s="1571" t="s">
        <v>1203</v>
      </c>
      <c r="W6" s="1571" t="s">
        <v>1204</v>
      </c>
      <c r="X6" s="1612" t="s">
        <v>1205</v>
      </c>
      <c r="Y6" s="1612" t="s">
        <v>1206</v>
      </c>
      <c r="Z6" s="1612" t="s">
        <v>1207</v>
      </c>
      <c r="AA6" s="709"/>
      <c r="AB6" s="711"/>
      <c r="AC6" s="712"/>
      <c r="AD6" s="1357"/>
      <c r="AE6" s="1357"/>
      <c r="AF6" s="1372"/>
      <c r="AG6" s="1372"/>
      <c r="AH6" s="1356"/>
      <c r="AI6" s="1356"/>
      <c r="AJ6" s="1570"/>
      <c r="AK6" s="1571"/>
      <c r="AL6" s="1621"/>
      <c r="AM6" s="1612"/>
    </row>
    <row r="7" spans="2:39">
      <c r="B7" s="711"/>
      <c r="C7" s="712"/>
      <c r="D7" s="1348"/>
      <c r="E7" s="1348" t="s">
        <v>1211</v>
      </c>
      <c r="F7" s="1348" t="s">
        <v>1212</v>
      </c>
      <c r="G7" s="1348" t="s">
        <v>1212</v>
      </c>
      <c r="H7" s="1348" t="s">
        <v>1212</v>
      </c>
      <c r="I7" s="1348"/>
      <c r="J7" s="1348"/>
      <c r="K7" s="1348"/>
      <c r="L7" s="1348"/>
      <c r="M7" s="1348" t="s">
        <v>1243</v>
      </c>
      <c r="N7" s="1349" t="s">
        <v>1223</v>
      </c>
      <c r="O7" s="1349" t="s">
        <v>1224</v>
      </c>
      <c r="P7" s="1349" t="s">
        <v>1228</v>
      </c>
      <c r="Q7" s="1348" t="s">
        <v>1229</v>
      </c>
      <c r="R7" s="1348"/>
      <c r="S7" s="1348" t="s">
        <v>1237</v>
      </c>
      <c r="T7" s="1348" t="s">
        <v>1232</v>
      </c>
      <c r="U7" s="1585" t="s">
        <v>1233</v>
      </c>
      <c r="V7" s="1585" t="s">
        <v>1234</v>
      </c>
      <c r="W7" s="1585" t="s">
        <v>1235</v>
      </c>
      <c r="X7" s="1613" t="s">
        <v>1209</v>
      </c>
      <c r="Y7" s="1613" t="s">
        <v>1210</v>
      </c>
      <c r="Z7" s="1613" t="s">
        <v>1208</v>
      </c>
      <c r="AA7" s="709"/>
      <c r="AB7" s="711"/>
      <c r="AC7" s="712"/>
      <c r="AD7" s="1350"/>
      <c r="AE7" s="1350"/>
      <c r="AF7" s="1373"/>
      <c r="AG7" s="1373"/>
      <c r="AH7" s="1374"/>
      <c r="AI7" s="1374"/>
      <c r="AJ7" s="1572"/>
      <c r="AK7" s="1573"/>
      <c r="AL7" s="1622"/>
      <c r="AM7" s="1623"/>
    </row>
    <row r="8" spans="2:39">
      <c r="B8" s="751">
        <v>1</v>
      </c>
      <c r="C8" s="1305" t="s">
        <v>0</v>
      </c>
      <c r="D8" s="1359"/>
      <c r="E8" s="1359"/>
      <c r="F8" s="1359"/>
      <c r="G8" s="1359"/>
      <c r="H8" s="1360">
        <f>'投入分析(建設)'!BV8</f>
        <v>0</v>
      </c>
      <c r="I8" s="1390">
        <v>0.57623412865627266</v>
      </c>
      <c r="J8" s="1394">
        <v>0.56685942304860526</v>
      </c>
      <c r="K8" s="1394">
        <v>9.4216505301231324E-2</v>
      </c>
      <c r="L8" s="1394">
        <v>1.1060505891934592E-2</v>
      </c>
      <c r="M8" s="1379">
        <f>H8*I8</f>
        <v>0</v>
      </c>
      <c r="N8" s="1361" cm="1">
        <f t="array" ref="N8:N47">MMULT('①b-40(設備)'!CN8:EA47,M8:M47)</f>
        <v>0</v>
      </c>
      <c r="O8" s="1361">
        <f>N8*J8</f>
        <v>0</v>
      </c>
      <c r="P8" s="1361">
        <f>N8*K8</f>
        <v>0</v>
      </c>
      <c r="Q8" s="1407"/>
      <c r="R8" s="1407"/>
      <c r="S8" s="1360">
        <f t="shared" ref="S8:S47" si="0">$Q$48*$R$48*L8</f>
        <v>0</v>
      </c>
      <c r="T8" s="1360">
        <f>S8*I8</f>
        <v>0</v>
      </c>
      <c r="U8" s="1586" cm="1">
        <f t="array" ref="U8:U47">MMULT('①b-40(設備)'!CN8:EA47,T8:T47)</f>
        <v>0</v>
      </c>
      <c r="V8" s="1586">
        <f>U8*J8</f>
        <v>0</v>
      </c>
      <c r="W8" s="1586">
        <f>U8*K8</f>
        <v>0</v>
      </c>
      <c r="X8" s="1614">
        <f>SUM(E8,N8,U8)</f>
        <v>0</v>
      </c>
      <c r="Y8" s="1614">
        <f>SUM(F8,O8,V8)</f>
        <v>0</v>
      </c>
      <c r="Z8" s="1614">
        <f>SUM(G8,P8,W8)</f>
        <v>0</v>
      </c>
      <c r="AA8" s="716"/>
      <c r="AB8" s="751">
        <v>1</v>
      </c>
      <c r="AC8" s="752" t="s">
        <v>0</v>
      </c>
      <c r="AD8" s="798">
        <v>0.28679199999999999</v>
      </c>
      <c r="AE8" s="798">
        <v>3.4079999999999999E-2</v>
      </c>
      <c r="AF8" s="1145">
        <f>E8*AD8</f>
        <v>0</v>
      </c>
      <c r="AG8" s="1145">
        <f>E8*AE8</f>
        <v>0</v>
      </c>
      <c r="AH8" s="1153">
        <f>N8*AD8</f>
        <v>0</v>
      </c>
      <c r="AI8" s="1153">
        <f>N8*AE8</f>
        <v>0</v>
      </c>
      <c r="AJ8" s="1574">
        <f>U8*AD8</f>
        <v>0</v>
      </c>
      <c r="AK8" s="1575">
        <f>U8*AE8</f>
        <v>0</v>
      </c>
      <c r="AL8" s="1624">
        <f>AF8+AH8+AJ8</f>
        <v>0</v>
      </c>
      <c r="AM8" s="1625">
        <f>AG8+AI8+AK8</f>
        <v>0</v>
      </c>
    </row>
    <row r="9" spans="2:39">
      <c r="B9" s="764">
        <v>2</v>
      </c>
      <c r="C9" s="1306" t="s">
        <v>243</v>
      </c>
      <c r="D9" s="1362"/>
      <c r="E9" s="1362"/>
      <c r="F9" s="1362"/>
      <c r="G9" s="1362"/>
      <c r="H9" s="1363">
        <f>'投入分析(建設)'!BV9</f>
        <v>0</v>
      </c>
      <c r="I9" s="1391">
        <v>0.64758616512205469</v>
      </c>
      <c r="J9" s="1395">
        <v>0.1825799210465206</v>
      </c>
      <c r="K9" s="1395">
        <v>5.7405758959671802E-2</v>
      </c>
      <c r="L9" s="1395">
        <v>5.4214943263391413E-3</v>
      </c>
      <c r="M9" s="1380">
        <f t="shared" ref="M9:M47" si="1">H9*I9</f>
        <v>0</v>
      </c>
      <c r="N9" s="1364">
        <v>0</v>
      </c>
      <c r="O9" s="1364">
        <f t="shared" ref="O9:O47" si="2">N9*J9</f>
        <v>0</v>
      </c>
      <c r="P9" s="1364">
        <f t="shared" ref="P9:P47" si="3">N9*K9</f>
        <v>0</v>
      </c>
      <c r="Q9" s="1408"/>
      <c r="R9" s="1408"/>
      <c r="S9" s="1363">
        <f t="shared" si="0"/>
        <v>0</v>
      </c>
      <c r="T9" s="1363">
        <f t="shared" ref="T9:T46" si="4">S9*I9</f>
        <v>0</v>
      </c>
      <c r="U9" s="1587">
        <v>0</v>
      </c>
      <c r="V9" s="1587">
        <f t="shared" ref="V9:V47" si="5">U9*J9</f>
        <v>0</v>
      </c>
      <c r="W9" s="1587">
        <f t="shared" ref="W9:W47" si="6">U9*K9</f>
        <v>0</v>
      </c>
      <c r="X9" s="1615">
        <f t="shared" ref="X9:X47" si="7">SUM(E9,N9,U9)</f>
        <v>0</v>
      </c>
      <c r="Y9" s="1615">
        <f t="shared" ref="Y9:Y47" si="8">SUM(F9,O9,V9)</f>
        <v>0</v>
      </c>
      <c r="Z9" s="1615">
        <f t="shared" ref="Z9:Z47" si="9">SUM(G9,P9,W9)</f>
        <v>0</v>
      </c>
      <c r="AA9" s="716"/>
      <c r="AB9" s="764">
        <v>2</v>
      </c>
      <c r="AC9" s="765" t="s">
        <v>243</v>
      </c>
      <c r="AD9" s="799">
        <v>7.4792999999999998E-2</v>
      </c>
      <c r="AE9" s="799">
        <v>4.3192000000000001E-2</v>
      </c>
      <c r="AF9" s="1146">
        <f t="shared" ref="AF9:AF47" si="10">E9*AD9</f>
        <v>0</v>
      </c>
      <c r="AG9" s="1146">
        <f t="shared" ref="AG9:AG47" si="11">E9*AE9</f>
        <v>0</v>
      </c>
      <c r="AH9" s="1154">
        <f t="shared" ref="AH9:AH47" si="12">N9*AD9</f>
        <v>0</v>
      </c>
      <c r="AI9" s="1154">
        <f t="shared" ref="AI9:AI47" si="13">N9*AE9</f>
        <v>0</v>
      </c>
      <c r="AJ9" s="1576">
        <f t="shared" ref="AJ9:AJ47" si="14">U9*AD9</f>
        <v>0</v>
      </c>
      <c r="AK9" s="1577">
        <f t="shared" ref="AK9:AK47" si="15">U9*AE9</f>
        <v>0</v>
      </c>
      <c r="AL9" s="1626">
        <f t="shared" ref="AL9:AL47" si="16">AF9+AH9+AJ9</f>
        <v>0</v>
      </c>
      <c r="AM9" s="1627">
        <f t="shared" ref="AM9:AM47" si="17">AG9+AI9+AK9</f>
        <v>0</v>
      </c>
    </row>
    <row r="10" spans="2:39">
      <c r="B10" s="764">
        <v>3</v>
      </c>
      <c r="C10" s="1306" t="s">
        <v>1</v>
      </c>
      <c r="D10" s="1362"/>
      <c r="E10" s="1362"/>
      <c r="F10" s="1362"/>
      <c r="G10" s="1362"/>
      <c r="H10" s="1363">
        <f>'投入分析(建設)'!BV10</f>
        <v>0</v>
      </c>
      <c r="I10" s="1391">
        <v>0.82667458785088366</v>
      </c>
      <c r="J10" s="1395">
        <v>0.66891471259597424</v>
      </c>
      <c r="K10" s="1395">
        <v>0.2661340527080307</v>
      </c>
      <c r="L10" s="1395">
        <v>7.9625129057566877E-4</v>
      </c>
      <c r="M10" s="1380">
        <f t="shared" si="1"/>
        <v>0</v>
      </c>
      <c r="N10" s="1364">
        <v>0</v>
      </c>
      <c r="O10" s="1364">
        <f t="shared" si="2"/>
        <v>0</v>
      </c>
      <c r="P10" s="1364">
        <f t="shared" si="3"/>
        <v>0</v>
      </c>
      <c r="Q10" s="1408"/>
      <c r="R10" s="1408"/>
      <c r="S10" s="1363">
        <f t="shared" si="0"/>
        <v>0</v>
      </c>
      <c r="T10" s="1363">
        <f t="shared" si="4"/>
        <v>0</v>
      </c>
      <c r="U10" s="1587">
        <v>0</v>
      </c>
      <c r="V10" s="1587">
        <f t="shared" si="5"/>
        <v>0</v>
      </c>
      <c r="W10" s="1587">
        <f t="shared" si="6"/>
        <v>0</v>
      </c>
      <c r="X10" s="1615">
        <f t="shared" si="7"/>
        <v>0</v>
      </c>
      <c r="Y10" s="1615">
        <f t="shared" si="8"/>
        <v>0</v>
      </c>
      <c r="Z10" s="1615">
        <f t="shared" si="9"/>
        <v>0</v>
      </c>
      <c r="AA10" s="716"/>
      <c r="AB10" s="764">
        <v>3</v>
      </c>
      <c r="AC10" s="765" t="s">
        <v>1</v>
      </c>
      <c r="AD10" s="799">
        <v>0.102511</v>
      </c>
      <c r="AE10" s="799">
        <v>9.2395000000000005E-2</v>
      </c>
      <c r="AF10" s="1146">
        <f t="shared" si="10"/>
        <v>0</v>
      </c>
      <c r="AG10" s="1146">
        <f t="shared" si="11"/>
        <v>0</v>
      </c>
      <c r="AH10" s="1154">
        <f t="shared" si="12"/>
        <v>0</v>
      </c>
      <c r="AI10" s="1154">
        <f t="shared" si="13"/>
        <v>0</v>
      </c>
      <c r="AJ10" s="1576">
        <f t="shared" si="14"/>
        <v>0</v>
      </c>
      <c r="AK10" s="1577">
        <f t="shared" si="15"/>
        <v>0</v>
      </c>
      <c r="AL10" s="1626">
        <f t="shared" si="16"/>
        <v>0</v>
      </c>
      <c r="AM10" s="1627">
        <f t="shared" si="17"/>
        <v>0</v>
      </c>
    </row>
    <row r="11" spans="2:39">
      <c r="B11" s="764">
        <v>4</v>
      </c>
      <c r="C11" s="1306" t="s">
        <v>2</v>
      </c>
      <c r="D11" s="1362"/>
      <c r="E11" s="1362"/>
      <c r="F11" s="1362"/>
      <c r="G11" s="1362"/>
      <c r="H11" s="1363">
        <f>'投入分析(建設)'!BV11</f>
        <v>0</v>
      </c>
      <c r="I11" s="1391">
        <v>0.29404428992517573</v>
      </c>
      <c r="J11" s="1395">
        <v>0.55945080403379666</v>
      </c>
      <c r="K11" s="1395">
        <v>0.17278209321340965</v>
      </c>
      <c r="L11" s="1395">
        <v>1.7028508571121888E-3</v>
      </c>
      <c r="M11" s="1380">
        <f t="shared" si="1"/>
        <v>0</v>
      </c>
      <c r="N11" s="1364">
        <v>0</v>
      </c>
      <c r="O11" s="1364">
        <f t="shared" si="2"/>
        <v>0</v>
      </c>
      <c r="P11" s="1364">
        <f t="shared" si="3"/>
        <v>0</v>
      </c>
      <c r="Q11" s="1408"/>
      <c r="R11" s="1408"/>
      <c r="S11" s="1363">
        <f t="shared" si="0"/>
        <v>0</v>
      </c>
      <c r="T11" s="1363">
        <f t="shared" si="4"/>
        <v>0</v>
      </c>
      <c r="U11" s="1587">
        <v>0</v>
      </c>
      <c r="V11" s="1587">
        <f t="shared" si="5"/>
        <v>0</v>
      </c>
      <c r="W11" s="1587">
        <f t="shared" si="6"/>
        <v>0</v>
      </c>
      <c r="X11" s="1615">
        <f t="shared" si="7"/>
        <v>0</v>
      </c>
      <c r="Y11" s="1615">
        <f t="shared" si="8"/>
        <v>0</v>
      </c>
      <c r="Z11" s="1615">
        <f t="shared" si="9"/>
        <v>0</v>
      </c>
      <c r="AA11" s="716"/>
      <c r="AB11" s="764">
        <v>4</v>
      </c>
      <c r="AC11" s="765" t="s">
        <v>2</v>
      </c>
      <c r="AD11" s="799">
        <v>0.139207</v>
      </c>
      <c r="AE11" s="799">
        <v>3.0339000000000001E-2</v>
      </c>
      <c r="AF11" s="1146">
        <f t="shared" si="10"/>
        <v>0</v>
      </c>
      <c r="AG11" s="1146">
        <f t="shared" si="11"/>
        <v>0</v>
      </c>
      <c r="AH11" s="1154">
        <f t="shared" si="12"/>
        <v>0</v>
      </c>
      <c r="AI11" s="1154">
        <f t="shared" si="13"/>
        <v>0</v>
      </c>
      <c r="AJ11" s="1576">
        <f t="shared" si="14"/>
        <v>0</v>
      </c>
      <c r="AK11" s="1577">
        <f t="shared" si="15"/>
        <v>0</v>
      </c>
      <c r="AL11" s="1626">
        <f t="shared" si="16"/>
        <v>0</v>
      </c>
      <c r="AM11" s="1627">
        <f t="shared" si="17"/>
        <v>0</v>
      </c>
    </row>
    <row r="12" spans="2:39">
      <c r="B12" s="764">
        <v>5</v>
      </c>
      <c r="C12" s="1306" t="s">
        <v>405</v>
      </c>
      <c r="D12" s="1362"/>
      <c r="E12" s="1362"/>
      <c r="F12" s="1362"/>
      <c r="G12" s="1362"/>
      <c r="H12" s="1363">
        <f>'投入分析(建設)'!BV12</f>
        <v>0</v>
      </c>
      <c r="I12" s="1391">
        <v>8.3267444158924731E-2</v>
      </c>
      <c r="J12" s="1395">
        <v>0.41864598481176279</v>
      </c>
      <c r="K12" s="1395">
        <v>0.17504174072278775</v>
      </c>
      <c r="L12" s="1395">
        <v>7.7452736852923578E-4</v>
      </c>
      <c r="M12" s="1380">
        <f t="shared" si="1"/>
        <v>0</v>
      </c>
      <c r="N12" s="1364">
        <v>0</v>
      </c>
      <c r="O12" s="1364">
        <f t="shared" si="2"/>
        <v>0</v>
      </c>
      <c r="P12" s="1364">
        <f t="shared" si="3"/>
        <v>0</v>
      </c>
      <c r="Q12" s="1408"/>
      <c r="R12" s="1408"/>
      <c r="S12" s="1363">
        <f>$Q$48*$R$48*L12</f>
        <v>0</v>
      </c>
      <c r="T12" s="1363">
        <f t="shared" si="4"/>
        <v>0</v>
      </c>
      <c r="U12" s="1587">
        <v>0</v>
      </c>
      <c r="V12" s="1587">
        <f t="shared" si="5"/>
        <v>0</v>
      </c>
      <c r="W12" s="1587">
        <f t="shared" si="6"/>
        <v>0</v>
      </c>
      <c r="X12" s="1615">
        <f t="shared" si="7"/>
        <v>0</v>
      </c>
      <c r="Y12" s="1615">
        <f t="shared" si="8"/>
        <v>0</v>
      </c>
      <c r="Z12" s="1615">
        <f t="shared" si="9"/>
        <v>0</v>
      </c>
      <c r="AA12" s="716"/>
      <c r="AB12" s="764">
        <v>5</v>
      </c>
      <c r="AC12" s="765" t="s">
        <v>405</v>
      </c>
      <c r="AD12" s="799">
        <v>3.6301E-2</v>
      </c>
      <c r="AE12" s="799">
        <v>3.5978000000000003E-2</v>
      </c>
      <c r="AF12" s="1146">
        <f t="shared" si="10"/>
        <v>0</v>
      </c>
      <c r="AG12" s="1146">
        <f t="shared" si="11"/>
        <v>0</v>
      </c>
      <c r="AH12" s="1154">
        <f t="shared" si="12"/>
        <v>0</v>
      </c>
      <c r="AI12" s="1154">
        <f t="shared" si="13"/>
        <v>0</v>
      </c>
      <c r="AJ12" s="1576">
        <f t="shared" si="14"/>
        <v>0</v>
      </c>
      <c r="AK12" s="1577">
        <f t="shared" si="15"/>
        <v>0</v>
      </c>
      <c r="AL12" s="1626">
        <f t="shared" si="16"/>
        <v>0</v>
      </c>
      <c r="AM12" s="1627">
        <f t="shared" si="17"/>
        <v>0</v>
      </c>
    </row>
    <row r="13" spans="2:39">
      <c r="B13" s="764">
        <v>6</v>
      </c>
      <c r="C13" s="1306" t="s">
        <v>406</v>
      </c>
      <c r="D13" s="1362"/>
      <c r="E13" s="1362"/>
      <c r="F13" s="1362"/>
      <c r="G13" s="1362"/>
      <c r="H13" s="1363">
        <f>'投入分析(建設)'!BV13</f>
        <v>0</v>
      </c>
      <c r="I13" s="1391">
        <v>0.29550220231361946</v>
      </c>
      <c r="J13" s="1395">
        <v>0.23218386401316113</v>
      </c>
      <c r="K13" s="1395">
        <v>0.11289955285409338</v>
      </c>
      <c r="L13" s="1395">
        <v>3.8725681861750405E-2</v>
      </c>
      <c r="M13" s="1380">
        <f t="shared" si="1"/>
        <v>0</v>
      </c>
      <c r="N13" s="1364">
        <v>0</v>
      </c>
      <c r="O13" s="1364">
        <f>N13*J13</f>
        <v>0</v>
      </c>
      <c r="P13" s="1364">
        <f>N13*K13</f>
        <v>0</v>
      </c>
      <c r="Q13" s="1408"/>
      <c r="R13" s="1408"/>
      <c r="S13" s="1363">
        <f t="shared" si="0"/>
        <v>0</v>
      </c>
      <c r="T13" s="1363">
        <f t="shared" si="4"/>
        <v>0</v>
      </c>
      <c r="U13" s="1587">
        <v>0</v>
      </c>
      <c r="V13" s="1587">
        <f t="shared" si="5"/>
        <v>0</v>
      </c>
      <c r="W13" s="1587">
        <f t="shared" si="6"/>
        <v>0</v>
      </c>
      <c r="X13" s="1615">
        <f t="shared" si="7"/>
        <v>0</v>
      </c>
      <c r="Y13" s="1615">
        <f t="shared" si="8"/>
        <v>0</v>
      </c>
      <c r="Z13" s="1615">
        <f t="shared" si="9"/>
        <v>0</v>
      </c>
      <c r="AA13" s="716"/>
      <c r="AB13" s="764">
        <v>6</v>
      </c>
      <c r="AC13" s="765" t="s">
        <v>406</v>
      </c>
      <c r="AD13" s="799">
        <v>5.3675E-2</v>
      </c>
      <c r="AE13" s="799">
        <v>5.0021999999999997E-2</v>
      </c>
      <c r="AF13" s="1146">
        <f t="shared" si="10"/>
        <v>0</v>
      </c>
      <c r="AG13" s="1146">
        <f t="shared" si="11"/>
        <v>0</v>
      </c>
      <c r="AH13" s="1154">
        <f t="shared" si="12"/>
        <v>0</v>
      </c>
      <c r="AI13" s="1154">
        <f t="shared" si="13"/>
        <v>0</v>
      </c>
      <c r="AJ13" s="1576">
        <f t="shared" si="14"/>
        <v>0</v>
      </c>
      <c r="AK13" s="1577">
        <f t="shared" si="15"/>
        <v>0</v>
      </c>
      <c r="AL13" s="1626">
        <f t="shared" si="16"/>
        <v>0</v>
      </c>
      <c r="AM13" s="1627">
        <f t="shared" si="17"/>
        <v>0</v>
      </c>
    </row>
    <row r="14" spans="2:39">
      <c r="B14" s="764">
        <v>7</v>
      </c>
      <c r="C14" s="1306" t="s">
        <v>11</v>
      </c>
      <c r="D14" s="1362"/>
      <c r="E14" s="1362"/>
      <c r="F14" s="1362"/>
      <c r="G14" s="1362"/>
      <c r="H14" s="1363">
        <f>'投入分析(建設)'!BV14</f>
        <v>0</v>
      </c>
      <c r="I14" s="1391">
        <v>2.6859300607453673E-2</v>
      </c>
      <c r="J14" s="1395">
        <v>0.61071528937232411</v>
      </c>
      <c r="K14" s="1395">
        <v>0.39250822409204372</v>
      </c>
      <c r="L14" s="1395">
        <v>3.5134503402800543E-4</v>
      </c>
      <c r="M14" s="1380">
        <f t="shared" si="1"/>
        <v>0</v>
      </c>
      <c r="N14" s="1364">
        <v>0</v>
      </c>
      <c r="O14" s="1364">
        <f t="shared" si="2"/>
        <v>0</v>
      </c>
      <c r="P14" s="1364">
        <f t="shared" si="3"/>
        <v>0</v>
      </c>
      <c r="Q14" s="1408"/>
      <c r="R14" s="1408"/>
      <c r="S14" s="1363">
        <f t="shared" si="0"/>
        <v>0</v>
      </c>
      <c r="T14" s="1363">
        <f t="shared" si="4"/>
        <v>0</v>
      </c>
      <c r="U14" s="1587">
        <v>0</v>
      </c>
      <c r="V14" s="1587">
        <f t="shared" si="5"/>
        <v>0</v>
      </c>
      <c r="W14" s="1587">
        <f t="shared" si="6"/>
        <v>0</v>
      </c>
      <c r="X14" s="1615">
        <f t="shared" si="7"/>
        <v>0</v>
      </c>
      <c r="Y14" s="1615">
        <f t="shared" si="8"/>
        <v>0</v>
      </c>
      <c r="Z14" s="1615">
        <f t="shared" si="9"/>
        <v>0</v>
      </c>
      <c r="AA14" s="716"/>
      <c r="AB14" s="764">
        <v>7</v>
      </c>
      <c r="AC14" s="765" t="s">
        <v>11</v>
      </c>
      <c r="AD14" s="799">
        <v>0.100871</v>
      </c>
      <c r="AE14" s="799">
        <v>9.3631000000000006E-2</v>
      </c>
      <c r="AF14" s="1146">
        <f t="shared" si="10"/>
        <v>0</v>
      </c>
      <c r="AG14" s="1146">
        <f t="shared" si="11"/>
        <v>0</v>
      </c>
      <c r="AH14" s="1154">
        <f t="shared" si="12"/>
        <v>0</v>
      </c>
      <c r="AI14" s="1154">
        <f t="shared" si="13"/>
        <v>0</v>
      </c>
      <c r="AJ14" s="1576">
        <f t="shared" si="14"/>
        <v>0</v>
      </c>
      <c r="AK14" s="1577">
        <f t="shared" si="15"/>
        <v>0</v>
      </c>
      <c r="AL14" s="1626">
        <f t="shared" si="16"/>
        <v>0</v>
      </c>
      <c r="AM14" s="1627">
        <f t="shared" si="17"/>
        <v>0</v>
      </c>
    </row>
    <row r="15" spans="2:39">
      <c r="B15" s="764">
        <v>8</v>
      </c>
      <c r="C15" s="1306" t="s">
        <v>407</v>
      </c>
      <c r="D15" s="1362"/>
      <c r="E15" s="1362"/>
      <c r="F15" s="1362"/>
      <c r="G15" s="1362"/>
      <c r="H15" s="1363">
        <f>'投入分析(建設)'!BV15</f>
        <v>0</v>
      </c>
      <c r="I15" s="1391">
        <v>0.37117892261650276</v>
      </c>
      <c r="J15" s="1395">
        <v>0.16092416262356332</v>
      </c>
      <c r="K15" s="1395">
        <v>6.8196559686583821E-2</v>
      </c>
      <c r="L15" s="1395">
        <v>2.7483723988694607E-3</v>
      </c>
      <c r="M15" s="1380">
        <f t="shared" si="1"/>
        <v>0</v>
      </c>
      <c r="N15" s="1364">
        <v>0</v>
      </c>
      <c r="O15" s="1364">
        <f t="shared" si="2"/>
        <v>0</v>
      </c>
      <c r="P15" s="1364">
        <f t="shared" si="3"/>
        <v>0</v>
      </c>
      <c r="Q15" s="1408"/>
      <c r="R15" s="1408"/>
      <c r="S15" s="1363">
        <f t="shared" si="0"/>
        <v>0</v>
      </c>
      <c r="T15" s="1363">
        <f t="shared" si="4"/>
        <v>0</v>
      </c>
      <c r="U15" s="1587">
        <v>0</v>
      </c>
      <c r="V15" s="1587">
        <f t="shared" si="5"/>
        <v>0</v>
      </c>
      <c r="W15" s="1587">
        <f t="shared" si="6"/>
        <v>0</v>
      </c>
      <c r="X15" s="1615">
        <f t="shared" si="7"/>
        <v>0</v>
      </c>
      <c r="Y15" s="1615">
        <f t="shared" si="8"/>
        <v>0</v>
      </c>
      <c r="Z15" s="1615">
        <f t="shared" si="9"/>
        <v>0</v>
      </c>
      <c r="AA15" s="716"/>
      <c r="AB15" s="764">
        <v>8</v>
      </c>
      <c r="AC15" s="765" t="s">
        <v>407</v>
      </c>
      <c r="AD15" s="799">
        <v>2.4726000000000001E-2</v>
      </c>
      <c r="AE15" s="799">
        <v>2.1177999999999999E-2</v>
      </c>
      <c r="AF15" s="1146">
        <f t="shared" si="10"/>
        <v>0</v>
      </c>
      <c r="AG15" s="1146">
        <f t="shared" si="11"/>
        <v>0</v>
      </c>
      <c r="AH15" s="1154">
        <f t="shared" si="12"/>
        <v>0</v>
      </c>
      <c r="AI15" s="1154">
        <f t="shared" si="13"/>
        <v>0</v>
      </c>
      <c r="AJ15" s="1576">
        <f t="shared" si="14"/>
        <v>0</v>
      </c>
      <c r="AK15" s="1577">
        <f t="shared" si="15"/>
        <v>0</v>
      </c>
      <c r="AL15" s="1626">
        <f t="shared" si="16"/>
        <v>0</v>
      </c>
      <c r="AM15" s="1627">
        <f t="shared" si="17"/>
        <v>0</v>
      </c>
    </row>
    <row r="16" spans="2:39">
      <c r="B16" s="764">
        <v>9</v>
      </c>
      <c r="C16" s="1306" t="s">
        <v>12</v>
      </c>
      <c r="D16" s="1362"/>
      <c r="E16" s="1362"/>
      <c r="F16" s="1362"/>
      <c r="G16" s="1362"/>
      <c r="H16" s="1363">
        <f>'投入分析(建設)'!BV16</f>
        <v>0</v>
      </c>
      <c r="I16" s="1391">
        <v>1.3842434330079922E-2</v>
      </c>
      <c r="J16" s="1395">
        <v>0.62025525178907093</v>
      </c>
      <c r="K16" s="1395">
        <v>0.11390693532961778</v>
      </c>
      <c r="L16" s="1395">
        <v>2.7259345393236279E-4</v>
      </c>
      <c r="M16" s="1380">
        <f t="shared" si="1"/>
        <v>0</v>
      </c>
      <c r="N16" s="1364">
        <v>0</v>
      </c>
      <c r="O16" s="1364">
        <f t="shared" si="2"/>
        <v>0</v>
      </c>
      <c r="P16" s="1364">
        <f t="shared" si="3"/>
        <v>0</v>
      </c>
      <c r="Q16" s="1408"/>
      <c r="R16" s="1408"/>
      <c r="S16" s="1363">
        <f t="shared" si="0"/>
        <v>0</v>
      </c>
      <c r="T16" s="1363">
        <f t="shared" si="4"/>
        <v>0</v>
      </c>
      <c r="U16" s="1587">
        <v>0</v>
      </c>
      <c r="V16" s="1587">
        <f t="shared" si="5"/>
        <v>0</v>
      </c>
      <c r="W16" s="1587">
        <f t="shared" si="6"/>
        <v>0</v>
      </c>
      <c r="X16" s="1615">
        <f t="shared" si="7"/>
        <v>0</v>
      </c>
      <c r="Y16" s="1615">
        <f t="shared" si="8"/>
        <v>0</v>
      </c>
      <c r="Z16" s="1615">
        <f t="shared" si="9"/>
        <v>0</v>
      </c>
      <c r="AA16" s="716"/>
      <c r="AB16" s="764">
        <v>9</v>
      </c>
      <c r="AC16" s="765" t="s">
        <v>12</v>
      </c>
      <c r="AD16" s="799">
        <v>1.9820000000000001E-2</v>
      </c>
      <c r="AE16" s="799">
        <v>1.916E-2</v>
      </c>
      <c r="AF16" s="1146">
        <f t="shared" si="10"/>
        <v>0</v>
      </c>
      <c r="AG16" s="1146">
        <f t="shared" si="11"/>
        <v>0</v>
      </c>
      <c r="AH16" s="1154">
        <f t="shared" si="12"/>
        <v>0</v>
      </c>
      <c r="AI16" s="1154">
        <f t="shared" si="13"/>
        <v>0</v>
      </c>
      <c r="AJ16" s="1576">
        <f t="shared" si="14"/>
        <v>0</v>
      </c>
      <c r="AK16" s="1577">
        <f t="shared" si="15"/>
        <v>0</v>
      </c>
      <c r="AL16" s="1626">
        <f t="shared" si="16"/>
        <v>0</v>
      </c>
      <c r="AM16" s="1627">
        <f t="shared" si="17"/>
        <v>0</v>
      </c>
    </row>
    <row r="17" spans="2:39">
      <c r="B17" s="764">
        <v>10</v>
      </c>
      <c r="C17" s="1306" t="s">
        <v>13</v>
      </c>
      <c r="D17" s="1362"/>
      <c r="E17" s="1362"/>
      <c r="F17" s="1362"/>
      <c r="G17" s="1362"/>
      <c r="H17" s="1363">
        <f>'投入分析(建設)'!BV17</f>
        <v>0</v>
      </c>
      <c r="I17" s="1391">
        <v>2.984084880636606E-2</v>
      </c>
      <c r="J17" s="1395">
        <v>0.36547275505007637</v>
      </c>
      <c r="K17" s="1395">
        <v>8.827024274316754E-2</v>
      </c>
      <c r="L17" s="1395">
        <v>9.7571656282459537E-4</v>
      </c>
      <c r="M17" s="1380">
        <f t="shared" si="1"/>
        <v>0</v>
      </c>
      <c r="N17" s="1364">
        <v>0</v>
      </c>
      <c r="O17" s="1364">
        <f t="shared" si="2"/>
        <v>0</v>
      </c>
      <c r="P17" s="1364">
        <f t="shared" si="3"/>
        <v>0</v>
      </c>
      <c r="Q17" s="1408"/>
      <c r="R17" s="1408"/>
      <c r="S17" s="1363">
        <f t="shared" si="0"/>
        <v>0</v>
      </c>
      <c r="T17" s="1363">
        <f t="shared" si="4"/>
        <v>0</v>
      </c>
      <c r="U17" s="1587">
        <v>0</v>
      </c>
      <c r="V17" s="1587">
        <f t="shared" si="5"/>
        <v>0</v>
      </c>
      <c r="W17" s="1587">
        <f t="shared" si="6"/>
        <v>0</v>
      </c>
      <c r="X17" s="1615">
        <f t="shared" si="7"/>
        <v>0</v>
      </c>
      <c r="Y17" s="1615">
        <f t="shared" si="8"/>
        <v>0</v>
      </c>
      <c r="Z17" s="1615">
        <f t="shared" si="9"/>
        <v>0</v>
      </c>
      <c r="AA17" s="716"/>
      <c r="AB17" s="764">
        <v>10</v>
      </c>
      <c r="AC17" s="765" t="s">
        <v>13</v>
      </c>
      <c r="AD17" s="799">
        <v>2.75E-2</v>
      </c>
      <c r="AE17" s="799">
        <v>2.75E-2</v>
      </c>
      <c r="AF17" s="1146">
        <f t="shared" si="10"/>
        <v>0</v>
      </c>
      <c r="AG17" s="1146">
        <f t="shared" si="11"/>
        <v>0</v>
      </c>
      <c r="AH17" s="1154">
        <f t="shared" si="12"/>
        <v>0</v>
      </c>
      <c r="AI17" s="1154">
        <f t="shared" si="13"/>
        <v>0</v>
      </c>
      <c r="AJ17" s="1576">
        <f t="shared" si="14"/>
        <v>0</v>
      </c>
      <c r="AK17" s="1577">
        <f t="shared" si="15"/>
        <v>0</v>
      </c>
      <c r="AL17" s="1626">
        <f t="shared" si="16"/>
        <v>0</v>
      </c>
      <c r="AM17" s="1627">
        <f t="shared" si="17"/>
        <v>0</v>
      </c>
    </row>
    <row r="18" spans="2:39">
      <c r="B18" s="764">
        <v>11</v>
      </c>
      <c r="C18" s="1306" t="s">
        <v>879</v>
      </c>
      <c r="D18" s="1362"/>
      <c r="E18" s="1362"/>
      <c r="F18" s="1362"/>
      <c r="G18" s="1362"/>
      <c r="H18" s="1363">
        <f>'投入分析(建設)'!BV18</f>
        <v>0</v>
      </c>
      <c r="I18" s="1391">
        <v>0.11004314266427961</v>
      </c>
      <c r="J18" s="1395">
        <v>0.37390729449790638</v>
      </c>
      <c r="K18" s="1395">
        <v>0.23080878571953281</v>
      </c>
      <c r="L18" s="1395">
        <v>7.5894648738987068E-4</v>
      </c>
      <c r="M18" s="1380">
        <f t="shared" si="1"/>
        <v>0</v>
      </c>
      <c r="N18" s="1364">
        <v>0</v>
      </c>
      <c r="O18" s="1364">
        <f t="shared" si="2"/>
        <v>0</v>
      </c>
      <c r="P18" s="1364">
        <f t="shared" si="3"/>
        <v>0</v>
      </c>
      <c r="Q18" s="1408"/>
      <c r="R18" s="1408"/>
      <c r="S18" s="1363">
        <f t="shared" si="0"/>
        <v>0</v>
      </c>
      <c r="T18" s="1363">
        <f t="shared" si="4"/>
        <v>0</v>
      </c>
      <c r="U18" s="1587">
        <v>0</v>
      </c>
      <c r="V18" s="1587">
        <f t="shared" si="5"/>
        <v>0</v>
      </c>
      <c r="W18" s="1587">
        <f t="shared" si="6"/>
        <v>0</v>
      </c>
      <c r="X18" s="1615">
        <f t="shared" si="7"/>
        <v>0</v>
      </c>
      <c r="Y18" s="1615">
        <f t="shared" si="8"/>
        <v>0</v>
      </c>
      <c r="Z18" s="1615">
        <f t="shared" si="9"/>
        <v>0</v>
      </c>
      <c r="AA18" s="716"/>
      <c r="AB18" s="764">
        <v>11</v>
      </c>
      <c r="AC18" s="765" t="s">
        <v>676</v>
      </c>
      <c r="AD18" s="799">
        <v>9.5496999999999999E-2</v>
      </c>
      <c r="AE18" s="799">
        <v>8.8223999999999997E-2</v>
      </c>
      <c r="AF18" s="1146">
        <f t="shared" si="10"/>
        <v>0</v>
      </c>
      <c r="AG18" s="1146">
        <f t="shared" si="11"/>
        <v>0</v>
      </c>
      <c r="AH18" s="1154">
        <f t="shared" si="12"/>
        <v>0</v>
      </c>
      <c r="AI18" s="1154">
        <f t="shared" si="13"/>
        <v>0</v>
      </c>
      <c r="AJ18" s="1576">
        <f t="shared" si="14"/>
        <v>0</v>
      </c>
      <c r="AK18" s="1577">
        <f t="shared" si="15"/>
        <v>0</v>
      </c>
      <c r="AL18" s="1626">
        <f t="shared" si="16"/>
        <v>0</v>
      </c>
      <c r="AM18" s="1627">
        <f t="shared" si="17"/>
        <v>0</v>
      </c>
    </row>
    <row r="19" spans="2:39">
      <c r="B19" s="764">
        <v>12</v>
      </c>
      <c r="C19" s="1306" t="s">
        <v>14</v>
      </c>
      <c r="D19" s="1362"/>
      <c r="E19" s="1362"/>
      <c r="F19" s="1362"/>
      <c r="G19" s="1362"/>
      <c r="H19" s="1363">
        <f>'投入分析(建設)'!BV19</f>
        <v>0</v>
      </c>
      <c r="I19" s="1391">
        <v>0.37928265094688152</v>
      </c>
      <c r="J19" s="1395">
        <v>0.43262924133656977</v>
      </c>
      <c r="K19" s="1395">
        <v>0.1861540050611992</v>
      </c>
      <c r="L19" s="1395">
        <v>5.0180926529701242E-4</v>
      </c>
      <c r="M19" s="1380">
        <f t="shared" si="1"/>
        <v>0</v>
      </c>
      <c r="N19" s="1364">
        <v>0</v>
      </c>
      <c r="O19" s="1364">
        <f t="shared" si="2"/>
        <v>0</v>
      </c>
      <c r="P19" s="1364">
        <f t="shared" si="3"/>
        <v>0</v>
      </c>
      <c r="Q19" s="1408"/>
      <c r="R19" s="1408"/>
      <c r="S19" s="1363">
        <f t="shared" si="0"/>
        <v>0</v>
      </c>
      <c r="T19" s="1363">
        <f t="shared" si="4"/>
        <v>0</v>
      </c>
      <c r="U19" s="1587">
        <v>0</v>
      </c>
      <c r="V19" s="1587">
        <f t="shared" si="5"/>
        <v>0</v>
      </c>
      <c r="W19" s="1587">
        <f t="shared" si="6"/>
        <v>0</v>
      </c>
      <c r="X19" s="1615">
        <f t="shared" si="7"/>
        <v>0</v>
      </c>
      <c r="Y19" s="1615">
        <f t="shared" si="8"/>
        <v>0</v>
      </c>
      <c r="Z19" s="1615">
        <f t="shared" si="9"/>
        <v>0</v>
      </c>
      <c r="AA19" s="716"/>
      <c r="AB19" s="764">
        <v>12</v>
      </c>
      <c r="AC19" s="765" t="s">
        <v>14</v>
      </c>
      <c r="AD19" s="799">
        <v>5.3143000000000003E-2</v>
      </c>
      <c r="AE19" s="799">
        <v>5.0585999999999999E-2</v>
      </c>
      <c r="AF19" s="1146">
        <f t="shared" si="10"/>
        <v>0</v>
      </c>
      <c r="AG19" s="1146">
        <f t="shared" si="11"/>
        <v>0</v>
      </c>
      <c r="AH19" s="1154">
        <f t="shared" si="12"/>
        <v>0</v>
      </c>
      <c r="AI19" s="1154">
        <f t="shared" si="13"/>
        <v>0</v>
      </c>
      <c r="AJ19" s="1576">
        <f t="shared" si="14"/>
        <v>0</v>
      </c>
      <c r="AK19" s="1577">
        <f t="shared" si="15"/>
        <v>0</v>
      </c>
      <c r="AL19" s="1626">
        <f t="shared" si="16"/>
        <v>0</v>
      </c>
      <c r="AM19" s="1627">
        <f t="shared" si="17"/>
        <v>0</v>
      </c>
    </row>
    <row r="20" spans="2:39">
      <c r="B20" s="764">
        <v>13</v>
      </c>
      <c r="C20" s="1306" t="s">
        <v>15</v>
      </c>
      <c r="D20" s="1362"/>
      <c r="E20" s="1362"/>
      <c r="F20" s="1362"/>
      <c r="G20" s="1362"/>
      <c r="H20" s="1363">
        <f>'投入分析(建設)'!BV20</f>
        <v>0</v>
      </c>
      <c r="I20" s="1391">
        <v>0.16196614510830221</v>
      </c>
      <c r="J20" s="1395">
        <v>0.33146248024218394</v>
      </c>
      <c r="K20" s="1395">
        <v>4.0011251908805959E-2</v>
      </c>
      <c r="L20" s="1395">
        <v>4.1300585541718893E-5</v>
      </c>
      <c r="M20" s="1380">
        <f t="shared" si="1"/>
        <v>0</v>
      </c>
      <c r="N20" s="1364">
        <v>0</v>
      </c>
      <c r="O20" s="1364">
        <f t="shared" si="2"/>
        <v>0</v>
      </c>
      <c r="P20" s="1364">
        <f t="shared" si="3"/>
        <v>0</v>
      </c>
      <c r="Q20" s="1408"/>
      <c r="R20" s="1408"/>
      <c r="S20" s="1363">
        <f t="shared" si="0"/>
        <v>0</v>
      </c>
      <c r="T20" s="1363">
        <f t="shared" si="4"/>
        <v>0</v>
      </c>
      <c r="U20" s="1587">
        <v>0</v>
      </c>
      <c r="V20" s="1587">
        <f t="shared" si="5"/>
        <v>0</v>
      </c>
      <c r="W20" s="1587">
        <f t="shared" si="6"/>
        <v>0</v>
      </c>
      <c r="X20" s="1615">
        <f t="shared" si="7"/>
        <v>0</v>
      </c>
      <c r="Y20" s="1615">
        <f t="shared" si="8"/>
        <v>0</v>
      </c>
      <c r="Z20" s="1615">
        <f t="shared" si="9"/>
        <v>0</v>
      </c>
      <c r="AA20" s="716"/>
      <c r="AB20" s="764">
        <v>13</v>
      </c>
      <c r="AC20" s="765" t="s">
        <v>15</v>
      </c>
      <c r="AD20" s="799">
        <v>1.0689000000000001E-2</v>
      </c>
      <c r="AE20" s="799">
        <v>1.0160000000000001E-2</v>
      </c>
      <c r="AF20" s="1146">
        <f t="shared" si="10"/>
        <v>0</v>
      </c>
      <c r="AG20" s="1146">
        <f t="shared" si="11"/>
        <v>0</v>
      </c>
      <c r="AH20" s="1154">
        <f t="shared" si="12"/>
        <v>0</v>
      </c>
      <c r="AI20" s="1154">
        <f t="shared" si="13"/>
        <v>0</v>
      </c>
      <c r="AJ20" s="1576">
        <f t="shared" si="14"/>
        <v>0</v>
      </c>
      <c r="AK20" s="1577">
        <f t="shared" si="15"/>
        <v>0</v>
      </c>
      <c r="AL20" s="1626">
        <f t="shared" si="16"/>
        <v>0</v>
      </c>
      <c r="AM20" s="1627">
        <f t="shared" si="17"/>
        <v>0</v>
      </c>
    </row>
    <row r="21" spans="2:39">
      <c r="B21" s="777">
        <v>14</v>
      </c>
      <c r="C21" s="1307" t="s">
        <v>16</v>
      </c>
      <c r="D21" s="1362"/>
      <c r="E21" s="1362"/>
      <c r="F21" s="1362"/>
      <c r="G21" s="1362"/>
      <c r="H21" s="1363">
        <f>'投入分析(建設)'!BV21</f>
        <v>0</v>
      </c>
      <c r="I21" s="1391">
        <v>2.4625518486364295E-2</v>
      </c>
      <c r="J21" s="1395">
        <v>0.77548217344177917</v>
      </c>
      <c r="K21" s="1395">
        <v>0.11413299795629618</v>
      </c>
      <c r="L21" s="1395">
        <v>2.7706369420763225E-5</v>
      </c>
      <c r="M21" s="1380">
        <f t="shared" si="1"/>
        <v>0</v>
      </c>
      <c r="N21" s="1364">
        <v>0</v>
      </c>
      <c r="O21" s="1364">
        <f t="shared" si="2"/>
        <v>0</v>
      </c>
      <c r="P21" s="1364">
        <f t="shared" si="3"/>
        <v>0</v>
      </c>
      <c r="Q21" s="1408"/>
      <c r="R21" s="1408"/>
      <c r="S21" s="1363">
        <f t="shared" si="0"/>
        <v>0</v>
      </c>
      <c r="T21" s="1363">
        <f t="shared" si="4"/>
        <v>0</v>
      </c>
      <c r="U21" s="1587">
        <v>0</v>
      </c>
      <c r="V21" s="1587">
        <f t="shared" si="5"/>
        <v>0</v>
      </c>
      <c r="W21" s="1587">
        <f t="shared" si="6"/>
        <v>0</v>
      </c>
      <c r="X21" s="1615">
        <f t="shared" si="7"/>
        <v>0</v>
      </c>
      <c r="Y21" s="1615">
        <f t="shared" si="8"/>
        <v>0</v>
      </c>
      <c r="Z21" s="1615">
        <f t="shared" si="9"/>
        <v>0</v>
      </c>
      <c r="AA21" s="716"/>
      <c r="AB21" s="777">
        <v>14</v>
      </c>
      <c r="AC21" s="778" t="s">
        <v>16</v>
      </c>
      <c r="AD21" s="799">
        <v>9.554E-3</v>
      </c>
      <c r="AE21" s="799">
        <v>9.554E-3</v>
      </c>
      <c r="AF21" s="1146">
        <f t="shared" si="10"/>
        <v>0</v>
      </c>
      <c r="AG21" s="1146">
        <f t="shared" si="11"/>
        <v>0</v>
      </c>
      <c r="AH21" s="1154">
        <f t="shared" si="12"/>
        <v>0</v>
      </c>
      <c r="AI21" s="1154">
        <f t="shared" si="13"/>
        <v>0</v>
      </c>
      <c r="AJ21" s="1576">
        <f t="shared" si="14"/>
        <v>0</v>
      </c>
      <c r="AK21" s="1577">
        <f t="shared" si="15"/>
        <v>0</v>
      </c>
      <c r="AL21" s="1626">
        <f t="shared" si="16"/>
        <v>0</v>
      </c>
      <c r="AM21" s="1627">
        <f t="shared" si="17"/>
        <v>0</v>
      </c>
    </row>
    <row r="22" spans="2:39">
      <c r="B22" s="777">
        <v>15</v>
      </c>
      <c r="C22" s="1307" t="s">
        <v>17</v>
      </c>
      <c r="D22" s="1362"/>
      <c r="E22" s="1362"/>
      <c r="F22" s="1362"/>
      <c r="G22" s="1362"/>
      <c r="H22" s="1363">
        <f>'投入分析(建設)'!BV22</f>
        <v>0</v>
      </c>
      <c r="I22" s="1391">
        <v>0.12003384057083699</v>
      </c>
      <c r="J22" s="1395">
        <v>0.4317111913357401</v>
      </c>
      <c r="K22" s="1395">
        <v>0.27968231046931408</v>
      </c>
      <c r="L22" s="1395">
        <v>2.8380707517041185E-4</v>
      </c>
      <c r="M22" s="1380">
        <f t="shared" si="1"/>
        <v>0</v>
      </c>
      <c r="N22" s="1364">
        <v>0</v>
      </c>
      <c r="O22" s="1364">
        <f t="shared" si="2"/>
        <v>0</v>
      </c>
      <c r="P22" s="1364">
        <f t="shared" si="3"/>
        <v>0</v>
      </c>
      <c r="Q22" s="1408"/>
      <c r="R22" s="1408"/>
      <c r="S22" s="1363">
        <f t="shared" si="0"/>
        <v>0</v>
      </c>
      <c r="T22" s="1363">
        <f t="shared" si="4"/>
        <v>0</v>
      </c>
      <c r="U22" s="1587">
        <v>0</v>
      </c>
      <c r="V22" s="1587">
        <f t="shared" si="5"/>
        <v>0</v>
      </c>
      <c r="W22" s="1587">
        <f t="shared" si="6"/>
        <v>0</v>
      </c>
      <c r="X22" s="1615">
        <f t="shared" si="7"/>
        <v>0</v>
      </c>
      <c r="Y22" s="1615">
        <f t="shared" si="8"/>
        <v>0</v>
      </c>
      <c r="Z22" s="1615">
        <f t="shared" si="9"/>
        <v>0</v>
      </c>
      <c r="AA22" s="716"/>
      <c r="AB22" s="777">
        <v>15</v>
      </c>
      <c r="AC22" s="778" t="s">
        <v>17</v>
      </c>
      <c r="AD22" s="799">
        <v>8.9242000000000002E-2</v>
      </c>
      <c r="AE22" s="799">
        <v>8.0029000000000003E-2</v>
      </c>
      <c r="AF22" s="1146">
        <f t="shared" si="10"/>
        <v>0</v>
      </c>
      <c r="AG22" s="1146">
        <f t="shared" si="11"/>
        <v>0</v>
      </c>
      <c r="AH22" s="1154">
        <f t="shared" si="12"/>
        <v>0</v>
      </c>
      <c r="AI22" s="1154">
        <f t="shared" si="13"/>
        <v>0</v>
      </c>
      <c r="AJ22" s="1576">
        <f t="shared" si="14"/>
        <v>0</v>
      </c>
      <c r="AK22" s="1577">
        <f t="shared" si="15"/>
        <v>0</v>
      </c>
      <c r="AL22" s="1626">
        <f t="shared" si="16"/>
        <v>0</v>
      </c>
      <c r="AM22" s="1627">
        <f t="shared" si="17"/>
        <v>0</v>
      </c>
    </row>
    <row r="23" spans="2:39">
      <c r="B23" s="777">
        <v>16</v>
      </c>
      <c r="C23" s="1307" t="s">
        <v>408</v>
      </c>
      <c r="D23" s="1362"/>
      <c r="E23" s="1362"/>
      <c r="F23" s="1362"/>
      <c r="G23" s="1362"/>
      <c r="H23" s="1363">
        <f>'投入分析(建設)'!BV23</f>
        <v>0</v>
      </c>
      <c r="I23" s="1391">
        <v>2.0328095460736328E-2</v>
      </c>
      <c r="J23" s="1395">
        <v>0.44939191839937231</v>
      </c>
      <c r="K23" s="1395">
        <v>0.28481757551981168</v>
      </c>
      <c r="L23" s="1395">
        <v>1.2600407789783367E-5</v>
      </c>
      <c r="M23" s="1380">
        <f t="shared" si="1"/>
        <v>0</v>
      </c>
      <c r="N23" s="1364">
        <v>0</v>
      </c>
      <c r="O23" s="1364">
        <f t="shared" si="2"/>
        <v>0</v>
      </c>
      <c r="P23" s="1364">
        <f t="shared" si="3"/>
        <v>0</v>
      </c>
      <c r="Q23" s="1408"/>
      <c r="R23" s="1408"/>
      <c r="S23" s="1363">
        <f t="shared" si="0"/>
        <v>0</v>
      </c>
      <c r="T23" s="1363">
        <f t="shared" si="4"/>
        <v>0</v>
      </c>
      <c r="U23" s="1587">
        <v>0</v>
      </c>
      <c r="V23" s="1587">
        <f t="shared" si="5"/>
        <v>0</v>
      </c>
      <c r="W23" s="1587">
        <f t="shared" si="6"/>
        <v>0</v>
      </c>
      <c r="X23" s="1615">
        <f t="shared" si="7"/>
        <v>0</v>
      </c>
      <c r="Y23" s="1615">
        <f t="shared" si="8"/>
        <v>0</v>
      </c>
      <c r="Z23" s="1615">
        <f t="shared" si="9"/>
        <v>0</v>
      </c>
      <c r="AA23" s="716"/>
      <c r="AB23" s="777">
        <v>16</v>
      </c>
      <c r="AC23" s="778" t="s">
        <v>408</v>
      </c>
      <c r="AD23" s="799">
        <v>6.6889000000000004E-2</v>
      </c>
      <c r="AE23" s="799">
        <v>6.1004000000000003E-2</v>
      </c>
      <c r="AF23" s="1146">
        <f t="shared" si="10"/>
        <v>0</v>
      </c>
      <c r="AG23" s="1146">
        <f t="shared" si="11"/>
        <v>0</v>
      </c>
      <c r="AH23" s="1154">
        <f t="shared" si="12"/>
        <v>0</v>
      </c>
      <c r="AI23" s="1154">
        <f t="shared" si="13"/>
        <v>0</v>
      </c>
      <c r="AJ23" s="1576">
        <f t="shared" si="14"/>
        <v>0</v>
      </c>
      <c r="AK23" s="1577">
        <f t="shared" si="15"/>
        <v>0</v>
      </c>
      <c r="AL23" s="1626">
        <f t="shared" si="16"/>
        <v>0</v>
      </c>
      <c r="AM23" s="1627">
        <f t="shared" si="17"/>
        <v>0</v>
      </c>
    </row>
    <row r="24" spans="2:39">
      <c r="B24" s="777">
        <v>17</v>
      </c>
      <c r="C24" s="1307" t="s">
        <v>409</v>
      </c>
      <c r="D24" s="1362"/>
      <c r="E24" s="1362"/>
      <c r="F24" s="1362"/>
      <c r="G24" s="1362"/>
      <c r="H24" s="1363">
        <f>'投入分析(建設)'!BV24</f>
        <v>0</v>
      </c>
      <c r="I24" s="1391">
        <v>8.0950450085151227E-2</v>
      </c>
      <c r="J24" s="1395">
        <v>0.44720659426926596</v>
      </c>
      <c r="K24" s="1395">
        <v>0.25353264424964017</v>
      </c>
      <c r="L24" s="1395">
        <v>5.0397509867682307E-5</v>
      </c>
      <c r="M24" s="1380">
        <f t="shared" si="1"/>
        <v>0</v>
      </c>
      <c r="N24" s="1364">
        <v>0</v>
      </c>
      <c r="O24" s="1364">
        <f t="shared" si="2"/>
        <v>0</v>
      </c>
      <c r="P24" s="1364">
        <f t="shared" si="3"/>
        <v>0</v>
      </c>
      <c r="Q24" s="1408"/>
      <c r="R24" s="1408"/>
      <c r="S24" s="1363">
        <f t="shared" si="0"/>
        <v>0</v>
      </c>
      <c r="T24" s="1363">
        <f t="shared" si="4"/>
        <v>0</v>
      </c>
      <c r="U24" s="1587">
        <v>0</v>
      </c>
      <c r="V24" s="1587">
        <f t="shared" si="5"/>
        <v>0</v>
      </c>
      <c r="W24" s="1587">
        <f t="shared" si="6"/>
        <v>0</v>
      </c>
      <c r="X24" s="1615">
        <f t="shared" si="7"/>
        <v>0</v>
      </c>
      <c r="Y24" s="1615">
        <f t="shared" si="8"/>
        <v>0</v>
      </c>
      <c r="Z24" s="1615">
        <f t="shared" si="9"/>
        <v>0</v>
      </c>
      <c r="AA24" s="716"/>
      <c r="AB24" s="777">
        <v>17</v>
      </c>
      <c r="AC24" s="778" t="s">
        <v>409</v>
      </c>
      <c r="AD24" s="799">
        <v>5.4886999999999998E-2</v>
      </c>
      <c r="AE24" s="799">
        <v>5.3970999999999998E-2</v>
      </c>
      <c r="AF24" s="1146">
        <f t="shared" si="10"/>
        <v>0</v>
      </c>
      <c r="AG24" s="1146">
        <f t="shared" si="11"/>
        <v>0</v>
      </c>
      <c r="AH24" s="1154">
        <f t="shared" si="12"/>
        <v>0</v>
      </c>
      <c r="AI24" s="1154">
        <f t="shared" si="13"/>
        <v>0</v>
      </c>
      <c r="AJ24" s="1576">
        <f t="shared" si="14"/>
        <v>0</v>
      </c>
      <c r="AK24" s="1577">
        <f t="shared" si="15"/>
        <v>0</v>
      </c>
      <c r="AL24" s="1626">
        <f t="shared" si="16"/>
        <v>0</v>
      </c>
      <c r="AM24" s="1627">
        <f t="shared" si="17"/>
        <v>0</v>
      </c>
    </row>
    <row r="25" spans="2:39">
      <c r="B25" s="777">
        <v>18</v>
      </c>
      <c r="C25" s="1307" t="s">
        <v>410</v>
      </c>
      <c r="D25" s="1362"/>
      <c r="E25" s="1362"/>
      <c r="F25" s="1362"/>
      <c r="G25" s="1362"/>
      <c r="H25" s="1363">
        <f>'投入分析(建設)'!BV25</f>
        <v>0</v>
      </c>
      <c r="I25" s="1391">
        <v>0.10746794280115302</v>
      </c>
      <c r="J25" s="1395">
        <v>0.30821686013063049</v>
      </c>
      <c r="K25" s="1395">
        <v>0.17551355375816441</v>
      </c>
      <c r="L25" s="1395">
        <v>1.3970973312433027E-4</v>
      </c>
      <c r="M25" s="1380">
        <f t="shared" si="1"/>
        <v>0</v>
      </c>
      <c r="N25" s="1364">
        <v>0</v>
      </c>
      <c r="O25" s="1364">
        <f t="shared" si="2"/>
        <v>0</v>
      </c>
      <c r="P25" s="1364">
        <f t="shared" si="3"/>
        <v>0</v>
      </c>
      <c r="Q25" s="1408"/>
      <c r="R25" s="1408"/>
      <c r="S25" s="1363">
        <f>$Q$48*$R$48*L25</f>
        <v>0</v>
      </c>
      <c r="T25" s="1363">
        <f t="shared" si="4"/>
        <v>0</v>
      </c>
      <c r="U25" s="1587">
        <v>0</v>
      </c>
      <c r="V25" s="1587">
        <f t="shared" si="5"/>
        <v>0</v>
      </c>
      <c r="W25" s="1587">
        <f t="shared" si="6"/>
        <v>0</v>
      </c>
      <c r="X25" s="1615">
        <f t="shared" si="7"/>
        <v>0</v>
      </c>
      <c r="Y25" s="1615">
        <f t="shared" si="8"/>
        <v>0</v>
      </c>
      <c r="Z25" s="1615">
        <f t="shared" si="9"/>
        <v>0</v>
      </c>
      <c r="AA25" s="716"/>
      <c r="AB25" s="777">
        <v>18</v>
      </c>
      <c r="AC25" s="778" t="s">
        <v>410</v>
      </c>
      <c r="AD25" s="799">
        <v>4.1050000000000003E-2</v>
      </c>
      <c r="AE25" s="799">
        <v>4.0203999999999997E-2</v>
      </c>
      <c r="AF25" s="1146">
        <f t="shared" si="10"/>
        <v>0</v>
      </c>
      <c r="AG25" s="1146">
        <f t="shared" si="11"/>
        <v>0</v>
      </c>
      <c r="AH25" s="1154">
        <f t="shared" si="12"/>
        <v>0</v>
      </c>
      <c r="AI25" s="1154">
        <f t="shared" si="13"/>
        <v>0</v>
      </c>
      <c r="AJ25" s="1576">
        <f t="shared" si="14"/>
        <v>0</v>
      </c>
      <c r="AK25" s="1577">
        <f t="shared" si="15"/>
        <v>0</v>
      </c>
      <c r="AL25" s="1626">
        <f t="shared" si="16"/>
        <v>0</v>
      </c>
      <c r="AM25" s="1627">
        <f t="shared" si="17"/>
        <v>0</v>
      </c>
    </row>
    <row r="26" spans="2:39">
      <c r="B26" s="777">
        <v>19</v>
      </c>
      <c r="C26" s="1307" t="s">
        <v>411</v>
      </c>
      <c r="D26" s="1362"/>
      <c r="E26" s="1362"/>
      <c r="F26" s="1362"/>
      <c r="G26" s="1362"/>
      <c r="H26" s="1363">
        <f>'投入分析(建設)'!BV26</f>
        <v>0</v>
      </c>
      <c r="I26" s="1391">
        <v>0.38971210838272652</v>
      </c>
      <c r="J26" s="1395">
        <v>0.25791165341184591</v>
      </c>
      <c r="K26" s="1395">
        <v>0.17835273652482092</v>
      </c>
      <c r="L26" s="1395">
        <v>6.5237544047439075E-4</v>
      </c>
      <c r="M26" s="1380">
        <f t="shared" si="1"/>
        <v>0</v>
      </c>
      <c r="N26" s="1364">
        <v>0</v>
      </c>
      <c r="O26" s="1364">
        <f t="shared" si="2"/>
        <v>0</v>
      </c>
      <c r="P26" s="1364">
        <f t="shared" si="3"/>
        <v>0</v>
      </c>
      <c r="Q26" s="1408"/>
      <c r="R26" s="1408"/>
      <c r="S26" s="1363">
        <f t="shared" si="0"/>
        <v>0</v>
      </c>
      <c r="T26" s="1363">
        <f t="shared" si="4"/>
        <v>0</v>
      </c>
      <c r="U26" s="1587">
        <v>0</v>
      </c>
      <c r="V26" s="1587">
        <f t="shared" si="5"/>
        <v>0</v>
      </c>
      <c r="W26" s="1587">
        <f t="shared" si="6"/>
        <v>0</v>
      </c>
      <c r="X26" s="1615">
        <f t="shared" si="7"/>
        <v>0</v>
      </c>
      <c r="Y26" s="1615">
        <f t="shared" si="8"/>
        <v>0</v>
      </c>
      <c r="Z26" s="1615">
        <f t="shared" si="9"/>
        <v>0</v>
      </c>
      <c r="AA26" s="716"/>
      <c r="AB26" s="777">
        <v>19</v>
      </c>
      <c r="AC26" s="778" t="s">
        <v>411</v>
      </c>
      <c r="AD26" s="799">
        <v>3.7449999999999997E-2</v>
      </c>
      <c r="AE26" s="799">
        <v>3.6255000000000003E-2</v>
      </c>
      <c r="AF26" s="1146">
        <f t="shared" si="10"/>
        <v>0</v>
      </c>
      <c r="AG26" s="1146">
        <f t="shared" si="11"/>
        <v>0</v>
      </c>
      <c r="AH26" s="1154">
        <f t="shared" si="12"/>
        <v>0</v>
      </c>
      <c r="AI26" s="1154">
        <f t="shared" si="13"/>
        <v>0</v>
      </c>
      <c r="AJ26" s="1576">
        <f t="shared" si="14"/>
        <v>0</v>
      </c>
      <c r="AK26" s="1577">
        <f t="shared" si="15"/>
        <v>0</v>
      </c>
      <c r="AL26" s="1626">
        <f t="shared" si="16"/>
        <v>0</v>
      </c>
      <c r="AM26" s="1627">
        <f t="shared" si="17"/>
        <v>0</v>
      </c>
    </row>
    <row r="27" spans="2:39">
      <c r="B27" s="777">
        <v>20</v>
      </c>
      <c r="C27" s="1307" t="s">
        <v>18</v>
      </c>
      <c r="D27" s="1362"/>
      <c r="E27" s="1362"/>
      <c r="F27" s="1362"/>
      <c r="G27" s="1362"/>
      <c r="H27" s="1363">
        <f>'投入分析(建設)'!BV27</f>
        <v>0</v>
      </c>
      <c r="I27" s="1391">
        <v>7.9261454189146097E-2</v>
      </c>
      <c r="J27" s="1395">
        <v>0.40001140879618191</v>
      </c>
      <c r="K27" s="1395">
        <v>0.22901256869046036</v>
      </c>
      <c r="L27" s="1395">
        <v>9.0716175648865955E-4</v>
      </c>
      <c r="M27" s="1380">
        <f t="shared" si="1"/>
        <v>0</v>
      </c>
      <c r="N27" s="1364">
        <v>0</v>
      </c>
      <c r="O27" s="1364">
        <f t="shared" si="2"/>
        <v>0</v>
      </c>
      <c r="P27" s="1364">
        <f t="shared" si="3"/>
        <v>0</v>
      </c>
      <c r="Q27" s="1408"/>
      <c r="R27" s="1408"/>
      <c r="S27" s="1363">
        <f t="shared" si="0"/>
        <v>0</v>
      </c>
      <c r="T27" s="1363">
        <f t="shared" si="4"/>
        <v>0</v>
      </c>
      <c r="U27" s="1587">
        <v>0</v>
      </c>
      <c r="V27" s="1587">
        <f t="shared" si="5"/>
        <v>0</v>
      </c>
      <c r="W27" s="1587">
        <f t="shared" si="6"/>
        <v>0</v>
      </c>
      <c r="X27" s="1615">
        <f t="shared" si="7"/>
        <v>0</v>
      </c>
      <c r="Y27" s="1615">
        <f t="shared" si="8"/>
        <v>0</v>
      </c>
      <c r="Z27" s="1615">
        <f t="shared" si="9"/>
        <v>0</v>
      </c>
      <c r="AA27" s="716"/>
      <c r="AB27" s="777">
        <v>20</v>
      </c>
      <c r="AC27" s="778" t="s">
        <v>18</v>
      </c>
      <c r="AD27" s="799">
        <v>5.1396999999999998E-2</v>
      </c>
      <c r="AE27" s="799">
        <v>4.9685E-2</v>
      </c>
      <c r="AF27" s="1146">
        <f t="shared" si="10"/>
        <v>0</v>
      </c>
      <c r="AG27" s="1146">
        <f t="shared" si="11"/>
        <v>0</v>
      </c>
      <c r="AH27" s="1154">
        <f t="shared" si="12"/>
        <v>0</v>
      </c>
      <c r="AI27" s="1154">
        <f t="shared" si="13"/>
        <v>0</v>
      </c>
      <c r="AJ27" s="1576">
        <f t="shared" si="14"/>
        <v>0</v>
      </c>
      <c r="AK27" s="1577">
        <f t="shared" si="15"/>
        <v>0</v>
      </c>
      <c r="AL27" s="1626">
        <f t="shared" si="16"/>
        <v>0</v>
      </c>
      <c r="AM27" s="1627">
        <f t="shared" si="17"/>
        <v>0</v>
      </c>
    </row>
    <row r="28" spans="2:39">
      <c r="B28" s="777">
        <v>21</v>
      </c>
      <c r="C28" s="1307" t="s">
        <v>880</v>
      </c>
      <c r="D28" s="1362"/>
      <c r="E28" s="1362"/>
      <c r="F28" s="1362"/>
      <c r="G28" s="1362"/>
      <c r="H28" s="1363">
        <f>'投入分析(建設)'!BV28</f>
        <v>0</v>
      </c>
      <c r="I28" s="1391">
        <v>4.7247206323248858E-2</v>
      </c>
      <c r="J28" s="1395">
        <v>0.66355708781180278</v>
      </c>
      <c r="K28" s="1395">
        <v>0.39282092881768405</v>
      </c>
      <c r="L28" s="1395">
        <v>3.1972595796964836E-4</v>
      </c>
      <c r="M28" s="1380">
        <f t="shared" si="1"/>
        <v>0</v>
      </c>
      <c r="N28" s="1364">
        <v>0</v>
      </c>
      <c r="O28" s="1364">
        <f t="shared" si="2"/>
        <v>0</v>
      </c>
      <c r="P28" s="1364">
        <f t="shared" si="3"/>
        <v>0</v>
      </c>
      <c r="Q28" s="1408"/>
      <c r="R28" s="1408"/>
      <c r="S28" s="1363">
        <f>$Q$48*$R$48*L28</f>
        <v>0</v>
      </c>
      <c r="T28" s="1363">
        <f t="shared" si="4"/>
        <v>0</v>
      </c>
      <c r="U28" s="1587">
        <v>0</v>
      </c>
      <c r="V28" s="1587">
        <f t="shared" si="5"/>
        <v>0</v>
      </c>
      <c r="W28" s="1587">
        <f t="shared" si="6"/>
        <v>0</v>
      </c>
      <c r="X28" s="1615">
        <f t="shared" si="7"/>
        <v>0</v>
      </c>
      <c r="Y28" s="1615">
        <f t="shared" si="8"/>
        <v>0</v>
      </c>
      <c r="Z28" s="1615">
        <f t="shared" si="9"/>
        <v>0</v>
      </c>
      <c r="AA28" s="716"/>
      <c r="AB28" s="777">
        <v>21</v>
      </c>
      <c r="AC28" s="778" t="s">
        <v>412</v>
      </c>
      <c r="AD28" s="799">
        <v>0.113162</v>
      </c>
      <c r="AE28" s="799">
        <v>0.111336</v>
      </c>
      <c r="AF28" s="1146">
        <f t="shared" si="10"/>
        <v>0</v>
      </c>
      <c r="AG28" s="1146">
        <f t="shared" si="11"/>
        <v>0</v>
      </c>
      <c r="AH28" s="1154">
        <f t="shared" si="12"/>
        <v>0</v>
      </c>
      <c r="AI28" s="1154">
        <f t="shared" si="13"/>
        <v>0</v>
      </c>
      <c r="AJ28" s="1576">
        <f t="shared" si="14"/>
        <v>0</v>
      </c>
      <c r="AK28" s="1577">
        <f t="shared" si="15"/>
        <v>0</v>
      </c>
      <c r="AL28" s="1626">
        <f t="shared" si="16"/>
        <v>0</v>
      </c>
      <c r="AM28" s="1627">
        <f t="shared" si="17"/>
        <v>0</v>
      </c>
    </row>
    <row r="29" spans="2:39">
      <c r="B29" s="777">
        <v>22</v>
      </c>
      <c r="C29" s="1307" t="s">
        <v>19</v>
      </c>
      <c r="D29" s="1362"/>
      <c r="E29" s="1362"/>
      <c r="F29" s="1362"/>
      <c r="G29" s="1362"/>
      <c r="H29" s="1363">
        <f>'投入分析(建設)'!BV29</f>
        <v>0</v>
      </c>
      <c r="I29" s="1391">
        <v>6.7003734734558895E-2</v>
      </c>
      <c r="J29" s="1395">
        <v>0.31307539441132337</v>
      </c>
      <c r="K29" s="1395">
        <v>0.16017763718213895</v>
      </c>
      <c r="L29" s="1395">
        <v>4.8110159163033777E-4</v>
      </c>
      <c r="M29" s="1380">
        <f t="shared" si="1"/>
        <v>0</v>
      </c>
      <c r="N29" s="1364">
        <v>0</v>
      </c>
      <c r="O29" s="1364">
        <f t="shared" si="2"/>
        <v>0</v>
      </c>
      <c r="P29" s="1364">
        <f t="shared" si="3"/>
        <v>0</v>
      </c>
      <c r="Q29" s="1408"/>
      <c r="R29" s="1408"/>
      <c r="S29" s="1363">
        <f t="shared" si="0"/>
        <v>0</v>
      </c>
      <c r="T29" s="1363">
        <f>S29*I29</f>
        <v>0</v>
      </c>
      <c r="U29" s="1587">
        <v>0</v>
      </c>
      <c r="V29" s="1587">
        <f t="shared" si="5"/>
        <v>0</v>
      </c>
      <c r="W29" s="1587">
        <f t="shared" si="6"/>
        <v>0</v>
      </c>
      <c r="X29" s="1615">
        <f t="shared" si="7"/>
        <v>0</v>
      </c>
      <c r="Y29" s="1615">
        <f t="shared" si="8"/>
        <v>0</v>
      </c>
      <c r="Z29" s="1615">
        <f t="shared" si="9"/>
        <v>0</v>
      </c>
      <c r="AA29" s="716"/>
      <c r="AB29" s="777">
        <v>22</v>
      </c>
      <c r="AC29" s="778" t="s">
        <v>19</v>
      </c>
      <c r="AD29" s="799">
        <v>2.9464000000000001E-2</v>
      </c>
      <c r="AE29" s="799">
        <v>2.7639E-2</v>
      </c>
      <c r="AF29" s="1146">
        <f t="shared" si="10"/>
        <v>0</v>
      </c>
      <c r="AG29" s="1146">
        <f t="shared" si="11"/>
        <v>0</v>
      </c>
      <c r="AH29" s="1154">
        <f t="shared" si="12"/>
        <v>0</v>
      </c>
      <c r="AI29" s="1154">
        <f t="shared" si="13"/>
        <v>0</v>
      </c>
      <c r="AJ29" s="1576">
        <f t="shared" si="14"/>
        <v>0</v>
      </c>
      <c r="AK29" s="1577">
        <f t="shared" si="15"/>
        <v>0</v>
      </c>
      <c r="AL29" s="1626">
        <f t="shared" si="16"/>
        <v>0</v>
      </c>
      <c r="AM29" s="1627">
        <f t="shared" si="17"/>
        <v>0</v>
      </c>
    </row>
    <row r="30" spans="2:39">
      <c r="B30" s="777">
        <v>23</v>
      </c>
      <c r="C30" s="1307" t="s">
        <v>20</v>
      </c>
      <c r="D30" s="1362"/>
      <c r="E30" s="1362"/>
      <c r="F30" s="1362"/>
      <c r="G30" s="1362"/>
      <c r="H30" s="1363">
        <f>'投入分析(建設)'!BV30</f>
        <v>0</v>
      </c>
      <c r="I30" s="1391">
        <v>0.17793528438289352</v>
      </c>
      <c r="J30" s="1395">
        <v>0.44803335145912632</v>
      </c>
      <c r="K30" s="1395">
        <v>0.25484864962842124</v>
      </c>
      <c r="L30" s="1395">
        <v>2.8259221376093673E-3</v>
      </c>
      <c r="M30" s="1380">
        <f t="shared" si="1"/>
        <v>0</v>
      </c>
      <c r="N30" s="1364">
        <v>0</v>
      </c>
      <c r="O30" s="1364">
        <f t="shared" si="2"/>
        <v>0</v>
      </c>
      <c r="P30" s="1364">
        <f t="shared" si="3"/>
        <v>0</v>
      </c>
      <c r="Q30" s="1408"/>
      <c r="R30" s="1408"/>
      <c r="S30" s="1363">
        <f>$Q$48*$R$48*L30</f>
        <v>0</v>
      </c>
      <c r="T30" s="1363">
        <f t="shared" si="4"/>
        <v>0</v>
      </c>
      <c r="U30" s="1587">
        <v>0</v>
      </c>
      <c r="V30" s="1587">
        <f t="shared" si="5"/>
        <v>0</v>
      </c>
      <c r="W30" s="1587">
        <f t="shared" si="6"/>
        <v>0</v>
      </c>
      <c r="X30" s="1615">
        <f t="shared" si="7"/>
        <v>0</v>
      </c>
      <c r="Y30" s="1615">
        <f t="shared" si="8"/>
        <v>0</v>
      </c>
      <c r="Z30" s="1615">
        <f t="shared" si="9"/>
        <v>0</v>
      </c>
      <c r="AA30" s="716"/>
      <c r="AB30" s="777">
        <v>23</v>
      </c>
      <c r="AC30" s="778" t="s">
        <v>20</v>
      </c>
      <c r="AD30" s="799">
        <v>0.16559699999999999</v>
      </c>
      <c r="AE30" s="799">
        <v>0.13333300000000001</v>
      </c>
      <c r="AF30" s="1146">
        <f t="shared" si="10"/>
        <v>0</v>
      </c>
      <c r="AG30" s="1146">
        <f t="shared" si="11"/>
        <v>0</v>
      </c>
      <c r="AH30" s="1154">
        <f t="shared" si="12"/>
        <v>0</v>
      </c>
      <c r="AI30" s="1154">
        <f t="shared" si="13"/>
        <v>0</v>
      </c>
      <c r="AJ30" s="1576">
        <f t="shared" si="14"/>
        <v>0</v>
      </c>
      <c r="AK30" s="1577">
        <f t="shared" si="15"/>
        <v>0</v>
      </c>
      <c r="AL30" s="1626">
        <f t="shared" si="16"/>
        <v>0</v>
      </c>
      <c r="AM30" s="1627">
        <f t="shared" si="17"/>
        <v>0</v>
      </c>
    </row>
    <row r="31" spans="2:39" s="718" customFormat="1">
      <c r="B31" s="780">
        <v>24</v>
      </c>
      <c r="C31" s="1308" t="s">
        <v>3</v>
      </c>
      <c r="D31" s="1564">
        <f>'投入分析(建設)'!BV57</f>
        <v>0</v>
      </c>
      <c r="E31" s="1564">
        <f>D31*I31</f>
        <v>0</v>
      </c>
      <c r="F31" s="1564">
        <f>'投入分析(建設)'!BV56</f>
        <v>0</v>
      </c>
      <c r="G31" s="1564">
        <f>'投入分析(建設)'!BV50</f>
        <v>0</v>
      </c>
      <c r="H31" s="1365">
        <f>'投入分析(建設)'!BV31</f>
        <v>0</v>
      </c>
      <c r="I31" s="1392">
        <v>1</v>
      </c>
      <c r="J31" s="1396">
        <v>0.47794453843868301</v>
      </c>
      <c r="K31" s="1396">
        <v>0.36128528696808798</v>
      </c>
      <c r="L31" s="1396">
        <v>4.0759306561444402E-3</v>
      </c>
      <c r="M31" s="1381">
        <f>H31*I31</f>
        <v>0</v>
      </c>
      <c r="N31" s="1366">
        <v>0</v>
      </c>
      <c r="O31" s="1366">
        <f t="shared" si="2"/>
        <v>0</v>
      </c>
      <c r="P31" s="1366">
        <f t="shared" si="3"/>
        <v>0</v>
      </c>
      <c r="Q31" s="1409"/>
      <c r="R31" s="1409"/>
      <c r="S31" s="1365">
        <f t="shared" si="0"/>
        <v>0</v>
      </c>
      <c r="T31" s="1365">
        <f t="shared" si="4"/>
        <v>0</v>
      </c>
      <c r="U31" s="1588">
        <v>0</v>
      </c>
      <c r="V31" s="1588">
        <f t="shared" si="5"/>
        <v>0</v>
      </c>
      <c r="W31" s="1588">
        <f t="shared" si="6"/>
        <v>0</v>
      </c>
      <c r="X31" s="1616">
        <f t="shared" si="7"/>
        <v>0</v>
      </c>
      <c r="Y31" s="1616">
        <f t="shared" si="8"/>
        <v>0</v>
      </c>
      <c r="Z31" s="1616">
        <f t="shared" si="9"/>
        <v>0</v>
      </c>
      <c r="AA31" s="717"/>
      <c r="AB31" s="780">
        <v>24</v>
      </c>
      <c r="AC31" s="781" t="s">
        <v>3</v>
      </c>
      <c r="AD31" s="800">
        <v>8.8671E-2</v>
      </c>
      <c r="AE31" s="800">
        <v>7.5814999999999994E-2</v>
      </c>
      <c r="AF31" s="1147">
        <f t="shared" si="10"/>
        <v>0</v>
      </c>
      <c r="AG31" s="1147">
        <f t="shared" si="11"/>
        <v>0</v>
      </c>
      <c r="AH31" s="1155">
        <f t="shared" si="12"/>
        <v>0</v>
      </c>
      <c r="AI31" s="1155">
        <f t="shared" si="13"/>
        <v>0</v>
      </c>
      <c r="AJ31" s="1578">
        <f t="shared" si="14"/>
        <v>0</v>
      </c>
      <c r="AK31" s="1579">
        <f t="shared" si="15"/>
        <v>0</v>
      </c>
      <c r="AL31" s="1628">
        <f t="shared" si="16"/>
        <v>0</v>
      </c>
      <c r="AM31" s="1629">
        <f t="shared" si="17"/>
        <v>0</v>
      </c>
    </row>
    <row r="32" spans="2:39">
      <c r="B32" s="777">
        <v>25</v>
      </c>
      <c r="C32" s="1307" t="s">
        <v>979</v>
      </c>
      <c r="D32" s="1362"/>
      <c r="E32" s="1362"/>
      <c r="F32" s="1362"/>
      <c r="G32" s="1362"/>
      <c r="H32" s="1363">
        <f>'投入分析(建設)'!BV32</f>
        <v>0</v>
      </c>
      <c r="I32" s="1391">
        <v>0.67600694902738589</v>
      </c>
      <c r="J32" s="1395">
        <v>0.40250815986209038</v>
      </c>
      <c r="K32" s="1395">
        <v>8.9183411264164458E-2</v>
      </c>
      <c r="L32" s="1395">
        <v>3.4261228388237211E-2</v>
      </c>
      <c r="M32" s="1380">
        <f t="shared" si="1"/>
        <v>0</v>
      </c>
      <c r="N32" s="1364">
        <v>0</v>
      </c>
      <c r="O32" s="1364">
        <f t="shared" si="2"/>
        <v>0</v>
      </c>
      <c r="P32" s="1364">
        <f t="shared" si="3"/>
        <v>0</v>
      </c>
      <c r="Q32" s="1408"/>
      <c r="R32" s="1408"/>
      <c r="S32" s="1363">
        <f t="shared" si="0"/>
        <v>0</v>
      </c>
      <c r="T32" s="1363">
        <f t="shared" si="4"/>
        <v>0</v>
      </c>
      <c r="U32" s="1587">
        <v>0</v>
      </c>
      <c r="V32" s="1587">
        <f t="shared" si="5"/>
        <v>0</v>
      </c>
      <c r="W32" s="1587">
        <f t="shared" si="6"/>
        <v>0</v>
      </c>
      <c r="X32" s="1615">
        <f t="shared" si="7"/>
        <v>0</v>
      </c>
      <c r="Y32" s="1615">
        <f t="shared" si="8"/>
        <v>0</v>
      </c>
      <c r="Z32" s="1615">
        <f t="shared" si="9"/>
        <v>0</v>
      </c>
      <c r="AA32" s="716"/>
      <c r="AB32" s="777">
        <v>25</v>
      </c>
      <c r="AC32" s="778" t="s">
        <v>413</v>
      </c>
      <c r="AD32" s="799">
        <v>1.0363000000000001E-2</v>
      </c>
      <c r="AE32" s="799">
        <v>1.0363000000000001E-2</v>
      </c>
      <c r="AF32" s="1146">
        <f t="shared" si="10"/>
        <v>0</v>
      </c>
      <c r="AG32" s="1146">
        <f t="shared" si="11"/>
        <v>0</v>
      </c>
      <c r="AH32" s="1154">
        <f t="shared" si="12"/>
        <v>0</v>
      </c>
      <c r="AI32" s="1154">
        <f t="shared" si="13"/>
        <v>0</v>
      </c>
      <c r="AJ32" s="1576">
        <f t="shared" si="14"/>
        <v>0</v>
      </c>
      <c r="AK32" s="1577">
        <f t="shared" si="15"/>
        <v>0</v>
      </c>
      <c r="AL32" s="1626">
        <f t="shared" si="16"/>
        <v>0</v>
      </c>
      <c r="AM32" s="1627">
        <f t="shared" si="17"/>
        <v>0</v>
      </c>
    </row>
    <row r="33" spans="2:39">
      <c r="B33" s="777">
        <v>26</v>
      </c>
      <c r="C33" s="1307" t="s">
        <v>337</v>
      </c>
      <c r="D33" s="1362"/>
      <c r="E33" s="1362"/>
      <c r="F33" s="1362"/>
      <c r="G33" s="1362"/>
      <c r="H33" s="1363">
        <f>'投入分析(建設)'!BV33</f>
        <v>0</v>
      </c>
      <c r="I33" s="1391">
        <v>0.9979348540317281</v>
      </c>
      <c r="J33" s="1395">
        <v>0.51183037281471588</v>
      </c>
      <c r="K33" s="1395">
        <v>0.14247934657960637</v>
      </c>
      <c r="L33" s="1395">
        <v>1.1923289883902826E-2</v>
      </c>
      <c r="M33" s="1380">
        <f t="shared" si="1"/>
        <v>0</v>
      </c>
      <c r="N33" s="1364">
        <v>0</v>
      </c>
      <c r="O33" s="1364">
        <f t="shared" si="2"/>
        <v>0</v>
      </c>
      <c r="P33" s="1364">
        <f t="shared" si="3"/>
        <v>0</v>
      </c>
      <c r="Q33" s="1408"/>
      <c r="R33" s="1408"/>
      <c r="S33" s="1363">
        <f t="shared" si="0"/>
        <v>0</v>
      </c>
      <c r="T33" s="1363">
        <f t="shared" si="4"/>
        <v>0</v>
      </c>
      <c r="U33" s="1587">
        <v>0</v>
      </c>
      <c r="V33" s="1587">
        <f t="shared" si="5"/>
        <v>0</v>
      </c>
      <c r="W33" s="1587">
        <f t="shared" si="6"/>
        <v>0</v>
      </c>
      <c r="X33" s="1615">
        <f t="shared" si="7"/>
        <v>0</v>
      </c>
      <c r="Y33" s="1615">
        <f t="shared" si="8"/>
        <v>0</v>
      </c>
      <c r="Z33" s="1615">
        <f t="shared" si="9"/>
        <v>0</v>
      </c>
      <c r="AA33" s="716"/>
      <c r="AB33" s="777">
        <v>26</v>
      </c>
      <c r="AC33" s="778" t="s">
        <v>337</v>
      </c>
      <c r="AD33" s="799">
        <v>2.8669E-2</v>
      </c>
      <c r="AE33" s="799">
        <v>2.8669E-2</v>
      </c>
      <c r="AF33" s="1146">
        <f t="shared" si="10"/>
        <v>0</v>
      </c>
      <c r="AG33" s="1146">
        <f t="shared" si="11"/>
        <v>0</v>
      </c>
      <c r="AH33" s="1154">
        <f t="shared" si="12"/>
        <v>0</v>
      </c>
      <c r="AI33" s="1154">
        <f t="shared" si="13"/>
        <v>0</v>
      </c>
      <c r="AJ33" s="1576">
        <f t="shared" si="14"/>
        <v>0</v>
      </c>
      <c r="AK33" s="1577">
        <f t="shared" si="15"/>
        <v>0</v>
      </c>
      <c r="AL33" s="1626">
        <f t="shared" si="16"/>
        <v>0</v>
      </c>
      <c r="AM33" s="1627">
        <f t="shared" si="17"/>
        <v>0</v>
      </c>
    </row>
    <row r="34" spans="2:39">
      <c r="B34" s="777">
        <v>27</v>
      </c>
      <c r="C34" s="1307" t="s">
        <v>338</v>
      </c>
      <c r="D34" s="1362"/>
      <c r="E34" s="1362"/>
      <c r="F34" s="1362"/>
      <c r="G34" s="1362"/>
      <c r="H34" s="1363">
        <f>'投入分析(建設)'!BV34</f>
        <v>0</v>
      </c>
      <c r="I34" s="1391">
        <v>0.96011982774761284</v>
      </c>
      <c r="J34" s="1395">
        <v>0.61582264619278226</v>
      </c>
      <c r="K34" s="1395">
        <v>0.4459640328036405</v>
      </c>
      <c r="L34" s="1395">
        <v>4.5246233046405352E-3</v>
      </c>
      <c r="M34" s="1380">
        <f t="shared" si="1"/>
        <v>0</v>
      </c>
      <c r="N34" s="1364">
        <v>0</v>
      </c>
      <c r="O34" s="1364">
        <f t="shared" si="2"/>
        <v>0</v>
      </c>
      <c r="P34" s="1364">
        <f t="shared" si="3"/>
        <v>0</v>
      </c>
      <c r="Q34" s="1408"/>
      <c r="R34" s="1408"/>
      <c r="S34" s="1363">
        <f t="shared" si="0"/>
        <v>0</v>
      </c>
      <c r="T34" s="1363">
        <f t="shared" si="4"/>
        <v>0</v>
      </c>
      <c r="U34" s="1587">
        <v>0</v>
      </c>
      <c r="V34" s="1587">
        <f t="shared" si="5"/>
        <v>0</v>
      </c>
      <c r="W34" s="1587">
        <f t="shared" si="6"/>
        <v>0</v>
      </c>
      <c r="X34" s="1615">
        <f t="shared" si="7"/>
        <v>0</v>
      </c>
      <c r="Y34" s="1615">
        <f t="shared" si="8"/>
        <v>0</v>
      </c>
      <c r="Z34" s="1615">
        <f t="shared" si="9"/>
        <v>0</v>
      </c>
      <c r="AA34" s="716"/>
      <c r="AB34" s="777">
        <v>27</v>
      </c>
      <c r="AC34" s="778" t="s">
        <v>338</v>
      </c>
      <c r="AD34" s="799">
        <v>9.4907000000000005E-2</v>
      </c>
      <c r="AE34" s="799">
        <v>9.2449000000000003E-2</v>
      </c>
      <c r="AF34" s="1146">
        <f t="shared" si="10"/>
        <v>0</v>
      </c>
      <c r="AG34" s="1146">
        <f t="shared" si="11"/>
        <v>0</v>
      </c>
      <c r="AH34" s="1154">
        <f t="shared" si="12"/>
        <v>0</v>
      </c>
      <c r="AI34" s="1154">
        <f t="shared" si="13"/>
        <v>0</v>
      </c>
      <c r="AJ34" s="1576">
        <f t="shared" si="14"/>
        <v>0</v>
      </c>
      <c r="AK34" s="1577">
        <f t="shared" si="15"/>
        <v>0</v>
      </c>
      <c r="AL34" s="1626">
        <f t="shared" si="16"/>
        <v>0</v>
      </c>
      <c r="AM34" s="1627">
        <f t="shared" si="17"/>
        <v>0</v>
      </c>
    </row>
    <row r="35" spans="2:39">
      <c r="B35" s="777">
        <v>28</v>
      </c>
      <c r="C35" s="1307" t="s">
        <v>4</v>
      </c>
      <c r="D35" s="1362"/>
      <c r="E35" s="1362"/>
      <c r="F35" s="1362"/>
      <c r="G35" s="1362"/>
      <c r="H35" s="1363">
        <f>'投入分析(建設)'!BV35</f>
        <v>0</v>
      </c>
      <c r="I35" s="1391">
        <v>0.39078155180788221</v>
      </c>
      <c r="J35" s="1395">
        <v>0.66712119126041869</v>
      </c>
      <c r="K35" s="1395">
        <v>0.39356446129568634</v>
      </c>
      <c r="L35" s="1395">
        <v>6.8468467075624123E-2</v>
      </c>
      <c r="M35" s="1380">
        <f t="shared" si="1"/>
        <v>0</v>
      </c>
      <c r="N35" s="1364">
        <v>0</v>
      </c>
      <c r="O35" s="1364">
        <f t="shared" si="2"/>
        <v>0</v>
      </c>
      <c r="P35" s="1364">
        <f t="shared" si="3"/>
        <v>0</v>
      </c>
      <c r="Q35" s="1408"/>
      <c r="R35" s="1408"/>
      <c r="S35" s="1363">
        <f t="shared" si="0"/>
        <v>0</v>
      </c>
      <c r="T35" s="1363">
        <f t="shared" si="4"/>
        <v>0</v>
      </c>
      <c r="U35" s="1587">
        <v>0</v>
      </c>
      <c r="V35" s="1587">
        <f t="shared" si="5"/>
        <v>0</v>
      </c>
      <c r="W35" s="1587">
        <f t="shared" si="6"/>
        <v>0</v>
      </c>
      <c r="X35" s="1615">
        <f t="shared" si="7"/>
        <v>0</v>
      </c>
      <c r="Y35" s="1615">
        <f t="shared" si="8"/>
        <v>0</v>
      </c>
      <c r="Z35" s="1615">
        <f t="shared" si="9"/>
        <v>0</v>
      </c>
      <c r="AA35" s="716"/>
      <c r="AB35" s="777">
        <v>28</v>
      </c>
      <c r="AC35" s="778" t="s">
        <v>4</v>
      </c>
      <c r="AD35" s="799">
        <v>0.144124</v>
      </c>
      <c r="AE35" s="799">
        <v>0.127858</v>
      </c>
      <c r="AF35" s="1146">
        <f t="shared" si="10"/>
        <v>0</v>
      </c>
      <c r="AG35" s="1146">
        <f t="shared" si="11"/>
        <v>0</v>
      </c>
      <c r="AH35" s="1154">
        <f t="shared" si="12"/>
        <v>0</v>
      </c>
      <c r="AI35" s="1154">
        <f t="shared" si="13"/>
        <v>0</v>
      </c>
      <c r="AJ35" s="1576">
        <f t="shared" si="14"/>
        <v>0</v>
      </c>
      <c r="AK35" s="1577">
        <f t="shared" si="15"/>
        <v>0</v>
      </c>
      <c r="AL35" s="1626">
        <f t="shared" si="16"/>
        <v>0</v>
      </c>
      <c r="AM35" s="1627">
        <f t="shared" si="17"/>
        <v>0</v>
      </c>
    </row>
    <row r="36" spans="2:39">
      <c r="B36" s="777">
        <v>29</v>
      </c>
      <c r="C36" s="1307" t="s">
        <v>21</v>
      </c>
      <c r="D36" s="1362"/>
      <c r="E36" s="1362"/>
      <c r="F36" s="1362"/>
      <c r="G36" s="1362"/>
      <c r="H36" s="1363">
        <f>'投入分析(建設)'!BV36</f>
        <v>0</v>
      </c>
      <c r="I36" s="1391">
        <v>0.84521568046711382</v>
      </c>
      <c r="J36" s="1395">
        <v>0.66472755403728612</v>
      </c>
      <c r="K36" s="1395">
        <v>0.31004610977496594</v>
      </c>
      <c r="L36" s="1395">
        <v>7.2078731377226479E-2</v>
      </c>
      <c r="M36" s="1380">
        <f t="shared" si="1"/>
        <v>0</v>
      </c>
      <c r="N36" s="1364">
        <v>0</v>
      </c>
      <c r="O36" s="1364">
        <f t="shared" si="2"/>
        <v>0</v>
      </c>
      <c r="P36" s="1364">
        <f t="shared" si="3"/>
        <v>0</v>
      </c>
      <c r="Q36" s="1408"/>
      <c r="R36" s="1408"/>
      <c r="S36" s="1363">
        <f t="shared" si="0"/>
        <v>0</v>
      </c>
      <c r="T36" s="1363">
        <f t="shared" si="4"/>
        <v>0</v>
      </c>
      <c r="U36" s="1587">
        <v>0</v>
      </c>
      <c r="V36" s="1587">
        <f t="shared" si="5"/>
        <v>0</v>
      </c>
      <c r="W36" s="1587">
        <f t="shared" si="6"/>
        <v>0</v>
      </c>
      <c r="X36" s="1615">
        <f t="shared" si="7"/>
        <v>0</v>
      </c>
      <c r="Y36" s="1615">
        <f t="shared" si="8"/>
        <v>0</v>
      </c>
      <c r="Z36" s="1615">
        <f t="shared" si="9"/>
        <v>0</v>
      </c>
      <c r="AA36" s="716"/>
      <c r="AB36" s="777">
        <v>29</v>
      </c>
      <c r="AC36" s="778" t="s">
        <v>21</v>
      </c>
      <c r="AD36" s="799">
        <v>5.169E-2</v>
      </c>
      <c r="AE36" s="799">
        <v>4.9978000000000002E-2</v>
      </c>
      <c r="AF36" s="1146">
        <f t="shared" si="10"/>
        <v>0</v>
      </c>
      <c r="AG36" s="1146">
        <f t="shared" si="11"/>
        <v>0</v>
      </c>
      <c r="AH36" s="1154">
        <f t="shared" si="12"/>
        <v>0</v>
      </c>
      <c r="AI36" s="1154">
        <f t="shared" si="13"/>
        <v>0</v>
      </c>
      <c r="AJ36" s="1576">
        <f t="shared" si="14"/>
        <v>0</v>
      </c>
      <c r="AK36" s="1577">
        <f t="shared" si="15"/>
        <v>0</v>
      </c>
      <c r="AL36" s="1626">
        <f t="shared" si="16"/>
        <v>0</v>
      </c>
      <c r="AM36" s="1627">
        <f t="shared" si="17"/>
        <v>0</v>
      </c>
    </row>
    <row r="37" spans="2:39">
      <c r="B37" s="777">
        <v>30</v>
      </c>
      <c r="C37" s="1307" t="s">
        <v>22</v>
      </c>
      <c r="D37" s="1362"/>
      <c r="E37" s="1362"/>
      <c r="F37" s="1362"/>
      <c r="G37" s="1362"/>
      <c r="H37" s="1363">
        <f>'投入分析(建設)'!BV37</f>
        <v>0</v>
      </c>
      <c r="I37" s="1391">
        <v>0.96989477166596683</v>
      </c>
      <c r="J37" s="1395">
        <v>0.85385934498430394</v>
      </c>
      <c r="K37" s="1395">
        <v>3.9036686501429038E-2</v>
      </c>
      <c r="L37" s="1395">
        <v>0.20211940013809457</v>
      </c>
      <c r="M37" s="1380">
        <f t="shared" si="1"/>
        <v>0</v>
      </c>
      <c r="N37" s="1364">
        <v>0</v>
      </c>
      <c r="O37" s="1364">
        <f t="shared" si="2"/>
        <v>0</v>
      </c>
      <c r="P37" s="1364">
        <f t="shared" si="3"/>
        <v>0</v>
      </c>
      <c r="Q37" s="1408"/>
      <c r="R37" s="1408"/>
      <c r="S37" s="1363">
        <f t="shared" si="0"/>
        <v>0</v>
      </c>
      <c r="T37" s="1363">
        <f t="shared" si="4"/>
        <v>0</v>
      </c>
      <c r="U37" s="1587">
        <v>0</v>
      </c>
      <c r="V37" s="1587">
        <f t="shared" si="5"/>
        <v>0</v>
      </c>
      <c r="W37" s="1587">
        <f t="shared" si="6"/>
        <v>0</v>
      </c>
      <c r="X37" s="1615">
        <f t="shared" si="7"/>
        <v>0</v>
      </c>
      <c r="Y37" s="1615">
        <f t="shared" si="8"/>
        <v>0</v>
      </c>
      <c r="Z37" s="1615">
        <f t="shared" si="9"/>
        <v>0</v>
      </c>
      <c r="AA37" s="716"/>
      <c r="AB37" s="777">
        <v>30</v>
      </c>
      <c r="AC37" s="778" t="s">
        <v>22</v>
      </c>
      <c r="AD37" s="799">
        <v>1.1721000000000001E-2</v>
      </c>
      <c r="AE37" s="799">
        <v>7.5430000000000002E-3</v>
      </c>
      <c r="AF37" s="1146">
        <f t="shared" si="10"/>
        <v>0</v>
      </c>
      <c r="AG37" s="1146">
        <f t="shared" si="11"/>
        <v>0</v>
      </c>
      <c r="AH37" s="1154">
        <f t="shared" si="12"/>
        <v>0</v>
      </c>
      <c r="AI37" s="1154">
        <f t="shared" si="13"/>
        <v>0</v>
      </c>
      <c r="AJ37" s="1576">
        <f t="shared" si="14"/>
        <v>0</v>
      </c>
      <c r="AK37" s="1577">
        <f t="shared" si="15"/>
        <v>0</v>
      </c>
      <c r="AL37" s="1626">
        <f t="shared" si="16"/>
        <v>0</v>
      </c>
      <c r="AM37" s="1627">
        <f t="shared" si="17"/>
        <v>0</v>
      </c>
    </row>
    <row r="38" spans="2:39">
      <c r="B38" s="777">
        <v>31</v>
      </c>
      <c r="C38" s="1307" t="s">
        <v>414</v>
      </c>
      <c r="D38" s="1362"/>
      <c r="E38" s="1362"/>
      <c r="F38" s="1362"/>
      <c r="G38" s="1362"/>
      <c r="H38" s="1363">
        <f>'投入分析(建設)'!BV38</f>
        <v>0</v>
      </c>
      <c r="I38" s="1391">
        <v>0.70399005338321852</v>
      </c>
      <c r="J38" s="1395">
        <v>0.49554509652462053</v>
      </c>
      <c r="K38" s="1395">
        <v>0.31754412275277494</v>
      </c>
      <c r="L38" s="1395">
        <v>4.7591172809132345E-2</v>
      </c>
      <c r="M38" s="1380">
        <f t="shared" si="1"/>
        <v>0</v>
      </c>
      <c r="N38" s="1364">
        <v>0</v>
      </c>
      <c r="O38" s="1364">
        <f t="shared" si="2"/>
        <v>0</v>
      </c>
      <c r="P38" s="1364">
        <f t="shared" si="3"/>
        <v>0</v>
      </c>
      <c r="Q38" s="1408"/>
      <c r="R38" s="1408"/>
      <c r="S38" s="1363">
        <f t="shared" si="0"/>
        <v>0</v>
      </c>
      <c r="T38" s="1363">
        <f t="shared" si="4"/>
        <v>0</v>
      </c>
      <c r="U38" s="1587">
        <v>0</v>
      </c>
      <c r="V38" s="1587">
        <f t="shared" si="5"/>
        <v>0</v>
      </c>
      <c r="W38" s="1587">
        <f t="shared" si="6"/>
        <v>0</v>
      </c>
      <c r="X38" s="1615">
        <f t="shared" si="7"/>
        <v>0</v>
      </c>
      <c r="Y38" s="1615">
        <f t="shared" si="8"/>
        <v>0</v>
      </c>
      <c r="Z38" s="1615">
        <f t="shared" si="9"/>
        <v>0</v>
      </c>
      <c r="AA38" s="716"/>
      <c r="AB38" s="777">
        <v>31</v>
      </c>
      <c r="AC38" s="778" t="s">
        <v>414</v>
      </c>
      <c r="AD38" s="799">
        <v>6.6244999999999998E-2</v>
      </c>
      <c r="AE38" s="799">
        <v>6.4505000000000007E-2</v>
      </c>
      <c r="AF38" s="1146">
        <f t="shared" si="10"/>
        <v>0</v>
      </c>
      <c r="AG38" s="1146">
        <f t="shared" si="11"/>
        <v>0</v>
      </c>
      <c r="AH38" s="1154">
        <f t="shared" si="12"/>
        <v>0</v>
      </c>
      <c r="AI38" s="1154">
        <f t="shared" si="13"/>
        <v>0</v>
      </c>
      <c r="AJ38" s="1576">
        <f t="shared" si="14"/>
        <v>0</v>
      </c>
      <c r="AK38" s="1577">
        <f t="shared" si="15"/>
        <v>0</v>
      </c>
      <c r="AL38" s="1626">
        <f t="shared" si="16"/>
        <v>0</v>
      </c>
      <c r="AM38" s="1627">
        <f t="shared" si="17"/>
        <v>0</v>
      </c>
    </row>
    <row r="39" spans="2:39">
      <c r="B39" s="777">
        <v>32</v>
      </c>
      <c r="C39" s="1307" t="s">
        <v>415</v>
      </c>
      <c r="D39" s="1362"/>
      <c r="E39" s="1362"/>
      <c r="F39" s="1362"/>
      <c r="G39" s="1362"/>
      <c r="H39" s="1363">
        <f>'投入分析(建設)'!BV39</f>
        <v>0</v>
      </c>
      <c r="I39" s="1391">
        <v>0.49381636805145368</v>
      </c>
      <c r="J39" s="1395">
        <v>0.50685435249245303</v>
      </c>
      <c r="K39" s="1395">
        <v>0.11709269410688172</v>
      </c>
      <c r="L39" s="1395">
        <v>3.7315684883460411E-2</v>
      </c>
      <c r="M39" s="1380">
        <f t="shared" si="1"/>
        <v>0</v>
      </c>
      <c r="N39" s="1364">
        <v>0</v>
      </c>
      <c r="O39" s="1364">
        <f t="shared" si="2"/>
        <v>0</v>
      </c>
      <c r="P39" s="1364">
        <f t="shared" si="3"/>
        <v>0</v>
      </c>
      <c r="Q39" s="1408"/>
      <c r="R39" s="1408"/>
      <c r="S39" s="1363">
        <f t="shared" si="0"/>
        <v>0</v>
      </c>
      <c r="T39" s="1363">
        <f t="shared" si="4"/>
        <v>0</v>
      </c>
      <c r="U39" s="1587">
        <v>0</v>
      </c>
      <c r="V39" s="1587">
        <f t="shared" si="5"/>
        <v>0</v>
      </c>
      <c r="W39" s="1587">
        <f t="shared" si="6"/>
        <v>0</v>
      </c>
      <c r="X39" s="1615">
        <f t="shared" si="7"/>
        <v>0</v>
      </c>
      <c r="Y39" s="1615">
        <f t="shared" si="8"/>
        <v>0</v>
      </c>
      <c r="Z39" s="1615">
        <f t="shared" si="9"/>
        <v>0</v>
      </c>
      <c r="AA39" s="716"/>
      <c r="AB39" s="777">
        <v>32</v>
      </c>
      <c r="AC39" s="778" t="s">
        <v>415</v>
      </c>
      <c r="AD39" s="799">
        <v>2.6584E-2</v>
      </c>
      <c r="AE39" s="799">
        <v>2.4732000000000001E-2</v>
      </c>
      <c r="AF39" s="1146">
        <f t="shared" si="10"/>
        <v>0</v>
      </c>
      <c r="AG39" s="1146">
        <f t="shared" si="11"/>
        <v>0</v>
      </c>
      <c r="AH39" s="1154">
        <f t="shared" si="12"/>
        <v>0</v>
      </c>
      <c r="AI39" s="1154">
        <f t="shared" si="13"/>
        <v>0</v>
      </c>
      <c r="AJ39" s="1576">
        <f t="shared" si="14"/>
        <v>0</v>
      </c>
      <c r="AK39" s="1577">
        <f t="shared" si="15"/>
        <v>0</v>
      </c>
      <c r="AL39" s="1626">
        <f t="shared" si="16"/>
        <v>0</v>
      </c>
      <c r="AM39" s="1627">
        <f t="shared" si="17"/>
        <v>0</v>
      </c>
    </row>
    <row r="40" spans="2:39">
      <c r="B40" s="777">
        <v>33</v>
      </c>
      <c r="C40" s="1307" t="s">
        <v>5</v>
      </c>
      <c r="D40" s="1362"/>
      <c r="E40" s="1362"/>
      <c r="F40" s="1362"/>
      <c r="G40" s="1362"/>
      <c r="H40" s="1363">
        <f>'投入分析(建設)'!BV40</f>
        <v>0</v>
      </c>
      <c r="I40" s="1391">
        <v>1</v>
      </c>
      <c r="J40" s="1395">
        <v>0.68176766526797428</v>
      </c>
      <c r="K40" s="1395">
        <v>0.34789626906938165</v>
      </c>
      <c r="L40" s="1395">
        <v>2.1292925249441971E-3</v>
      </c>
      <c r="M40" s="1380">
        <f t="shared" si="1"/>
        <v>0</v>
      </c>
      <c r="N40" s="1364">
        <v>0</v>
      </c>
      <c r="O40" s="1364">
        <f t="shared" si="2"/>
        <v>0</v>
      </c>
      <c r="P40" s="1364">
        <f t="shared" si="3"/>
        <v>0</v>
      </c>
      <c r="Q40" s="1408"/>
      <c r="R40" s="1408"/>
      <c r="S40" s="1363">
        <f t="shared" si="0"/>
        <v>0</v>
      </c>
      <c r="T40" s="1363">
        <f t="shared" si="4"/>
        <v>0</v>
      </c>
      <c r="U40" s="1587">
        <v>0</v>
      </c>
      <c r="V40" s="1587">
        <f t="shared" si="5"/>
        <v>0</v>
      </c>
      <c r="W40" s="1587">
        <f t="shared" si="6"/>
        <v>0</v>
      </c>
      <c r="X40" s="1615">
        <f t="shared" si="7"/>
        <v>0</v>
      </c>
      <c r="Y40" s="1615">
        <f t="shared" si="8"/>
        <v>0</v>
      </c>
      <c r="Z40" s="1615">
        <f t="shared" si="9"/>
        <v>0</v>
      </c>
      <c r="AA40" s="716"/>
      <c r="AB40" s="777">
        <v>33</v>
      </c>
      <c r="AC40" s="778" t="s">
        <v>5</v>
      </c>
      <c r="AD40" s="799">
        <v>4.7114000000000003E-2</v>
      </c>
      <c r="AE40" s="799">
        <v>4.7114000000000003E-2</v>
      </c>
      <c r="AF40" s="1146">
        <f t="shared" si="10"/>
        <v>0</v>
      </c>
      <c r="AG40" s="1146">
        <f t="shared" si="11"/>
        <v>0</v>
      </c>
      <c r="AH40" s="1154">
        <f t="shared" si="12"/>
        <v>0</v>
      </c>
      <c r="AI40" s="1154">
        <f t="shared" si="13"/>
        <v>0</v>
      </c>
      <c r="AJ40" s="1576">
        <f t="shared" si="14"/>
        <v>0</v>
      </c>
      <c r="AK40" s="1577">
        <f t="shared" si="15"/>
        <v>0</v>
      </c>
      <c r="AL40" s="1626">
        <f t="shared" si="16"/>
        <v>0</v>
      </c>
      <c r="AM40" s="1627">
        <f t="shared" si="17"/>
        <v>0</v>
      </c>
    </row>
    <row r="41" spans="2:39">
      <c r="B41" s="777">
        <v>34</v>
      </c>
      <c r="C41" s="1307" t="s">
        <v>23</v>
      </c>
      <c r="D41" s="1362"/>
      <c r="E41" s="1362"/>
      <c r="F41" s="1362"/>
      <c r="G41" s="1362"/>
      <c r="H41" s="1363">
        <f>'投入分析(建設)'!BV41</f>
        <v>0</v>
      </c>
      <c r="I41" s="1391">
        <v>0.98567848591568952</v>
      </c>
      <c r="J41" s="1395">
        <v>0.76690707756076182</v>
      </c>
      <c r="K41" s="1395">
        <v>0.553483385742357</v>
      </c>
      <c r="L41" s="1395">
        <v>2.4455343201512322E-2</v>
      </c>
      <c r="M41" s="1380">
        <f t="shared" si="1"/>
        <v>0</v>
      </c>
      <c r="N41" s="1364">
        <v>0</v>
      </c>
      <c r="O41" s="1364">
        <f t="shared" si="2"/>
        <v>0</v>
      </c>
      <c r="P41" s="1364">
        <f t="shared" si="3"/>
        <v>0</v>
      </c>
      <c r="Q41" s="1408"/>
      <c r="R41" s="1408"/>
      <c r="S41" s="1363">
        <f t="shared" si="0"/>
        <v>0</v>
      </c>
      <c r="T41" s="1363">
        <f t="shared" si="4"/>
        <v>0</v>
      </c>
      <c r="U41" s="1587">
        <v>0</v>
      </c>
      <c r="V41" s="1587">
        <f t="shared" si="5"/>
        <v>0</v>
      </c>
      <c r="W41" s="1587">
        <f t="shared" si="6"/>
        <v>0</v>
      </c>
      <c r="X41" s="1615">
        <f t="shared" si="7"/>
        <v>0</v>
      </c>
      <c r="Y41" s="1615">
        <f t="shared" si="8"/>
        <v>0</v>
      </c>
      <c r="Z41" s="1615">
        <f t="shared" si="9"/>
        <v>0</v>
      </c>
      <c r="AA41" s="716"/>
      <c r="AB41" s="777">
        <v>34</v>
      </c>
      <c r="AC41" s="778" t="s">
        <v>23</v>
      </c>
      <c r="AD41" s="799">
        <v>7.4245000000000005E-2</v>
      </c>
      <c r="AE41" s="799">
        <v>7.3960999999999999E-2</v>
      </c>
      <c r="AF41" s="1146">
        <f t="shared" si="10"/>
        <v>0</v>
      </c>
      <c r="AG41" s="1146">
        <f t="shared" si="11"/>
        <v>0</v>
      </c>
      <c r="AH41" s="1154">
        <f t="shared" si="12"/>
        <v>0</v>
      </c>
      <c r="AI41" s="1154">
        <f t="shared" si="13"/>
        <v>0</v>
      </c>
      <c r="AJ41" s="1576">
        <f t="shared" si="14"/>
        <v>0</v>
      </c>
      <c r="AK41" s="1577">
        <f t="shared" si="15"/>
        <v>0</v>
      </c>
      <c r="AL41" s="1626">
        <f t="shared" si="16"/>
        <v>0</v>
      </c>
      <c r="AM41" s="1627">
        <f t="shared" si="17"/>
        <v>0</v>
      </c>
    </row>
    <row r="42" spans="2:39">
      <c r="B42" s="777">
        <v>35</v>
      </c>
      <c r="C42" s="1307" t="s">
        <v>416</v>
      </c>
      <c r="D42" s="1362"/>
      <c r="E42" s="1362"/>
      <c r="F42" s="1362"/>
      <c r="G42" s="1362"/>
      <c r="H42" s="1363">
        <f>'投入分析(建設)'!BV42</f>
        <v>0</v>
      </c>
      <c r="I42" s="1391">
        <v>0.99986255062491836</v>
      </c>
      <c r="J42" s="1395">
        <v>0.60740150942882609</v>
      </c>
      <c r="K42" s="1395">
        <v>0.49488441096207375</v>
      </c>
      <c r="L42" s="1395">
        <v>6.358520352054374E-2</v>
      </c>
      <c r="M42" s="1380">
        <f t="shared" si="1"/>
        <v>0</v>
      </c>
      <c r="N42" s="1364">
        <v>0</v>
      </c>
      <c r="O42" s="1364">
        <f t="shared" si="2"/>
        <v>0</v>
      </c>
      <c r="P42" s="1364">
        <f t="shared" si="3"/>
        <v>0</v>
      </c>
      <c r="Q42" s="1408"/>
      <c r="R42" s="1408"/>
      <c r="S42" s="1363">
        <f t="shared" si="0"/>
        <v>0</v>
      </c>
      <c r="T42" s="1363">
        <f t="shared" si="4"/>
        <v>0</v>
      </c>
      <c r="U42" s="1587">
        <v>0</v>
      </c>
      <c r="V42" s="1587">
        <f t="shared" si="5"/>
        <v>0</v>
      </c>
      <c r="W42" s="1587">
        <f t="shared" si="6"/>
        <v>0</v>
      </c>
      <c r="X42" s="1615">
        <f t="shared" si="7"/>
        <v>0</v>
      </c>
      <c r="Y42" s="1615">
        <f t="shared" si="8"/>
        <v>0</v>
      </c>
      <c r="Z42" s="1615">
        <f t="shared" si="9"/>
        <v>0</v>
      </c>
      <c r="AA42" s="716"/>
      <c r="AB42" s="777">
        <v>35</v>
      </c>
      <c r="AC42" s="778" t="s">
        <v>416</v>
      </c>
      <c r="AD42" s="799">
        <v>0.117211</v>
      </c>
      <c r="AE42" s="799">
        <v>0.112761</v>
      </c>
      <c r="AF42" s="1146">
        <f t="shared" si="10"/>
        <v>0</v>
      </c>
      <c r="AG42" s="1146">
        <f t="shared" si="11"/>
        <v>0</v>
      </c>
      <c r="AH42" s="1154">
        <f t="shared" si="12"/>
        <v>0</v>
      </c>
      <c r="AI42" s="1154">
        <f t="shared" si="13"/>
        <v>0</v>
      </c>
      <c r="AJ42" s="1576">
        <f t="shared" si="14"/>
        <v>0</v>
      </c>
      <c r="AK42" s="1577">
        <f t="shared" si="15"/>
        <v>0</v>
      </c>
      <c r="AL42" s="1626">
        <f t="shared" si="16"/>
        <v>0</v>
      </c>
      <c r="AM42" s="1627">
        <f t="shared" si="17"/>
        <v>0</v>
      </c>
    </row>
    <row r="43" spans="2:39">
      <c r="B43" s="777">
        <v>36</v>
      </c>
      <c r="C43" s="1307" t="s">
        <v>874</v>
      </c>
      <c r="D43" s="1362"/>
      <c r="E43" s="1362"/>
      <c r="F43" s="1362"/>
      <c r="G43" s="1362"/>
      <c r="H43" s="1363">
        <f>'投入分析(建設)'!BV43</f>
        <v>0</v>
      </c>
      <c r="I43" s="1391">
        <v>0.99025154217406586</v>
      </c>
      <c r="J43" s="1395">
        <v>0.5384297389258117</v>
      </c>
      <c r="K43" s="1395">
        <v>0.47085572550640759</v>
      </c>
      <c r="L43" s="1395">
        <v>8.8066390764001638E-3</v>
      </c>
      <c r="M43" s="1380">
        <f t="shared" si="1"/>
        <v>0</v>
      </c>
      <c r="N43" s="1364">
        <v>0</v>
      </c>
      <c r="O43" s="1364">
        <f t="shared" si="2"/>
        <v>0</v>
      </c>
      <c r="P43" s="1364">
        <f t="shared" si="3"/>
        <v>0</v>
      </c>
      <c r="Q43" s="1408"/>
      <c r="R43" s="1408"/>
      <c r="S43" s="1363">
        <f t="shared" si="0"/>
        <v>0</v>
      </c>
      <c r="T43" s="1363">
        <f t="shared" si="4"/>
        <v>0</v>
      </c>
      <c r="U43" s="1587">
        <v>0</v>
      </c>
      <c r="V43" s="1587">
        <f t="shared" si="5"/>
        <v>0</v>
      </c>
      <c r="W43" s="1587">
        <f t="shared" si="6"/>
        <v>0</v>
      </c>
      <c r="X43" s="1615">
        <f t="shared" si="7"/>
        <v>0</v>
      </c>
      <c r="Y43" s="1615">
        <f t="shared" si="8"/>
        <v>0</v>
      </c>
      <c r="Z43" s="1615">
        <f t="shared" si="9"/>
        <v>0</v>
      </c>
      <c r="AA43" s="716"/>
      <c r="AB43" s="777">
        <v>36</v>
      </c>
      <c r="AC43" s="778" t="s">
        <v>874</v>
      </c>
      <c r="AD43" s="799">
        <v>0.26683000000000001</v>
      </c>
      <c r="AE43" s="799">
        <v>0.25503199999999998</v>
      </c>
      <c r="AF43" s="1146">
        <f t="shared" si="10"/>
        <v>0</v>
      </c>
      <c r="AG43" s="1146">
        <f t="shared" si="11"/>
        <v>0</v>
      </c>
      <c r="AH43" s="1154">
        <f t="shared" si="12"/>
        <v>0</v>
      </c>
      <c r="AI43" s="1154">
        <f t="shared" si="13"/>
        <v>0</v>
      </c>
      <c r="AJ43" s="1576">
        <f t="shared" si="14"/>
        <v>0</v>
      </c>
      <c r="AK43" s="1577">
        <f t="shared" si="15"/>
        <v>0</v>
      </c>
      <c r="AL43" s="1626">
        <f t="shared" si="16"/>
        <v>0</v>
      </c>
      <c r="AM43" s="1627">
        <f t="shared" si="17"/>
        <v>0</v>
      </c>
    </row>
    <row r="44" spans="2:39">
      <c r="B44" s="777">
        <v>37</v>
      </c>
      <c r="C44" s="1307" t="s">
        <v>24</v>
      </c>
      <c r="D44" s="1362"/>
      <c r="E44" s="1362"/>
      <c r="F44" s="1362"/>
      <c r="G44" s="1362"/>
      <c r="H44" s="1363">
        <f>'投入分析(建設)'!BV44</f>
        <v>0</v>
      </c>
      <c r="I44" s="1391">
        <v>0.65550783570155802</v>
      </c>
      <c r="J44" s="1395">
        <v>0.59293117856484856</v>
      </c>
      <c r="K44" s="1395">
        <v>0.34209346209346209</v>
      </c>
      <c r="L44" s="1395">
        <v>4.8059433844830329E-2</v>
      </c>
      <c r="M44" s="1380">
        <f t="shared" si="1"/>
        <v>0</v>
      </c>
      <c r="N44" s="1364">
        <v>0</v>
      </c>
      <c r="O44" s="1364">
        <f t="shared" si="2"/>
        <v>0</v>
      </c>
      <c r="P44" s="1364">
        <f t="shared" si="3"/>
        <v>0</v>
      </c>
      <c r="Q44" s="1408"/>
      <c r="R44" s="1408"/>
      <c r="S44" s="1363">
        <f t="shared" si="0"/>
        <v>0</v>
      </c>
      <c r="T44" s="1363">
        <f t="shared" si="4"/>
        <v>0</v>
      </c>
      <c r="U44" s="1587">
        <v>0</v>
      </c>
      <c r="V44" s="1587">
        <f t="shared" si="5"/>
        <v>0</v>
      </c>
      <c r="W44" s="1587">
        <f t="shared" si="6"/>
        <v>0</v>
      </c>
      <c r="X44" s="1615">
        <f t="shared" si="7"/>
        <v>0</v>
      </c>
      <c r="Y44" s="1615">
        <f t="shared" si="8"/>
        <v>0</v>
      </c>
      <c r="Z44" s="1615">
        <f t="shared" si="9"/>
        <v>0</v>
      </c>
      <c r="AA44" s="716"/>
      <c r="AB44" s="777">
        <v>37</v>
      </c>
      <c r="AC44" s="778" t="s">
        <v>24</v>
      </c>
      <c r="AD44" s="799">
        <v>0.101423</v>
      </c>
      <c r="AE44" s="799">
        <v>8.7041999999999994E-2</v>
      </c>
      <c r="AF44" s="1146">
        <f t="shared" si="10"/>
        <v>0</v>
      </c>
      <c r="AG44" s="1146">
        <f t="shared" si="11"/>
        <v>0</v>
      </c>
      <c r="AH44" s="1154">
        <f t="shared" si="12"/>
        <v>0</v>
      </c>
      <c r="AI44" s="1154">
        <f t="shared" si="13"/>
        <v>0</v>
      </c>
      <c r="AJ44" s="1576">
        <f t="shared" si="14"/>
        <v>0</v>
      </c>
      <c r="AK44" s="1577">
        <f t="shared" si="15"/>
        <v>0</v>
      </c>
      <c r="AL44" s="1626">
        <f t="shared" si="16"/>
        <v>0</v>
      </c>
      <c r="AM44" s="1627">
        <f t="shared" si="17"/>
        <v>0</v>
      </c>
    </row>
    <row r="45" spans="2:39">
      <c r="B45" s="777">
        <v>38</v>
      </c>
      <c r="C45" s="1307" t="s">
        <v>418</v>
      </c>
      <c r="D45" s="1362"/>
      <c r="E45" s="1362"/>
      <c r="F45" s="1362"/>
      <c r="G45" s="1362"/>
      <c r="H45" s="1363">
        <f>'投入分析(建設)'!BV45</f>
        <v>0</v>
      </c>
      <c r="I45" s="1391">
        <v>0.82694626307480223</v>
      </c>
      <c r="J45" s="1395">
        <v>0.52175477031474105</v>
      </c>
      <c r="K45" s="1395">
        <v>0.25445237111679436</v>
      </c>
      <c r="L45" s="1395">
        <v>0.12187415559024514</v>
      </c>
      <c r="M45" s="1380">
        <f t="shared" si="1"/>
        <v>0</v>
      </c>
      <c r="N45" s="1364">
        <v>0</v>
      </c>
      <c r="O45" s="1364">
        <f t="shared" si="2"/>
        <v>0</v>
      </c>
      <c r="P45" s="1364">
        <f t="shared" si="3"/>
        <v>0</v>
      </c>
      <c r="Q45" s="1408"/>
      <c r="R45" s="1408"/>
      <c r="S45" s="1363">
        <f t="shared" si="0"/>
        <v>0</v>
      </c>
      <c r="T45" s="1363">
        <f t="shared" si="4"/>
        <v>0</v>
      </c>
      <c r="U45" s="1587">
        <v>0</v>
      </c>
      <c r="V45" s="1587">
        <f t="shared" si="5"/>
        <v>0</v>
      </c>
      <c r="W45" s="1587">
        <f t="shared" si="6"/>
        <v>0</v>
      </c>
      <c r="X45" s="1615">
        <f t="shared" si="7"/>
        <v>0</v>
      </c>
      <c r="Y45" s="1615">
        <f t="shared" si="8"/>
        <v>0</v>
      </c>
      <c r="Z45" s="1615">
        <f t="shared" si="9"/>
        <v>0</v>
      </c>
      <c r="AA45" s="716"/>
      <c r="AB45" s="777">
        <v>38</v>
      </c>
      <c r="AC45" s="778" t="s">
        <v>418</v>
      </c>
      <c r="AD45" s="799">
        <v>0.159195</v>
      </c>
      <c r="AE45" s="799">
        <v>0.11938699999999999</v>
      </c>
      <c r="AF45" s="1146">
        <f t="shared" si="10"/>
        <v>0</v>
      </c>
      <c r="AG45" s="1146">
        <f t="shared" si="11"/>
        <v>0</v>
      </c>
      <c r="AH45" s="1154">
        <f t="shared" si="12"/>
        <v>0</v>
      </c>
      <c r="AI45" s="1154">
        <f t="shared" si="13"/>
        <v>0</v>
      </c>
      <c r="AJ45" s="1576">
        <f t="shared" si="14"/>
        <v>0</v>
      </c>
      <c r="AK45" s="1577">
        <f t="shared" si="15"/>
        <v>0</v>
      </c>
      <c r="AL45" s="1626">
        <f t="shared" si="16"/>
        <v>0</v>
      </c>
      <c r="AM45" s="1627">
        <f t="shared" si="17"/>
        <v>0</v>
      </c>
    </row>
    <row r="46" spans="2:39">
      <c r="B46" s="777">
        <v>39</v>
      </c>
      <c r="C46" s="1307" t="s">
        <v>419</v>
      </c>
      <c r="D46" s="1362"/>
      <c r="E46" s="1362"/>
      <c r="F46" s="1362"/>
      <c r="G46" s="1362"/>
      <c r="H46" s="1363">
        <f>'投入分析(建設)'!BV46</f>
        <v>0</v>
      </c>
      <c r="I46" s="1391">
        <v>1</v>
      </c>
      <c r="J46" s="1395">
        <v>0</v>
      </c>
      <c r="K46" s="1395">
        <v>0</v>
      </c>
      <c r="L46" s="1395">
        <v>1.1853368935247008E-3</v>
      </c>
      <c r="M46" s="1380">
        <f t="shared" si="1"/>
        <v>0</v>
      </c>
      <c r="N46" s="1364">
        <v>0</v>
      </c>
      <c r="O46" s="1364">
        <f t="shared" si="2"/>
        <v>0</v>
      </c>
      <c r="P46" s="1364">
        <f t="shared" si="3"/>
        <v>0</v>
      </c>
      <c r="Q46" s="1408"/>
      <c r="R46" s="1408"/>
      <c r="S46" s="1363">
        <f t="shared" si="0"/>
        <v>0</v>
      </c>
      <c r="T46" s="1363">
        <f t="shared" si="4"/>
        <v>0</v>
      </c>
      <c r="U46" s="1587">
        <v>0</v>
      </c>
      <c r="V46" s="1587">
        <f t="shared" si="5"/>
        <v>0</v>
      </c>
      <c r="W46" s="1587">
        <f t="shared" si="6"/>
        <v>0</v>
      </c>
      <c r="X46" s="1615">
        <f t="shared" si="7"/>
        <v>0</v>
      </c>
      <c r="Y46" s="1615">
        <f t="shared" si="8"/>
        <v>0</v>
      </c>
      <c r="Z46" s="1615">
        <f t="shared" si="9"/>
        <v>0</v>
      </c>
      <c r="AA46" s="716"/>
      <c r="AB46" s="777">
        <v>39</v>
      </c>
      <c r="AC46" s="778" t="s">
        <v>419</v>
      </c>
      <c r="AD46" s="799">
        <v>0</v>
      </c>
      <c r="AE46" s="799">
        <v>0</v>
      </c>
      <c r="AF46" s="1146">
        <f t="shared" si="10"/>
        <v>0</v>
      </c>
      <c r="AG46" s="1146">
        <f t="shared" si="11"/>
        <v>0</v>
      </c>
      <c r="AH46" s="1154">
        <f t="shared" si="12"/>
        <v>0</v>
      </c>
      <c r="AI46" s="1154">
        <f t="shared" si="13"/>
        <v>0</v>
      </c>
      <c r="AJ46" s="1576">
        <f t="shared" si="14"/>
        <v>0</v>
      </c>
      <c r="AK46" s="1577">
        <f t="shared" si="15"/>
        <v>0</v>
      </c>
      <c r="AL46" s="1626">
        <f t="shared" si="16"/>
        <v>0</v>
      </c>
      <c r="AM46" s="1627">
        <f t="shared" si="17"/>
        <v>0</v>
      </c>
    </row>
    <row r="47" spans="2:39">
      <c r="B47" s="785">
        <v>40</v>
      </c>
      <c r="C47" s="1309" t="s">
        <v>420</v>
      </c>
      <c r="D47" s="1367"/>
      <c r="E47" s="1367"/>
      <c r="F47" s="1367"/>
      <c r="G47" s="1367"/>
      <c r="H47" s="1368">
        <f>'投入分析(建設)'!BV47</f>
        <v>0</v>
      </c>
      <c r="I47" s="1393">
        <v>0.99687446844701477</v>
      </c>
      <c r="J47" s="1397">
        <v>0.40399735782318719</v>
      </c>
      <c r="K47" s="1397">
        <v>1.23585689629456E-2</v>
      </c>
      <c r="L47" s="1397">
        <v>3.5003483290920526E-3</v>
      </c>
      <c r="M47" s="1382">
        <f t="shared" si="1"/>
        <v>0</v>
      </c>
      <c r="N47" s="1369">
        <v>0</v>
      </c>
      <c r="O47" s="1369">
        <f t="shared" si="2"/>
        <v>0</v>
      </c>
      <c r="P47" s="1369">
        <f t="shared" si="3"/>
        <v>0</v>
      </c>
      <c r="Q47" s="1410"/>
      <c r="R47" s="1410"/>
      <c r="S47" s="1368">
        <f t="shared" si="0"/>
        <v>0</v>
      </c>
      <c r="T47" s="1368">
        <f>S47*I47</f>
        <v>0</v>
      </c>
      <c r="U47" s="1589">
        <v>0</v>
      </c>
      <c r="V47" s="1589">
        <f t="shared" si="5"/>
        <v>0</v>
      </c>
      <c r="W47" s="1589">
        <f t="shared" si="6"/>
        <v>0</v>
      </c>
      <c r="X47" s="1617">
        <f t="shared" si="7"/>
        <v>0</v>
      </c>
      <c r="Y47" s="1617">
        <f t="shared" si="8"/>
        <v>0</v>
      </c>
      <c r="Z47" s="1617">
        <f t="shared" si="9"/>
        <v>0</v>
      </c>
      <c r="AA47" s="716"/>
      <c r="AB47" s="785">
        <v>40</v>
      </c>
      <c r="AC47" s="786" t="s">
        <v>420</v>
      </c>
      <c r="AD47" s="801">
        <v>6.2649999999999997E-3</v>
      </c>
      <c r="AE47" s="801">
        <v>6.2649999999999997E-3</v>
      </c>
      <c r="AF47" s="1148">
        <f t="shared" si="10"/>
        <v>0</v>
      </c>
      <c r="AG47" s="1148">
        <f t="shared" si="11"/>
        <v>0</v>
      </c>
      <c r="AH47" s="1156">
        <f t="shared" si="12"/>
        <v>0</v>
      </c>
      <c r="AI47" s="1156">
        <f t="shared" si="13"/>
        <v>0</v>
      </c>
      <c r="AJ47" s="1580">
        <f t="shared" si="14"/>
        <v>0</v>
      </c>
      <c r="AK47" s="1581">
        <f t="shared" si="15"/>
        <v>0</v>
      </c>
      <c r="AL47" s="1630">
        <f t="shared" si="16"/>
        <v>0</v>
      </c>
      <c r="AM47" s="1631">
        <f t="shared" si="17"/>
        <v>0</v>
      </c>
    </row>
    <row r="48" spans="2:39">
      <c r="B48" s="713"/>
      <c r="C48" s="722" t="s">
        <v>8</v>
      </c>
      <c r="D48" s="1370">
        <f>SUM(D8:D47)</f>
        <v>0</v>
      </c>
      <c r="E48" s="1370">
        <f t="shared" ref="E48:Z48" si="18">SUM(E8:E47)</f>
        <v>0</v>
      </c>
      <c r="F48" s="1370">
        <f t="shared" si="18"/>
        <v>0</v>
      </c>
      <c r="G48" s="1370">
        <f t="shared" si="18"/>
        <v>0</v>
      </c>
      <c r="H48" s="1370">
        <f t="shared" si="18"/>
        <v>0</v>
      </c>
      <c r="I48" s="1370"/>
      <c r="J48" s="1398"/>
      <c r="K48" s="1398"/>
      <c r="L48" s="1398"/>
      <c r="M48" s="1383">
        <f t="shared" si="18"/>
        <v>0</v>
      </c>
      <c r="N48" s="1371">
        <f t="shared" si="18"/>
        <v>0</v>
      </c>
      <c r="O48" s="1371">
        <f t="shared" si="18"/>
        <v>0</v>
      </c>
      <c r="P48" s="1371">
        <f t="shared" si="18"/>
        <v>0</v>
      </c>
      <c r="Q48" s="1370">
        <f>G48+P48</f>
        <v>0</v>
      </c>
      <c r="R48" s="1411">
        <f>R58</f>
        <v>0.7243046561883375</v>
      </c>
      <c r="S48" s="1370">
        <f t="shared" si="18"/>
        <v>0</v>
      </c>
      <c r="T48" s="1370">
        <f>SUM(T8:T47)</f>
        <v>0</v>
      </c>
      <c r="U48" s="1590">
        <f>SUM(U8:U47)</f>
        <v>0</v>
      </c>
      <c r="V48" s="1590">
        <f t="shared" si="18"/>
        <v>0</v>
      </c>
      <c r="W48" s="1590">
        <f t="shared" si="18"/>
        <v>0</v>
      </c>
      <c r="X48" s="1618">
        <f t="shared" si="18"/>
        <v>0</v>
      </c>
      <c r="Y48" s="1618">
        <f t="shared" si="18"/>
        <v>0</v>
      </c>
      <c r="Z48" s="1618">
        <f t="shared" si="18"/>
        <v>0</v>
      </c>
      <c r="AA48" s="716"/>
      <c r="AB48" s="713"/>
      <c r="AC48" s="722" t="s">
        <v>8</v>
      </c>
      <c r="AD48" s="727">
        <v>8.0265000000000003E-2</v>
      </c>
      <c r="AE48" s="729">
        <v>6.4666000000000001E-2</v>
      </c>
      <c r="AF48" s="1149">
        <f t="shared" ref="AF48:AM48" si="19">SUM(AF8:AF47)</f>
        <v>0</v>
      </c>
      <c r="AG48" s="1149">
        <f t="shared" si="19"/>
        <v>0</v>
      </c>
      <c r="AH48" s="1157">
        <f t="shared" si="19"/>
        <v>0</v>
      </c>
      <c r="AI48" s="1157">
        <f t="shared" si="19"/>
        <v>0</v>
      </c>
      <c r="AJ48" s="1582">
        <f t="shared" si="19"/>
        <v>0</v>
      </c>
      <c r="AK48" s="1583">
        <f t="shared" si="19"/>
        <v>0</v>
      </c>
      <c r="AL48" s="1632">
        <f t="shared" si="19"/>
        <v>0</v>
      </c>
      <c r="AM48" s="1633">
        <f t="shared" si="19"/>
        <v>0</v>
      </c>
    </row>
    <row r="50" spans="3:31">
      <c r="N50" s="732"/>
    </row>
    <row r="51" spans="3:31">
      <c r="C51" s="746"/>
      <c r="D51" s="746"/>
      <c r="E51" s="746"/>
      <c r="G51" s="746"/>
      <c r="I51" s="646"/>
      <c r="J51" s="646"/>
      <c r="K51" s="646"/>
      <c r="L51" s="646"/>
      <c r="M51" s="646"/>
      <c r="O51" s="746"/>
      <c r="R51" s="734" t="s">
        <v>830</v>
      </c>
      <c r="S51" s="955"/>
      <c r="T51" s="955"/>
      <c r="V51" s="955"/>
      <c r="W51" s="955"/>
      <c r="X51" s="955"/>
      <c r="Y51" s="955"/>
      <c r="Z51" s="955"/>
    </row>
    <row r="52" spans="3:31">
      <c r="D52" s="746"/>
      <c r="I52" s="646"/>
      <c r="J52" s="646"/>
      <c r="K52" s="646"/>
      <c r="L52" s="646"/>
      <c r="M52" s="644"/>
      <c r="O52" s="746"/>
      <c r="Q52" s="732" t="s">
        <v>400</v>
      </c>
      <c r="R52" s="802">
        <v>0.71457767574680142</v>
      </c>
      <c r="S52" s="746"/>
      <c r="T52" s="746"/>
      <c r="V52" s="746"/>
      <c r="W52" s="746"/>
      <c r="X52" s="746"/>
      <c r="Y52" s="746"/>
      <c r="Z52" s="746"/>
    </row>
    <row r="53" spans="3:31">
      <c r="D53" s="746"/>
      <c r="I53" s="646"/>
      <c r="J53" s="646"/>
      <c r="K53" s="646"/>
      <c r="L53" s="646"/>
      <c r="M53" s="644"/>
      <c r="O53" s="746"/>
      <c r="Q53" s="732" t="s">
        <v>399</v>
      </c>
      <c r="R53" s="803">
        <v>0.72940360457563114</v>
      </c>
      <c r="S53" s="746"/>
      <c r="T53" s="746"/>
      <c r="V53" s="746"/>
      <c r="W53" s="746"/>
      <c r="X53" s="746"/>
      <c r="Y53" s="746"/>
      <c r="Z53" s="746"/>
    </row>
    <row r="54" spans="3:31">
      <c r="D54" s="1387"/>
      <c r="E54" s="1387"/>
      <c r="F54" s="1388"/>
      <c r="G54" s="1387"/>
      <c r="H54" s="1388"/>
      <c r="I54" s="1389"/>
      <c r="J54" s="1389"/>
      <c r="K54" s="1389"/>
      <c r="L54" s="1389"/>
      <c r="M54" s="1387"/>
      <c r="N54" s="1387"/>
      <c r="O54" s="1387"/>
      <c r="Q54" s="732" t="s">
        <v>833</v>
      </c>
      <c r="R54" s="803">
        <v>0.74266018222995844</v>
      </c>
      <c r="S54" s="1310"/>
      <c r="T54" s="1310"/>
      <c r="V54" s="1310"/>
      <c r="W54" s="1310"/>
      <c r="X54" s="1310"/>
      <c r="Y54" s="1310"/>
      <c r="Z54" s="1310"/>
    </row>
    <row r="55" spans="3:31">
      <c r="D55" s="1387"/>
      <c r="E55" s="1387"/>
      <c r="F55" s="1388"/>
      <c r="G55" s="1387"/>
      <c r="H55" s="1388"/>
      <c r="I55" s="1389"/>
      <c r="J55" s="1389"/>
      <c r="K55" s="1389"/>
      <c r="L55" s="1389"/>
      <c r="M55" s="1387"/>
      <c r="N55" s="1387"/>
      <c r="O55" s="1387"/>
      <c r="Q55" s="732" t="s">
        <v>834</v>
      </c>
      <c r="R55" s="803">
        <v>0.71645070158246982</v>
      </c>
      <c r="S55" s="1310"/>
      <c r="T55" s="1310"/>
      <c r="V55" s="1310"/>
      <c r="W55" s="1310"/>
      <c r="X55" s="1310"/>
      <c r="Y55" s="1310"/>
      <c r="Z55" s="1310"/>
    </row>
    <row r="56" spans="3:31">
      <c r="D56" s="1387"/>
      <c r="E56" s="1387"/>
      <c r="F56" s="1388"/>
      <c r="G56" s="1387"/>
      <c r="H56" s="1388"/>
      <c r="I56" s="1389"/>
      <c r="J56" s="1389"/>
      <c r="K56" s="1389"/>
      <c r="L56" s="1389"/>
      <c r="M56" s="1387"/>
      <c r="N56" s="1387"/>
      <c r="O56" s="1387"/>
      <c r="Q56" s="732" t="s">
        <v>836</v>
      </c>
      <c r="R56" s="803">
        <v>0.71843111680682681</v>
      </c>
      <c r="S56" s="1310"/>
      <c r="T56" s="1310"/>
      <c r="V56" s="1310"/>
      <c r="W56" s="1310"/>
      <c r="X56" s="1310"/>
      <c r="Y56" s="1310"/>
      <c r="Z56" s="1310"/>
    </row>
    <row r="57" spans="3:31">
      <c r="H57" s="731"/>
      <c r="I57" s="1384"/>
      <c r="J57" s="1384"/>
      <c r="K57" s="1384"/>
      <c r="L57" s="1384"/>
      <c r="M57" s="1384"/>
      <c r="Q57" s="732" t="s">
        <v>835</v>
      </c>
      <c r="R57" s="804">
        <v>0.6129042912284024</v>
      </c>
    </row>
    <row r="58" spans="3:31">
      <c r="H58" s="731"/>
      <c r="I58" s="1384"/>
      <c r="J58" s="1384"/>
      <c r="K58" s="1384"/>
      <c r="L58" s="1384"/>
      <c r="M58" s="1384"/>
      <c r="Q58" s="741" t="s">
        <v>871</v>
      </c>
      <c r="R58" s="742">
        <f>AVERAGE(R52:R56)</f>
        <v>0.7243046561883375</v>
      </c>
    </row>
    <row r="59" spans="3:31">
      <c r="I59" s="646"/>
      <c r="J59" s="646"/>
      <c r="K59" s="646"/>
      <c r="L59" s="646"/>
      <c r="M59" s="646"/>
    </row>
    <row r="60" spans="3:31">
      <c r="C60" s="746"/>
      <c r="D60" s="746"/>
      <c r="E60" s="746"/>
      <c r="G60" s="746"/>
      <c r="I60" s="646"/>
      <c r="J60" s="646"/>
      <c r="K60" s="646"/>
      <c r="L60" s="646"/>
      <c r="M60" s="646"/>
      <c r="O60" s="746"/>
      <c r="Q60" s="732"/>
      <c r="R60" s="743" t="s">
        <v>832</v>
      </c>
      <c r="S60" s="955"/>
      <c r="T60" s="955"/>
      <c r="V60" s="955"/>
      <c r="W60" s="955"/>
      <c r="X60" s="955"/>
      <c r="Y60" s="955"/>
      <c r="Z60" s="955"/>
      <c r="AD60" s="745"/>
      <c r="AE60" s="745"/>
    </row>
    <row r="61" spans="3:31">
      <c r="D61" s="746"/>
      <c r="I61" s="646"/>
      <c r="J61" s="646"/>
      <c r="K61" s="646"/>
      <c r="L61" s="646"/>
      <c r="M61" s="644"/>
      <c r="O61" s="746"/>
      <c r="P61" s="746"/>
      <c r="Q61" s="746"/>
      <c r="R61" s="746"/>
      <c r="S61" s="746"/>
      <c r="T61" s="746"/>
      <c r="U61" s="746"/>
      <c r="V61" s="746"/>
      <c r="W61" s="746"/>
      <c r="X61" s="746"/>
      <c r="Y61" s="746"/>
      <c r="Z61" s="746"/>
      <c r="AD61" s="745"/>
      <c r="AE61" s="745"/>
    </row>
    <row r="62" spans="3:31">
      <c r="D62" s="746"/>
      <c r="I62" s="646"/>
      <c r="J62" s="646"/>
      <c r="K62" s="646"/>
      <c r="L62" s="646"/>
      <c r="M62" s="644"/>
      <c r="O62" s="746"/>
      <c r="P62" s="746"/>
      <c r="Q62" s="746"/>
      <c r="R62" s="746"/>
      <c r="S62" s="746"/>
      <c r="T62" s="746"/>
      <c r="U62" s="746"/>
      <c r="V62" s="746"/>
      <c r="W62" s="746"/>
      <c r="X62" s="746"/>
      <c r="Y62" s="746"/>
      <c r="Z62" s="746"/>
      <c r="AD62" s="746"/>
      <c r="AE62" s="746"/>
    </row>
    <row r="63" spans="3:31">
      <c r="D63" s="1311"/>
      <c r="E63" s="835"/>
      <c r="G63" s="835"/>
      <c r="I63" s="646"/>
      <c r="J63" s="646"/>
      <c r="K63" s="646"/>
      <c r="L63" s="646"/>
      <c r="M63" s="835"/>
      <c r="O63" s="1311"/>
      <c r="P63" s="1311"/>
      <c r="Q63" s="1311"/>
      <c r="R63" s="1311"/>
      <c r="S63" s="1311"/>
      <c r="T63" s="1311"/>
      <c r="U63" s="1311"/>
      <c r="V63" s="1311"/>
      <c r="W63" s="1311"/>
      <c r="X63" s="1311"/>
      <c r="Y63" s="1311"/>
      <c r="Z63" s="1311"/>
    </row>
    <row r="64" spans="3:31">
      <c r="D64" s="1311"/>
      <c r="E64" s="835"/>
      <c r="G64" s="835"/>
      <c r="I64" s="646"/>
      <c r="J64" s="646"/>
      <c r="K64" s="646"/>
      <c r="L64" s="646"/>
      <c r="M64" s="835"/>
      <c r="O64" s="1311"/>
      <c r="P64" s="1311"/>
      <c r="Q64" s="1311"/>
      <c r="R64" s="1311"/>
      <c r="S64" s="1311"/>
      <c r="T64" s="1311"/>
      <c r="U64" s="1311"/>
      <c r="V64" s="1311"/>
      <c r="W64" s="1311"/>
      <c r="X64" s="1311"/>
      <c r="Y64" s="1311"/>
      <c r="Z64" s="1311"/>
    </row>
    <row r="65" spans="3:26">
      <c r="D65" s="731"/>
      <c r="E65" s="731"/>
      <c r="F65" s="731"/>
      <c r="G65" s="731"/>
      <c r="O65" s="731"/>
      <c r="P65" s="731"/>
      <c r="Q65" s="731"/>
      <c r="R65" s="731"/>
      <c r="S65" s="731"/>
      <c r="T65" s="731"/>
      <c r="U65" s="731"/>
      <c r="V65" s="731"/>
      <c r="W65" s="731"/>
      <c r="X65" s="731"/>
      <c r="Y65" s="731"/>
      <c r="Z65" s="731"/>
    </row>
    <row r="66" spans="3:26" ht="16.5">
      <c r="C66" s="749"/>
      <c r="D66" s="749"/>
      <c r="E66" s="1386"/>
      <c r="F66" s="1386"/>
      <c r="G66" s="750"/>
      <c r="O66" s="749"/>
      <c r="P66" s="749"/>
      <c r="Q66" s="749"/>
      <c r="R66" s="749"/>
      <c r="S66" s="749"/>
      <c r="T66" s="749"/>
      <c r="U66" s="749"/>
      <c r="V66" s="749"/>
      <c r="W66" s="749"/>
      <c r="X66" s="749"/>
      <c r="Y66" s="749"/>
      <c r="Z66" s="749"/>
    </row>
    <row r="67" spans="3:26">
      <c r="D67" s="731"/>
      <c r="E67" s="731"/>
      <c r="F67" s="731"/>
      <c r="G67" s="731"/>
      <c r="H67" s="731"/>
      <c r="I67" s="1385"/>
      <c r="J67" s="1385"/>
      <c r="K67" s="1385"/>
      <c r="L67" s="1385"/>
      <c r="M67" s="1385"/>
      <c r="N67" s="731"/>
      <c r="O67" s="731"/>
      <c r="P67" s="731"/>
      <c r="Q67" s="731"/>
      <c r="R67" s="731"/>
      <c r="S67" s="731"/>
      <c r="T67" s="731"/>
      <c r="U67" s="731"/>
      <c r="V67" s="731"/>
      <c r="W67" s="731"/>
      <c r="X67" s="731"/>
      <c r="Y67" s="731"/>
      <c r="Z67" s="731"/>
    </row>
  </sheetData>
  <sheetProtection algorithmName="SHA-512" hashValue="fiR8EtipcRz5DvZAFJdY9ogJT2WY7YCmsIFFPtO1jI7q6yPn+Td3msRezxC8O7MA2ut2sH4dWlItE/VcAf1zmQ==" saltValue="QYWYfuTqhxska+2s0kaYPA==" spinCount="100000" sheet="1" objects="1" scenarios="1"/>
  <mergeCells count="6">
    <mergeCell ref="T4:T5"/>
    <mergeCell ref="D4:D5"/>
    <mergeCell ref="R4:R5"/>
    <mergeCell ref="S4:S5"/>
    <mergeCell ref="M4:M5"/>
    <mergeCell ref="H4:H5"/>
  </mergeCells>
  <phoneticPr fontId="13"/>
  <pageMargins left="0.23622047244094488" right="0.23622047244094488" top="0.47244094488188976" bottom="0.47244094488188976" header="0.27559055118110237" footer="0.27559055118110237"/>
  <pageSetup paperSize="9" scale="93" orientation="portrait" r:id="rId1"/>
  <colBreaks count="1" manualBreakCount="1">
    <brk id="13" max="48"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E4BAF-AF98-4D22-9429-07DDE702067F}">
  <sheetPr>
    <tabColor rgb="FFFF0000"/>
  </sheetPr>
  <dimension ref="B2:L6"/>
  <sheetViews>
    <sheetView view="pageBreakPreview" zoomScaleNormal="100" zoomScaleSheetLayoutView="100" workbookViewId="0">
      <selection activeCell="A31" sqref="A31"/>
    </sheetView>
  </sheetViews>
  <sheetFormatPr defaultRowHeight="12"/>
  <cols>
    <col min="1" max="1" width="2.6640625" style="644" customWidth="1"/>
    <col min="2" max="12" width="8.6640625" style="644" customWidth="1"/>
    <col min="13" max="13" width="2.6640625" style="644" customWidth="1"/>
    <col min="14" max="16384" width="9.33203125" style="644"/>
  </cols>
  <sheetData>
    <row r="2" spans="2:12" ht="19.5">
      <c r="B2" s="645" t="s">
        <v>967</v>
      </c>
    </row>
    <row r="5" spans="2:12" ht="25.15" customHeight="1">
      <c r="B5" s="1848" t="s">
        <v>1177</v>
      </c>
      <c r="C5" s="1849"/>
      <c r="D5" s="1849"/>
      <c r="E5" s="1849"/>
      <c r="F5" s="1849"/>
      <c r="G5" s="1849"/>
      <c r="H5" s="1849"/>
      <c r="I5" s="1849"/>
      <c r="J5" s="1849"/>
      <c r="K5" s="1849"/>
      <c r="L5" s="1849"/>
    </row>
    <row r="6" spans="2:12">
      <c r="C6" s="644" t="s">
        <v>1299</v>
      </c>
    </row>
  </sheetData>
  <sheetProtection algorithmName="SHA-512" hashValue="Iz7wT91iUHvAn5W97CCqqZjjMmrZfKCqSQ/rjpkr1L1ukB60l5GQqzwrmTCfuOc02euecd7c3xEqYghQbOSUcg==" saltValue="Lpv+lwiuTPs/muVLumPu7g==" spinCount="100000" sheet="1" objects="1" scenarios="1"/>
  <mergeCells count="1">
    <mergeCell ref="B5:L5"/>
  </mergeCells>
  <phoneticPr fontId="13"/>
  <pageMargins left="0.23622047244094488" right="0.23622047244094488" top="0.47244094488188976" bottom="0.47244094488188976" header="0.27559055118110237" footer="0.27559055118110237"/>
  <pageSetup paperSize="9"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39"/>
  <sheetViews>
    <sheetView view="pageBreakPreview" zoomScaleNormal="100" zoomScaleSheetLayoutView="100" workbookViewId="0">
      <selection activeCell="A35" sqref="A35"/>
    </sheetView>
  </sheetViews>
  <sheetFormatPr defaultRowHeight="15.75"/>
  <cols>
    <col min="1" max="1" width="1.5" style="683" customWidth="1"/>
    <col min="2" max="3" width="3.5" style="683" customWidth="1"/>
    <col min="4" max="4" width="5.5" style="683" customWidth="1"/>
    <col min="5" max="10" width="9.5" style="683" customWidth="1"/>
    <col min="11" max="11" width="16.5" style="683" customWidth="1"/>
    <col min="12" max="12" width="1.5" style="683" hidden="1" customWidth="1"/>
    <col min="13" max="14" width="3.5" style="683" hidden="1" customWidth="1"/>
    <col min="15" max="15" width="5.5" style="683" hidden="1" customWidth="1"/>
    <col min="16" max="20" width="9.5" style="683" hidden="1" customWidth="1"/>
    <col min="21" max="21" width="16.5" style="683" hidden="1" customWidth="1"/>
    <col min="22" max="22" width="1.5" style="683" customWidth="1"/>
    <col min="23" max="16384" width="9.33203125" style="683"/>
  </cols>
  <sheetData>
    <row r="1" spans="1:23" ht="15.75" customHeight="1">
      <c r="A1" s="682" t="s">
        <v>66</v>
      </c>
    </row>
    <row r="2" spans="1:23" ht="3.75" customHeight="1"/>
    <row r="3" spans="1:23" ht="13.5" hidden="1" customHeight="1">
      <c r="B3" s="233" t="s">
        <v>974</v>
      </c>
    </row>
    <row r="4" spans="1:23" ht="5.25" customHeight="1" thickBot="1"/>
    <row r="5" spans="1:23" ht="18" customHeight="1">
      <c r="B5" s="234" t="s">
        <v>903</v>
      </c>
      <c r="C5" s="684"/>
      <c r="D5" s="684"/>
      <c r="E5" s="684"/>
      <c r="F5" s="684"/>
      <c r="G5" s="684"/>
      <c r="H5" s="684"/>
      <c r="I5" s="684"/>
      <c r="J5" s="684"/>
      <c r="K5" s="685"/>
      <c r="M5" s="265" t="s">
        <v>911</v>
      </c>
      <c r="N5" s="684"/>
      <c r="O5" s="684"/>
      <c r="P5" s="684"/>
      <c r="Q5" s="684"/>
      <c r="R5" s="684"/>
      <c r="S5" s="684"/>
      <c r="T5" s="684"/>
      <c r="U5" s="685"/>
      <c r="W5" s="686"/>
    </row>
    <row r="6" spans="1:23" ht="13.5" customHeight="1">
      <c r="B6" s="687"/>
      <c r="C6" s="683" t="s">
        <v>68</v>
      </c>
      <c r="K6" s="688"/>
      <c r="M6" s="687"/>
      <c r="N6" s="683" t="s">
        <v>72</v>
      </c>
      <c r="U6" s="688"/>
    </row>
    <row r="7" spans="1:23" ht="13.5" customHeight="1">
      <c r="B7" s="687"/>
      <c r="D7" s="683" t="s">
        <v>65</v>
      </c>
      <c r="K7" s="688"/>
      <c r="M7" s="687"/>
      <c r="O7" s="683" t="s">
        <v>361</v>
      </c>
      <c r="U7" s="688"/>
    </row>
    <row r="8" spans="1:23" ht="13.5" customHeight="1">
      <c r="B8" s="687"/>
      <c r="D8" s="683" t="s">
        <v>85</v>
      </c>
      <c r="K8" s="688"/>
      <c r="M8" s="687"/>
      <c r="O8" s="683" t="s">
        <v>362</v>
      </c>
      <c r="U8" s="688"/>
    </row>
    <row r="9" spans="1:23" ht="13.5" customHeight="1">
      <c r="B9" s="687"/>
      <c r="K9" s="688"/>
      <c r="M9" s="687"/>
      <c r="O9" s="683" t="s">
        <v>83</v>
      </c>
      <c r="U9" s="688"/>
    </row>
    <row r="10" spans="1:23" ht="13.5" customHeight="1">
      <c r="B10" s="687"/>
      <c r="D10" s="683" t="s">
        <v>904</v>
      </c>
      <c r="K10" s="688"/>
      <c r="M10" s="687"/>
      <c r="U10" s="688"/>
    </row>
    <row r="11" spans="1:23" ht="13.5" customHeight="1">
      <c r="B11" s="687"/>
      <c r="D11" s="1891" t="s">
        <v>522</v>
      </c>
      <c r="E11" s="1892"/>
      <c r="F11" s="1892"/>
      <c r="G11" s="1892"/>
      <c r="H11" s="1892"/>
      <c r="I11" s="1892"/>
      <c r="J11" s="1892"/>
      <c r="K11" s="1893"/>
      <c r="M11" s="687"/>
      <c r="Q11" s="689" t="s">
        <v>447</v>
      </c>
      <c r="S11" s="683" t="s">
        <v>71</v>
      </c>
      <c r="T11" s="644" t="s">
        <v>910</v>
      </c>
      <c r="U11" s="688"/>
    </row>
    <row r="12" spans="1:23" ht="13.5" customHeight="1" thickBot="1">
      <c r="B12" s="687"/>
      <c r="K12" s="688"/>
      <c r="M12" s="691"/>
      <c r="N12" s="692"/>
      <c r="O12" s="692"/>
      <c r="P12" s="692"/>
      <c r="Q12" s="692"/>
      <c r="R12" s="692"/>
      <c r="S12" s="692"/>
      <c r="T12" s="692"/>
      <c r="U12" s="693"/>
    </row>
    <row r="13" spans="1:23" ht="17.25" customHeight="1" thickBot="1">
      <c r="B13" s="687"/>
      <c r="F13" s="689" t="s">
        <v>389</v>
      </c>
      <c r="H13" s="683" t="s">
        <v>71</v>
      </c>
      <c r="I13" s="644" t="s">
        <v>905</v>
      </c>
      <c r="K13" s="688"/>
    </row>
    <row r="14" spans="1:23" ht="19.5" customHeight="1">
      <c r="B14" s="687"/>
      <c r="K14" s="688"/>
      <c r="M14" s="234" t="s">
        <v>912</v>
      </c>
      <c r="N14" s="684"/>
      <c r="O14" s="684"/>
      <c r="P14" s="684"/>
      <c r="Q14" s="684"/>
      <c r="R14" s="684"/>
      <c r="S14" s="684"/>
      <c r="T14" s="684"/>
      <c r="U14" s="685"/>
    </row>
    <row r="15" spans="1:23" ht="13.5" customHeight="1">
      <c r="B15" s="687"/>
      <c r="F15" s="689" t="s">
        <v>401</v>
      </c>
      <c r="H15" s="683" t="s">
        <v>71</v>
      </c>
      <c r="I15" s="644" t="s">
        <v>906</v>
      </c>
      <c r="K15" s="688"/>
      <c r="M15" s="687"/>
      <c r="N15" s="683" t="s">
        <v>67</v>
      </c>
      <c r="U15" s="688"/>
    </row>
    <row r="16" spans="1:23" ht="18.75" customHeight="1">
      <c r="B16" s="687"/>
      <c r="K16" s="688"/>
      <c r="M16" s="687"/>
      <c r="O16" s="683" t="s">
        <v>69</v>
      </c>
      <c r="U16" s="688"/>
    </row>
    <row r="17" spans="2:21" ht="13.5" customHeight="1">
      <c r="B17" s="687"/>
      <c r="D17" s="683" t="s">
        <v>907</v>
      </c>
      <c r="K17" s="688"/>
      <c r="M17" s="687"/>
      <c r="O17" s="683" t="s">
        <v>70</v>
      </c>
      <c r="U17" s="688"/>
    </row>
    <row r="18" spans="2:21" ht="13.5" customHeight="1">
      <c r="B18" s="687"/>
      <c r="D18" s="1891" t="s">
        <v>523</v>
      </c>
      <c r="E18" s="1892"/>
      <c r="F18" s="1892"/>
      <c r="G18" s="1892"/>
      <c r="H18" s="1892"/>
      <c r="I18" s="1892"/>
      <c r="J18" s="1892"/>
      <c r="K18" s="1893"/>
      <c r="M18" s="687"/>
      <c r="U18" s="688"/>
    </row>
    <row r="19" spans="2:21" ht="13.5" customHeight="1">
      <c r="B19" s="687"/>
      <c r="D19" s="683" t="s">
        <v>524</v>
      </c>
      <c r="K19" s="688"/>
      <c r="M19" s="687"/>
      <c r="Q19" s="689" t="s">
        <v>401</v>
      </c>
      <c r="S19" s="683" t="s">
        <v>71</v>
      </c>
      <c r="T19" s="644" t="s">
        <v>913</v>
      </c>
      <c r="U19" s="688"/>
    </row>
    <row r="20" spans="2:21" ht="13.5" customHeight="1" thickBot="1">
      <c r="B20" s="687"/>
      <c r="D20" s="683" t="s">
        <v>521</v>
      </c>
      <c r="K20" s="688"/>
      <c r="M20" s="691"/>
      <c r="N20" s="692"/>
      <c r="O20" s="692"/>
      <c r="P20" s="692"/>
      <c r="Q20" s="692"/>
      <c r="R20" s="692"/>
      <c r="S20" s="692"/>
      <c r="T20" s="692"/>
      <c r="U20" s="693"/>
    </row>
    <row r="21" spans="2:21" ht="13.5" customHeight="1" thickBot="1">
      <c r="B21" s="687"/>
      <c r="E21" s="1889" t="s">
        <v>84</v>
      </c>
      <c r="F21" s="1889"/>
      <c r="G21" s="1889"/>
      <c r="H21" s="1889"/>
      <c r="I21" s="1889"/>
      <c r="J21" s="1889"/>
      <c r="K21" s="1890"/>
    </row>
    <row r="22" spans="2:21" ht="21" customHeight="1">
      <c r="B22" s="687"/>
      <c r="E22" s="1889"/>
      <c r="F22" s="1889"/>
      <c r="G22" s="1889"/>
      <c r="H22" s="1889"/>
      <c r="I22" s="1889"/>
      <c r="J22" s="1889"/>
      <c r="K22" s="1890"/>
      <c r="M22" s="234" t="s">
        <v>914</v>
      </c>
      <c r="N22" s="684"/>
      <c r="O22" s="684"/>
      <c r="P22" s="684"/>
      <c r="Q22" s="684"/>
      <c r="R22" s="684"/>
      <c r="S22" s="684"/>
      <c r="T22" s="684"/>
      <c r="U22" s="685"/>
    </row>
    <row r="23" spans="2:21" ht="13.5" customHeight="1">
      <c r="B23" s="687"/>
      <c r="K23" s="688"/>
      <c r="M23" s="687"/>
      <c r="N23" s="683" t="s">
        <v>74</v>
      </c>
      <c r="U23" s="688"/>
    </row>
    <row r="24" spans="2:21" ht="16.5" customHeight="1">
      <c r="B24" s="687"/>
      <c r="F24" s="689" t="s">
        <v>389</v>
      </c>
      <c r="H24" s="683" t="s">
        <v>71</v>
      </c>
      <c r="I24" s="644" t="s">
        <v>908</v>
      </c>
      <c r="K24" s="688"/>
      <c r="M24" s="687"/>
      <c r="U24" s="688"/>
    </row>
    <row r="25" spans="2:21" ht="13.5" customHeight="1">
      <c r="B25" s="687"/>
      <c r="K25" s="688"/>
      <c r="M25" s="687"/>
      <c r="Q25" s="689" t="s">
        <v>401</v>
      </c>
      <c r="S25" s="683" t="s">
        <v>71</v>
      </c>
      <c r="T25" s="644" t="s">
        <v>915</v>
      </c>
      <c r="U25" s="688"/>
    </row>
    <row r="26" spans="2:21" ht="13.5" customHeight="1" thickBot="1">
      <c r="B26" s="687"/>
      <c r="F26" s="689" t="s">
        <v>401</v>
      </c>
      <c r="H26" s="683" t="s">
        <v>71</v>
      </c>
      <c r="I26" s="644" t="s">
        <v>909</v>
      </c>
      <c r="K26" s="688"/>
      <c r="M26" s="691"/>
      <c r="N26" s="692"/>
      <c r="O26" s="692"/>
      <c r="P26" s="692"/>
      <c r="Q26" s="692"/>
      <c r="R26" s="692"/>
      <c r="S26" s="692"/>
      <c r="T26" s="692"/>
      <c r="U26" s="693"/>
    </row>
    <row r="27" spans="2:21" ht="13.5" customHeight="1" thickBot="1">
      <c r="B27" s="691"/>
      <c r="C27" s="692"/>
      <c r="D27" s="692"/>
      <c r="E27" s="692"/>
      <c r="F27" s="692"/>
      <c r="G27" s="692"/>
      <c r="H27" s="692"/>
      <c r="I27" s="692"/>
      <c r="J27" s="692"/>
      <c r="K27" s="693"/>
    </row>
    <row r="28" spans="2:21" ht="13.5" hidden="1" customHeight="1"/>
    <row r="29" spans="2:21" ht="13.5" hidden="1" customHeight="1">
      <c r="C29" s="683" t="s">
        <v>525</v>
      </c>
      <c r="K29" s="644" t="s">
        <v>916</v>
      </c>
    </row>
    <row r="30" spans="2:21" ht="13.5" hidden="1" customHeight="1">
      <c r="G30" s="690"/>
      <c r="P30" s="694"/>
    </row>
    <row r="31" spans="2:21" ht="13.5" hidden="1" customHeight="1">
      <c r="C31" s="683" t="s">
        <v>526</v>
      </c>
      <c r="K31" s="644" t="s">
        <v>917</v>
      </c>
      <c r="P31" s="694"/>
    </row>
    <row r="32" spans="2:21" ht="13.5" hidden="1" customHeight="1">
      <c r="Q32" s="689"/>
      <c r="T32" s="695"/>
    </row>
    <row r="33" spans="3:11" ht="13.5" hidden="1" customHeight="1">
      <c r="C33" s="683" t="s">
        <v>783</v>
      </c>
      <c r="K33" s="644" t="s">
        <v>918</v>
      </c>
    </row>
    <row r="34" spans="3:11" ht="13.5" customHeight="1"/>
    <row r="35" spans="3:11" ht="13.5" customHeight="1"/>
    <row r="36" spans="3:11" ht="13.5" customHeight="1"/>
    <row r="37" spans="3:11" ht="13.5" customHeight="1"/>
    <row r="38" spans="3:11" ht="13.5" customHeight="1"/>
    <row r="39" spans="3:11" ht="13.5" customHeight="1"/>
  </sheetData>
  <sheetProtection algorithmName="SHA-512" hashValue="b/BwZCbEvWnUH0Sf2baAXIzJp+y89tPb5rj5t3xCPIDxnmnnjUfjlcywJRwQdrCGbJ9Nm/SttozpNT9CvHPeIg==" saltValue="NHJr2QQXA2q67JxgJv9eJQ==" spinCount="100000" sheet="1" objects="1" scenarios="1"/>
  <mergeCells count="3">
    <mergeCell ref="E21:K22"/>
    <mergeCell ref="D11:K11"/>
    <mergeCell ref="D18:K18"/>
  </mergeCells>
  <phoneticPr fontId="13"/>
  <pageMargins left="0.23622047244094488" right="0.23622047244094488" top="0.47244094488188976" bottom="0.47244094488188976" header="0.27559055118110237" footer="0.27559055118110237"/>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view="pageBreakPreview" zoomScaleNormal="100" zoomScaleSheetLayoutView="100" workbookViewId="0">
      <selection activeCell="A36" sqref="A36"/>
    </sheetView>
  </sheetViews>
  <sheetFormatPr defaultRowHeight="13.5"/>
  <cols>
    <col min="1" max="16384" width="9.33203125" style="530"/>
  </cols>
  <sheetData>
    <row r="1" spans="1:1" ht="20.25" customHeight="1">
      <c r="A1" s="531"/>
    </row>
    <row r="2" spans="1:1" ht="26.25" customHeight="1"/>
  </sheetData>
  <sheetProtection algorithmName="SHA-512" hashValue="mB3g9eTLCH7FXAU6MXxUetE/QQQewW6Z2dvSpYulgAAK3p62PFEWNBuNTI34oAtqg/IIvHqlN5Pfi5tnzjPl3A==" saltValue="QqS3FTN0Gq4qa/lztYvBXQ==" spinCount="100000" sheet="1" objects="1" scenarios="1"/>
  <phoneticPr fontId="13"/>
  <pageMargins left="0.23622047244094488" right="0.23622047244094488" top="0.47244094488188976" bottom="0.47244094488188976" header="0.27559055118110237" footer="0.27559055118110237"/>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16E0D-A7BF-4B29-B9B3-537E6405C5BF}">
  <dimension ref="B2:D47"/>
  <sheetViews>
    <sheetView view="pageBreakPreview" zoomScaleNormal="100" zoomScaleSheetLayoutView="100" workbookViewId="0">
      <pane xSplit="3" ySplit="4" topLeftCell="D5" activePane="bottomRight" state="frozen"/>
      <selection activeCell="J11" sqref="J11"/>
      <selection pane="topRight" activeCell="J11" sqref="J11"/>
      <selection pane="bottomLeft" activeCell="J11" sqref="J11"/>
      <selection pane="bottomRight" activeCell="A48" sqref="A48"/>
    </sheetView>
  </sheetViews>
  <sheetFormatPr defaultRowHeight="12"/>
  <cols>
    <col min="1" max="1" width="1.83203125" style="1650" customWidth="1"/>
    <col min="2" max="2" width="5.83203125" style="1650" customWidth="1"/>
    <col min="3" max="3" width="25.83203125" style="1650" customWidth="1"/>
    <col min="4" max="4" width="100.83203125" style="1650" customWidth="1"/>
    <col min="5" max="16384" width="9.33203125" style="1650"/>
  </cols>
  <sheetData>
    <row r="2" spans="2:4" s="1664" customFormat="1" ht="16.5">
      <c r="B2" s="1664" t="s">
        <v>1252</v>
      </c>
    </row>
    <row r="4" spans="2:4">
      <c r="B4" s="1654"/>
      <c r="C4" s="1655" t="s">
        <v>1250</v>
      </c>
      <c r="D4" s="1653" t="s">
        <v>1251</v>
      </c>
    </row>
    <row r="5" spans="2:4" ht="36">
      <c r="B5" s="1656">
        <v>1</v>
      </c>
      <c r="C5" s="1657" t="s">
        <v>0</v>
      </c>
      <c r="D5" s="1667" t="s">
        <v>1260</v>
      </c>
    </row>
    <row r="6" spans="2:4">
      <c r="B6" s="1658">
        <v>2</v>
      </c>
      <c r="C6" s="1659" t="s">
        <v>243</v>
      </c>
      <c r="D6" s="1666" t="s">
        <v>1261</v>
      </c>
    </row>
    <row r="7" spans="2:4">
      <c r="B7" s="1658">
        <v>3</v>
      </c>
      <c r="C7" s="1659" t="s">
        <v>1</v>
      </c>
      <c r="D7" s="1651" t="s">
        <v>1257</v>
      </c>
    </row>
    <row r="8" spans="2:4">
      <c r="B8" s="1658">
        <v>4</v>
      </c>
      <c r="C8" s="1659" t="s">
        <v>2</v>
      </c>
      <c r="D8" s="1651" t="s">
        <v>1258</v>
      </c>
    </row>
    <row r="9" spans="2:4">
      <c r="B9" s="1658">
        <v>5</v>
      </c>
      <c r="C9" s="1659" t="s">
        <v>405</v>
      </c>
      <c r="D9" s="1651" t="s">
        <v>1259</v>
      </c>
    </row>
    <row r="10" spans="2:4" ht="60">
      <c r="B10" s="1658">
        <v>6</v>
      </c>
      <c r="C10" s="1659" t="s">
        <v>406</v>
      </c>
      <c r="D10" s="1666" t="s">
        <v>1264</v>
      </c>
    </row>
    <row r="11" spans="2:4" ht="36">
      <c r="B11" s="1658">
        <v>7</v>
      </c>
      <c r="C11" s="1659" t="s">
        <v>11</v>
      </c>
      <c r="D11" s="1666" t="s">
        <v>1263</v>
      </c>
    </row>
    <row r="12" spans="2:4" ht="36">
      <c r="B12" s="1658">
        <v>8</v>
      </c>
      <c r="C12" s="1659" t="s">
        <v>407</v>
      </c>
      <c r="D12" s="1666" t="s">
        <v>1262</v>
      </c>
    </row>
    <row r="13" spans="2:4" ht="108">
      <c r="B13" s="1658">
        <v>9</v>
      </c>
      <c r="C13" s="1659" t="s">
        <v>12</v>
      </c>
      <c r="D13" s="1666" t="s">
        <v>1265</v>
      </c>
    </row>
    <row r="14" spans="2:4" ht="24">
      <c r="B14" s="1658">
        <v>10</v>
      </c>
      <c r="C14" s="1659" t="s">
        <v>13</v>
      </c>
      <c r="D14" s="1666" t="s">
        <v>1267</v>
      </c>
    </row>
    <row r="15" spans="2:4" ht="36">
      <c r="B15" s="1658">
        <v>11</v>
      </c>
      <c r="C15" s="1659" t="s">
        <v>879</v>
      </c>
      <c r="D15" s="1666" t="s">
        <v>1268</v>
      </c>
    </row>
    <row r="16" spans="2:4" ht="36">
      <c r="B16" s="1658">
        <v>12</v>
      </c>
      <c r="C16" s="1659" t="s">
        <v>14</v>
      </c>
      <c r="D16" s="1666" t="s">
        <v>1266</v>
      </c>
    </row>
    <row r="17" spans="2:4" ht="36">
      <c r="B17" s="1658">
        <v>13</v>
      </c>
      <c r="C17" s="1659" t="s">
        <v>15</v>
      </c>
      <c r="D17" s="1666" t="s">
        <v>1295</v>
      </c>
    </row>
    <row r="18" spans="2:4" ht="24">
      <c r="B18" s="1660">
        <v>14</v>
      </c>
      <c r="C18" s="1661" t="s">
        <v>16</v>
      </c>
      <c r="D18" s="1666" t="s">
        <v>1294</v>
      </c>
    </row>
    <row r="19" spans="2:4" ht="24">
      <c r="B19" s="1660">
        <v>15</v>
      </c>
      <c r="C19" s="1661" t="s">
        <v>17</v>
      </c>
      <c r="D19" s="1666" t="s">
        <v>1293</v>
      </c>
    </row>
    <row r="20" spans="2:4" ht="24">
      <c r="B20" s="1660">
        <v>16</v>
      </c>
      <c r="C20" s="1661" t="s">
        <v>408</v>
      </c>
      <c r="D20" s="1666" t="s">
        <v>1292</v>
      </c>
    </row>
    <row r="21" spans="2:4" ht="36">
      <c r="B21" s="1660">
        <v>17</v>
      </c>
      <c r="C21" s="1661" t="s">
        <v>409</v>
      </c>
      <c r="D21" s="1666" t="s">
        <v>1291</v>
      </c>
    </row>
    <row r="22" spans="2:4" ht="24">
      <c r="B22" s="1660">
        <v>18</v>
      </c>
      <c r="C22" s="1661" t="s">
        <v>410</v>
      </c>
      <c r="D22" s="1666" t="s">
        <v>1290</v>
      </c>
    </row>
    <row r="23" spans="2:4">
      <c r="B23" s="1660">
        <v>19</v>
      </c>
      <c r="C23" s="1661" t="s">
        <v>411</v>
      </c>
      <c r="D23" s="1666" t="s">
        <v>1289</v>
      </c>
    </row>
    <row r="24" spans="2:4" ht="36">
      <c r="B24" s="1660">
        <v>20</v>
      </c>
      <c r="C24" s="1661" t="s">
        <v>18</v>
      </c>
      <c r="D24" s="1666" t="s">
        <v>1288</v>
      </c>
    </row>
    <row r="25" spans="2:4" ht="36">
      <c r="B25" s="1660">
        <v>21</v>
      </c>
      <c r="C25" s="1661" t="s">
        <v>880</v>
      </c>
      <c r="D25" s="1666" t="s">
        <v>1287</v>
      </c>
    </row>
    <row r="26" spans="2:4" ht="24">
      <c r="B26" s="1660">
        <v>22</v>
      </c>
      <c r="C26" s="1661" t="s">
        <v>19</v>
      </c>
      <c r="D26" s="1666" t="s">
        <v>1286</v>
      </c>
    </row>
    <row r="27" spans="2:4" ht="24">
      <c r="B27" s="1660">
        <v>23</v>
      </c>
      <c r="C27" s="1661" t="s">
        <v>20</v>
      </c>
      <c r="D27" s="1666" t="s">
        <v>1285</v>
      </c>
    </row>
    <row r="28" spans="2:4" ht="24">
      <c r="B28" s="1660">
        <v>24</v>
      </c>
      <c r="C28" s="1661" t="s">
        <v>3</v>
      </c>
      <c r="D28" s="1666" t="s">
        <v>1284</v>
      </c>
    </row>
    <row r="29" spans="2:4">
      <c r="B29" s="1660">
        <v>25</v>
      </c>
      <c r="C29" s="1661" t="s">
        <v>979</v>
      </c>
      <c r="D29" s="1651" t="s">
        <v>1269</v>
      </c>
    </row>
    <row r="30" spans="2:4">
      <c r="B30" s="1660">
        <v>26</v>
      </c>
      <c r="C30" s="1661" t="s">
        <v>337</v>
      </c>
      <c r="D30" s="1651" t="s">
        <v>1270</v>
      </c>
    </row>
    <row r="31" spans="2:4">
      <c r="B31" s="1660">
        <v>27</v>
      </c>
      <c r="C31" s="1661" t="s">
        <v>338</v>
      </c>
      <c r="D31" s="1651" t="s">
        <v>1271</v>
      </c>
    </row>
    <row r="32" spans="2:4">
      <c r="B32" s="1660">
        <v>28</v>
      </c>
      <c r="C32" s="1661" t="s">
        <v>4</v>
      </c>
      <c r="D32" s="1651" t="s">
        <v>1272</v>
      </c>
    </row>
    <row r="33" spans="2:4">
      <c r="B33" s="1660">
        <v>29</v>
      </c>
      <c r="C33" s="1661" t="s">
        <v>21</v>
      </c>
      <c r="D33" s="1666" t="s">
        <v>1283</v>
      </c>
    </row>
    <row r="34" spans="2:4">
      <c r="B34" s="1660">
        <v>30</v>
      </c>
      <c r="C34" s="1661" t="s">
        <v>22</v>
      </c>
      <c r="D34" s="1651" t="s">
        <v>1273</v>
      </c>
    </row>
    <row r="35" spans="2:4" ht="60">
      <c r="B35" s="1660">
        <v>31</v>
      </c>
      <c r="C35" s="1661" t="s">
        <v>414</v>
      </c>
      <c r="D35" s="1666" t="s">
        <v>1282</v>
      </c>
    </row>
    <row r="36" spans="2:4" ht="24">
      <c r="B36" s="1660">
        <v>32</v>
      </c>
      <c r="C36" s="1661" t="s">
        <v>415</v>
      </c>
      <c r="D36" s="1666" t="s">
        <v>1281</v>
      </c>
    </row>
    <row r="37" spans="2:4">
      <c r="B37" s="1660">
        <v>33</v>
      </c>
      <c r="C37" s="1661" t="s">
        <v>5</v>
      </c>
      <c r="D37" s="1651" t="s">
        <v>1274</v>
      </c>
    </row>
    <row r="38" spans="2:4" ht="48">
      <c r="B38" s="1660">
        <v>34</v>
      </c>
      <c r="C38" s="1661" t="s">
        <v>23</v>
      </c>
      <c r="D38" s="1666" t="s">
        <v>1280</v>
      </c>
    </row>
    <row r="39" spans="2:4" ht="36">
      <c r="B39" s="1660">
        <v>35</v>
      </c>
      <c r="C39" s="1661" t="s">
        <v>416</v>
      </c>
      <c r="D39" s="1666" t="s">
        <v>1279</v>
      </c>
    </row>
    <row r="40" spans="2:4">
      <c r="B40" s="1660">
        <v>36</v>
      </c>
      <c r="C40" s="1661" t="s">
        <v>874</v>
      </c>
      <c r="D40" s="1666" t="s">
        <v>1278</v>
      </c>
    </row>
    <row r="41" spans="2:4" ht="48">
      <c r="B41" s="1660">
        <v>37</v>
      </c>
      <c r="C41" s="1661" t="s">
        <v>24</v>
      </c>
      <c r="D41" s="1666" t="s">
        <v>1255</v>
      </c>
    </row>
    <row r="42" spans="2:4" ht="36">
      <c r="B42" s="1660">
        <v>38</v>
      </c>
      <c r="C42" s="1661" t="s">
        <v>418</v>
      </c>
      <c r="D42" s="1666" t="s">
        <v>1254</v>
      </c>
    </row>
    <row r="43" spans="2:4">
      <c r="B43" s="1662">
        <v>39</v>
      </c>
      <c r="C43" s="1663" t="s">
        <v>419</v>
      </c>
      <c r="D43" s="1652" t="s">
        <v>1253</v>
      </c>
    </row>
    <row r="44" spans="2:4">
      <c r="B44" s="1650" t="s">
        <v>1275</v>
      </c>
    </row>
    <row r="45" spans="2:4">
      <c r="C45" s="1650" t="s">
        <v>1276</v>
      </c>
    </row>
    <row r="46" spans="2:4">
      <c r="C46" s="1650" t="s">
        <v>1277</v>
      </c>
    </row>
    <row r="47" spans="2:4">
      <c r="D47" s="1665" t="s">
        <v>1256</v>
      </c>
    </row>
  </sheetData>
  <sheetProtection algorithmName="SHA-512" hashValue="NGyD93U1NOt3EeiLkWgMLqGpxCTokh6lz2EUKv/dmFHwnP4b2gFwniCMr4VmUFdatiIg+CpNuxWEQeeecbfywA==" saltValue="wMIkXPuYgJswgLMnO7BoRQ==" spinCount="100000" sheet="1" objects="1" scenarios="1"/>
  <phoneticPr fontId="13"/>
  <pageMargins left="0.59055118110236227" right="0.59055118110236227" top="0.59055118110236227" bottom="0.39370078740157483" header="0.19685039370078741" footer="0.19685039370078741"/>
  <pageSetup paperSize="9" scale="8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9" tint="0.79998168889431442"/>
  </sheetPr>
  <dimension ref="A1:BX41"/>
  <sheetViews>
    <sheetView showGridLines="0" zoomScaleNormal="100" workbookViewId="0">
      <pane xSplit="2" ySplit="6" topLeftCell="E7" activePane="bottomRight" state="frozen"/>
      <selection activeCell="CG44" sqref="CG44"/>
      <selection pane="topRight" activeCell="CG44" sqref="CG44"/>
      <selection pane="bottomLeft" activeCell="CG44" sqref="CG44"/>
      <selection pane="bottomRight" activeCell="CG44" sqref="CG44"/>
    </sheetView>
  </sheetViews>
  <sheetFormatPr defaultRowHeight="11.25"/>
  <cols>
    <col min="1" max="1" width="2.83203125" customWidth="1"/>
    <col min="2" max="2" width="21" customWidth="1"/>
    <col min="3" max="3" width="10" customWidth="1"/>
    <col min="4" max="4" width="10.6640625" customWidth="1"/>
    <col min="5" max="5" width="6" customWidth="1"/>
    <col min="6" max="9" width="5" customWidth="1"/>
    <col min="10" max="10" width="19.1640625" hidden="1" customWidth="1"/>
    <col min="11" max="11" width="6" hidden="1" customWidth="1"/>
    <col min="12" max="12" width="12.1640625" hidden="1" customWidth="1"/>
    <col min="13" max="13" width="8" hidden="1" customWidth="1"/>
    <col min="14" max="14" width="6" hidden="1" customWidth="1"/>
    <col min="15" max="15" width="10" hidden="1" customWidth="1"/>
    <col min="16" max="16" width="6" hidden="1" customWidth="1"/>
    <col min="17" max="18" width="10" hidden="1" customWidth="1"/>
    <col min="19" max="19" width="21.33203125" hidden="1" customWidth="1"/>
    <col min="20" max="22" width="6" hidden="1" customWidth="1"/>
    <col min="23" max="24" width="8" hidden="1" customWidth="1"/>
    <col min="25" max="25" width="19.1640625" hidden="1" customWidth="1"/>
    <col min="26" max="26" width="6" hidden="1" customWidth="1"/>
    <col min="27" max="27" width="12.1640625" hidden="1" customWidth="1"/>
    <col min="28" max="28" width="8" hidden="1" customWidth="1"/>
    <col min="29" max="29" width="6" hidden="1" customWidth="1"/>
    <col min="30" max="30" width="10" hidden="1" customWidth="1"/>
    <col min="31" max="31" width="6" hidden="1" customWidth="1"/>
    <col min="32" max="33" width="10" hidden="1" customWidth="1"/>
    <col min="34" max="36" width="10" customWidth="1"/>
    <col min="37" max="37" width="10.6640625" customWidth="1"/>
    <col min="38" max="38" width="5" customWidth="1"/>
    <col min="39" max="39" width="6" bestFit="1" customWidth="1"/>
    <col min="40" max="40" width="6" hidden="1" customWidth="1"/>
    <col min="41" max="41" width="8" hidden="1" customWidth="1"/>
    <col min="42" max="42" width="6" hidden="1" customWidth="1"/>
    <col min="43" max="43" width="19.1640625" hidden="1" customWidth="1"/>
    <col min="44" max="44" width="6" hidden="1" customWidth="1"/>
    <col min="45" max="45" width="12.1640625" hidden="1" customWidth="1"/>
    <col min="46" max="46" width="8" hidden="1" customWidth="1"/>
    <col min="47" max="47" width="6" hidden="1" customWidth="1"/>
    <col min="48" max="48" width="10" hidden="1" customWidth="1"/>
    <col min="49" max="49" width="6" hidden="1" customWidth="1"/>
    <col min="50" max="51" width="10" hidden="1" customWidth="1"/>
    <col min="52" max="52" width="9.83203125" customWidth="1"/>
    <col min="53" max="65" width="10" customWidth="1"/>
    <col min="66" max="66" width="1.5" customWidth="1"/>
    <col min="67" max="67" width="2.83203125" customWidth="1"/>
    <col min="68" max="68" width="21" customWidth="1"/>
    <col min="69" max="76" width="10" customWidth="1"/>
  </cols>
  <sheetData>
    <row r="1" spans="1:76" ht="15.75" customHeight="1">
      <c r="B1" s="2" t="s">
        <v>671</v>
      </c>
      <c r="W1" s="11"/>
      <c r="AZ1" s="92" t="s">
        <v>73</v>
      </c>
      <c r="BP1" s="2" t="s">
        <v>671</v>
      </c>
    </row>
    <row r="2" spans="1:76" ht="2.25" customHeight="1">
      <c r="B2" s="95"/>
      <c r="AZ2" s="192"/>
      <c r="BA2" s="192"/>
      <c r="BB2" s="192"/>
      <c r="BP2" s="95"/>
    </row>
    <row r="3" spans="1:76" ht="15.75" customHeight="1">
      <c r="B3" s="2" t="s">
        <v>82</v>
      </c>
      <c r="AZ3" s="192" t="s">
        <v>89</v>
      </c>
      <c r="BP3" s="2" t="s">
        <v>82</v>
      </c>
    </row>
    <row r="4" spans="1:76" ht="11.25" customHeight="1">
      <c r="B4" s="87"/>
      <c r="BG4" t="s">
        <v>789</v>
      </c>
      <c r="BI4" t="s">
        <v>52</v>
      </c>
      <c r="BQ4" t="s">
        <v>787</v>
      </c>
      <c r="BU4" t="s">
        <v>787</v>
      </c>
    </row>
    <row r="5" spans="1:76" ht="33.75" customHeight="1">
      <c r="A5" s="19"/>
      <c r="B5" s="478" t="s">
        <v>805</v>
      </c>
      <c r="C5" s="21" t="s">
        <v>110</v>
      </c>
      <c r="D5" s="174" t="s">
        <v>865</v>
      </c>
      <c r="E5" s="211"/>
      <c r="F5" s="211"/>
      <c r="G5" s="211"/>
      <c r="H5" s="211"/>
      <c r="I5" s="211"/>
      <c r="J5" s="22"/>
      <c r="K5" s="22"/>
      <c r="L5" s="23"/>
      <c r="M5" s="23"/>
      <c r="N5" s="23"/>
      <c r="O5" s="23"/>
      <c r="P5" s="22"/>
      <c r="Q5" s="22"/>
      <c r="R5" s="22"/>
      <c r="S5" s="70" t="s">
        <v>698</v>
      </c>
      <c r="T5" s="22"/>
      <c r="U5" s="22"/>
      <c r="V5" s="23"/>
      <c r="W5" s="22"/>
      <c r="X5" s="22"/>
      <c r="Y5" s="22"/>
      <c r="Z5" s="22"/>
      <c r="AA5" s="23"/>
      <c r="AB5" s="23"/>
      <c r="AC5" s="23"/>
      <c r="AD5" s="23"/>
      <c r="AE5" s="22"/>
      <c r="AF5" s="22"/>
      <c r="AG5" s="22"/>
      <c r="AH5" s="21" t="s">
        <v>49</v>
      </c>
      <c r="AI5" s="21" t="s">
        <v>62</v>
      </c>
      <c r="AJ5" s="21" t="s">
        <v>77</v>
      </c>
      <c r="AK5" s="174" t="s">
        <v>866</v>
      </c>
      <c r="AL5" s="211"/>
      <c r="AM5" s="211"/>
      <c r="AN5" s="211"/>
      <c r="AO5" s="211"/>
      <c r="AP5" s="22"/>
      <c r="AQ5" s="22"/>
      <c r="AR5" s="22"/>
      <c r="AS5" s="22"/>
      <c r="AT5" s="22"/>
      <c r="AU5" s="23"/>
      <c r="AV5" s="23"/>
      <c r="AW5" s="22"/>
      <c r="AX5" s="22"/>
      <c r="AY5" s="22"/>
      <c r="AZ5" s="21" t="s">
        <v>255</v>
      </c>
      <c r="BA5" s="26" t="s">
        <v>58</v>
      </c>
      <c r="BB5" s="21" t="s">
        <v>50</v>
      </c>
      <c r="BC5" s="21" t="s">
        <v>256</v>
      </c>
      <c r="BD5" s="26" t="s">
        <v>266</v>
      </c>
      <c r="BE5" s="21" t="s">
        <v>51</v>
      </c>
      <c r="BF5" s="21" t="s">
        <v>254</v>
      </c>
      <c r="BG5" s="26" t="s">
        <v>277</v>
      </c>
      <c r="BH5" s="21" t="s">
        <v>63</v>
      </c>
      <c r="BI5" s="26" t="s">
        <v>59</v>
      </c>
      <c r="BJ5" s="21" t="s">
        <v>260</v>
      </c>
      <c r="BK5" s="55" t="s">
        <v>261</v>
      </c>
      <c r="BL5" s="21" t="s">
        <v>262</v>
      </c>
      <c r="BM5" s="21" t="s">
        <v>60</v>
      </c>
      <c r="BN5" s="195"/>
      <c r="BO5" s="19"/>
      <c r="BP5" s="20"/>
      <c r="BQ5" s="21" t="s">
        <v>267</v>
      </c>
      <c r="BR5" s="21" t="s">
        <v>53</v>
      </c>
      <c r="BS5" s="21" t="s">
        <v>257</v>
      </c>
      <c r="BT5" s="26" t="s">
        <v>263</v>
      </c>
      <c r="BU5" s="21" t="s">
        <v>268</v>
      </c>
      <c r="BV5" s="26" t="s">
        <v>57</v>
      </c>
      <c r="BW5" s="21" t="s">
        <v>258</v>
      </c>
      <c r="BX5" s="21" t="s">
        <v>264</v>
      </c>
    </row>
    <row r="6" spans="1:76" ht="11.25" customHeight="1">
      <c r="A6" s="27"/>
      <c r="B6" s="28"/>
      <c r="C6" s="29" t="s">
        <v>158</v>
      </c>
      <c r="D6" s="436" t="s">
        <v>390</v>
      </c>
      <c r="E6" s="30" t="s">
        <v>369</v>
      </c>
      <c r="F6" s="30" t="s">
        <v>370</v>
      </c>
      <c r="G6" s="30" t="s">
        <v>391</v>
      </c>
      <c r="H6" s="30" t="s">
        <v>392</v>
      </c>
      <c r="I6" s="30" t="s">
        <v>784</v>
      </c>
      <c r="J6" s="30" t="s">
        <v>394</v>
      </c>
      <c r="K6" s="30" t="s">
        <v>377</v>
      </c>
      <c r="L6" s="30" t="s">
        <v>395</v>
      </c>
      <c r="M6" s="30" t="s">
        <v>396</v>
      </c>
      <c r="N6" s="30" t="s">
        <v>397</v>
      </c>
      <c r="O6" s="30" t="s">
        <v>398</v>
      </c>
      <c r="P6" s="30" t="s">
        <v>378</v>
      </c>
      <c r="Q6" s="30" t="s">
        <v>6</v>
      </c>
      <c r="R6" s="30" t="s">
        <v>380</v>
      </c>
      <c r="S6" s="30" t="s">
        <v>390</v>
      </c>
      <c r="T6" s="30" t="s">
        <v>369</v>
      </c>
      <c r="U6" s="30" t="s">
        <v>370</v>
      </c>
      <c r="V6" s="30" t="s">
        <v>391</v>
      </c>
      <c r="W6" s="30" t="s">
        <v>392</v>
      </c>
      <c r="X6" s="30" t="s">
        <v>393</v>
      </c>
      <c r="Y6" s="30" t="s">
        <v>394</v>
      </c>
      <c r="Z6" s="30" t="s">
        <v>377</v>
      </c>
      <c r="AA6" s="30" t="s">
        <v>395</v>
      </c>
      <c r="AB6" s="30" t="s">
        <v>396</v>
      </c>
      <c r="AC6" s="30" t="s">
        <v>397</v>
      </c>
      <c r="AD6" s="30" t="s">
        <v>398</v>
      </c>
      <c r="AE6" s="30" t="s">
        <v>378</v>
      </c>
      <c r="AF6" s="30" t="s">
        <v>6</v>
      </c>
      <c r="AG6" s="30" t="s">
        <v>380</v>
      </c>
      <c r="AH6" s="216" t="s">
        <v>154</v>
      </c>
      <c r="AI6" s="29" t="s">
        <v>169</v>
      </c>
      <c r="AJ6" s="29" t="s">
        <v>166</v>
      </c>
      <c r="AK6" s="437" t="s">
        <v>390</v>
      </c>
      <c r="AL6" s="30" t="s">
        <v>369</v>
      </c>
      <c r="AM6" s="30" t="s">
        <v>370</v>
      </c>
      <c r="AN6" s="30" t="s">
        <v>391</v>
      </c>
      <c r="AO6" s="30" t="s">
        <v>392</v>
      </c>
      <c r="AP6" s="30" t="s">
        <v>784</v>
      </c>
      <c r="AQ6" s="30" t="s">
        <v>394</v>
      </c>
      <c r="AR6" s="30" t="s">
        <v>377</v>
      </c>
      <c r="AS6" s="30" t="s">
        <v>395</v>
      </c>
      <c r="AT6" s="30" t="s">
        <v>396</v>
      </c>
      <c r="AU6" s="30" t="s">
        <v>397</v>
      </c>
      <c r="AV6" s="30" t="s">
        <v>398</v>
      </c>
      <c r="AW6" s="30" t="s">
        <v>378</v>
      </c>
      <c r="AX6" s="30" t="s">
        <v>6</v>
      </c>
      <c r="AY6" s="30" t="s">
        <v>380</v>
      </c>
      <c r="AZ6" s="29" t="s">
        <v>242</v>
      </c>
      <c r="BA6" s="34" t="s">
        <v>155</v>
      </c>
      <c r="BB6" s="29" t="s">
        <v>187</v>
      </c>
      <c r="BC6" s="29" t="s">
        <v>156</v>
      </c>
      <c r="BD6" s="34" t="s">
        <v>194</v>
      </c>
      <c r="BE6" s="29" t="s">
        <v>159</v>
      </c>
      <c r="BF6" s="29" t="s">
        <v>180</v>
      </c>
      <c r="BG6" s="34" t="s">
        <v>207</v>
      </c>
      <c r="BH6" s="217" t="s">
        <v>201</v>
      </c>
      <c r="BI6" s="34" t="s">
        <v>221</v>
      </c>
      <c r="BJ6" s="29" t="s">
        <v>220</v>
      </c>
      <c r="BK6" s="57" t="s">
        <v>157</v>
      </c>
      <c r="BL6" s="29" t="s">
        <v>195</v>
      </c>
      <c r="BM6" s="59" t="s">
        <v>160</v>
      </c>
      <c r="BN6" s="195"/>
      <c r="BO6" s="27"/>
      <c r="BP6" s="28"/>
      <c r="BQ6" s="59" t="s">
        <v>232</v>
      </c>
      <c r="BR6" s="59" t="s">
        <v>161</v>
      </c>
      <c r="BS6" s="59" t="s">
        <v>181</v>
      </c>
      <c r="BT6" s="59" t="s">
        <v>227</v>
      </c>
      <c r="BU6" s="59" t="s">
        <v>238</v>
      </c>
      <c r="BV6" s="58" t="s">
        <v>162</v>
      </c>
      <c r="BW6" s="59" t="s">
        <v>182</v>
      </c>
      <c r="BX6" s="59" t="s">
        <v>228</v>
      </c>
    </row>
    <row r="7" spans="1:76" ht="15.75" customHeight="1">
      <c r="A7" s="35">
        <v>1</v>
      </c>
      <c r="B7" s="36" t="s">
        <v>390</v>
      </c>
      <c r="C7" s="248">
        <v>0</v>
      </c>
      <c r="D7" s="442">
        <v>0.11312521740737652</v>
      </c>
      <c r="E7" s="37">
        <v>4.6690184685619425E-4</v>
      </c>
      <c r="F7" s="37">
        <v>0</v>
      </c>
      <c r="G7" s="37">
        <v>0</v>
      </c>
      <c r="H7" s="37">
        <v>7.8226264111222993E-2</v>
      </c>
      <c r="I7" s="37">
        <v>1.142299408683015E-3</v>
      </c>
      <c r="J7" s="37">
        <v>0</v>
      </c>
      <c r="K7" s="37">
        <v>1.6548225500683111E-4</v>
      </c>
      <c r="L7" s="37">
        <v>0</v>
      </c>
      <c r="M7" s="37">
        <v>1.8741507754298832E-6</v>
      </c>
      <c r="N7" s="37">
        <v>1.2326225894524484E-5</v>
      </c>
      <c r="O7" s="37">
        <v>0</v>
      </c>
      <c r="P7" s="37">
        <v>4.7436272755857699E-5</v>
      </c>
      <c r="Q7" s="37">
        <v>4.8799638331846343E-3</v>
      </c>
      <c r="R7" s="37">
        <v>0</v>
      </c>
      <c r="S7" s="88">
        <f>$C$7*D7</f>
        <v>0</v>
      </c>
      <c r="T7" s="89">
        <f t="shared" ref="T7:T21" si="0">$C$8*E7</f>
        <v>0</v>
      </c>
      <c r="U7" s="89">
        <f t="shared" ref="U7:U21" si="1">$C$9*F7</f>
        <v>0</v>
      </c>
      <c r="V7" s="89">
        <f t="shared" ref="V7:V21" si="2">$C$10*G7</f>
        <v>0</v>
      </c>
      <c r="W7" s="89">
        <f t="shared" ref="W7:W21" si="3">$C$11*H7</f>
        <v>0</v>
      </c>
      <c r="X7" s="89">
        <f t="shared" ref="X7:X21" si="4">$C$12*I7</f>
        <v>0</v>
      </c>
      <c r="Y7" s="89">
        <f t="shared" ref="Y7:Y21" si="5">$C$13*J7</f>
        <v>0</v>
      </c>
      <c r="Z7" s="89">
        <f t="shared" ref="Z7:Z21" si="6">$C$14*K7</f>
        <v>0</v>
      </c>
      <c r="AA7" s="89">
        <f>$C$15*L7</f>
        <v>0</v>
      </c>
      <c r="AB7" s="89">
        <f>$C$16*M7</f>
        <v>0</v>
      </c>
      <c r="AC7" s="89">
        <f>$C$17*N7</f>
        <v>0</v>
      </c>
      <c r="AD7" s="89">
        <f>$C$18*O7</f>
        <v>0</v>
      </c>
      <c r="AE7" s="89">
        <f t="shared" ref="AE7:AE13" si="7">$C$19*P7</f>
        <v>0</v>
      </c>
      <c r="AF7" s="89">
        <f t="shared" ref="AF7:AF13" si="8">$C$20*Q7</f>
        <v>0</v>
      </c>
      <c r="AG7" s="89">
        <f t="shared" ref="AG7:AG13" si="9">$C$21*R7</f>
        <v>0</v>
      </c>
      <c r="AH7" s="236">
        <f>SUM(S7:AG7)</f>
        <v>0</v>
      </c>
      <c r="AI7" s="74">
        <v>0.6076697608425885</v>
      </c>
      <c r="AJ7" s="238">
        <f t="shared" ref="AJ7:AJ21" si="10">AH7*AI7</f>
        <v>0</v>
      </c>
      <c r="AK7" s="442">
        <v>1.0765579399321765</v>
      </c>
      <c r="AL7" s="37">
        <v>9.3498990414563315E-4</v>
      </c>
      <c r="AM7" s="37">
        <v>2.5858630760085982E-3</v>
      </c>
      <c r="AN7" s="37">
        <v>1.6013841841580785E-3</v>
      </c>
      <c r="AO7" s="37">
        <v>5.4312594208791733E-2</v>
      </c>
      <c r="AP7" s="37">
        <v>3.8157481713171058E-3</v>
      </c>
      <c r="AQ7" s="37">
        <v>1.3279680536305188E-3</v>
      </c>
      <c r="AR7" s="37">
        <v>1.0663732184802467E-3</v>
      </c>
      <c r="AS7" s="37">
        <v>1.0033788887530697E-3</v>
      </c>
      <c r="AT7" s="37">
        <v>2.4941556812519241E-4</v>
      </c>
      <c r="AU7" s="37">
        <v>2.2792014174704148E-3</v>
      </c>
      <c r="AV7" s="37">
        <v>1.3810696453963279E-3</v>
      </c>
      <c r="AW7" s="37">
        <v>1.2870569176972237E-3</v>
      </c>
      <c r="AX7" s="37">
        <v>5.0352586595421743E-3</v>
      </c>
      <c r="AY7" s="37">
        <v>1.3718553947212624E-3</v>
      </c>
      <c r="AZ7" s="241">
        <f t="array" ref="AZ7:AZ21">MMULT(AK7:AY21,AJ7:AJ21)</f>
        <v>0</v>
      </c>
      <c r="BA7" s="40">
        <v>0.45301456388925887</v>
      </c>
      <c r="BB7" s="242">
        <f t="shared" ref="BB7:BB21" si="11">C7*BA7</f>
        <v>0</v>
      </c>
      <c r="BC7" s="241">
        <f t="shared" ref="BC7:BC21" si="12">AZ7*BA7</f>
        <v>0</v>
      </c>
      <c r="BD7" s="40">
        <v>8.3311118181740001E-2</v>
      </c>
      <c r="BE7" s="242">
        <f t="shared" ref="BE7:BE21" si="13">C7*BD7</f>
        <v>0</v>
      </c>
      <c r="BF7" s="241">
        <f t="shared" ref="BF7:BF21" si="14">AZ7*BD7</f>
        <v>0</v>
      </c>
      <c r="BG7" s="1914">
        <v>0.72430000000000005</v>
      </c>
      <c r="BH7" s="1916">
        <f>(BE22+BF22)*BG7</f>
        <v>0</v>
      </c>
      <c r="BI7" s="60">
        <v>1.0757923129744192E-2</v>
      </c>
      <c r="BJ7" s="242">
        <f t="shared" ref="BJ7:BJ21" si="15">$BH$7*BI7</f>
        <v>0</v>
      </c>
      <c r="BK7" s="242">
        <f t="shared" ref="BK7:BK21" si="16">BJ7*BA7</f>
        <v>0</v>
      </c>
      <c r="BL7" s="241">
        <f t="shared" ref="BL7:BL21" si="17">BJ7*BD7</f>
        <v>0</v>
      </c>
      <c r="BM7" s="241">
        <f t="shared" ref="BM7:BM21" si="18">C7+AZ7+BJ7</f>
        <v>0</v>
      </c>
      <c r="BN7" s="86"/>
      <c r="BO7" s="35">
        <v>1</v>
      </c>
      <c r="BP7" s="36" t="s">
        <v>390</v>
      </c>
      <c r="BQ7" s="64">
        <v>0.22398599999999999</v>
      </c>
      <c r="BR7" s="266">
        <f>C7*BQ7*100</f>
        <v>0</v>
      </c>
      <c r="BS7" s="267">
        <f>AZ7*BQ7*100</f>
        <v>0</v>
      </c>
      <c r="BT7" s="268">
        <f>BJ7*BQ7*100</f>
        <v>0</v>
      </c>
      <c r="BU7" s="64">
        <v>3.678E-2</v>
      </c>
      <c r="BV7" s="272">
        <f>C7*BU7*100</f>
        <v>0</v>
      </c>
      <c r="BW7" s="273">
        <f>AZ7*BU7*100</f>
        <v>0</v>
      </c>
      <c r="BX7" s="273">
        <f>BJ7*BU7*100</f>
        <v>0</v>
      </c>
    </row>
    <row r="8" spans="1:76" ht="15.75" customHeight="1">
      <c r="A8" s="41">
        <v>2</v>
      </c>
      <c r="B8" s="42" t="s">
        <v>369</v>
      </c>
      <c r="C8" s="249">
        <v>0</v>
      </c>
      <c r="D8" s="441">
        <v>2.0351933196309979E-4</v>
      </c>
      <c r="E8" s="38">
        <v>0.17778584768624195</v>
      </c>
      <c r="F8" s="38">
        <v>1.3627691469065141E-4</v>
      </c>
      <c r="G8" s="38">
        <v>5.3858997145473151E-5</v>
      </c>
      <c r="H8" s="38">
        <v>2.041454266974533E-3</v>
      </c>
      <c r="I8" s="38">
        <v>4.4645125137206787E-5</v>
      </c>
      <c r="J8" s="38">
        <v>0</v>
      </c>
      <c r="K8" s="38">
        <v>0</v>
      </c>
      <c r="L8" s="38">
        <v>0</v>
      </c>
      <c r="M8" s="38">
        <v>0</v>
      </c>
      <c r="N8" s="38">
        <v>0</v>
      </c>
      <c r="O8" s="38">
        <v>0</v>
      </c>
      <c r="P8" s="38">
        <v>5.4212883149551659E-6</v>
      </c>
      <c r="Q8" s="38">
        <v>2.4811723015592639E-4</v>
      </c>
      <c r="R8" s="38">
        <v>0</v>
      </c>
      <c r="S8" s="90">
        <f>$C$7*D8</f>
        <v>0</v>
      </c>
      <c r="T8" s="63">
        <f t="shared" si="0"/>
        <v>0</v>
      </c>
      <c r="U8" s="63">
        <f t="shared" si="1"/>
        <v>0</v>
      </c>
      <c r="V8" s="63">
        <f t="shared" si="2"/>
        <v>0</v>
      </c>
      <c r="W8" s="63">
        <f t="shared" si="3"/>
        <v>0</v>
      </c>
      <c r="X8" s="63">
        <f t="shared" si="4"/>
        <v>0</v>
      </c>
      <c r="Y8" s="63">
        <f t="shared" si="5"/>
        <v>0</v>
      </c>
      <c r="Z8" s="63">
        <f t="shared" si="6"/>
        <v>0</v>
      </c>
      <c r="AA8" s="63">
        <f t="shared" ref="AA8:AA21" si="19">$C$15*L8</f>
        <v>0</v>
      </c>
      <c r="AB8" s="63">
        <f t="shared" ref="AB8:AB21" si="20">$C$16*M8</f>
        <v>0</v>
      </c>
      <c r="AC8" s="63">
        <f t="shared" ref="AC8:AC21" si="21">$C$17*N8</f>
        <v>0</v>
      </c>
      <c r="AD8" s="63">
        <f t="shared" ref="AD8:AD21" si="22">$C$18*O8</f>
        <v>0</v>
      </c>
      <c r="AE8" s="63">
        <f t="shared" si="7"/>
        <v>0</v>
      </c>
      <c r="AF8" s="63">
        <f t="shared" si="8"/>
        <v>0</v>
      </c>
      <c r="AG8" s="63">
        <f t="shared" si="9"/>
        <v>0</v>
      </c>
      <c r="AH8" s="236">
        <f t="shared" ref="AH8:AH21" si="23">SUM(S8:AG8)</f>
        <v>0</v>
      </c>
      <c r="AI8" s="61">
        <v>0.82667458785088366</v>
      </c>
      <c r="AJ8" s="239">
        <f t="shared" si="10"/>
        <v>0</v>
      </c>
      <c r="AK8" s="441">
        <v>3.226761239318718E-4</v>
      </c>
      <c r="AL8" s="38">
        <v>1.1723208969994847</v>
      </c>
      <c r="AM8" s="38">
        <v>2.3854097419937273E-4</v>
      </c>
      <c r="AN8" s="38">
        <v>1.2572788911898968E-4</v>
      </c>
      <c r="AO8" s="38">
        <v>2.1224412145283158E-3</v>
      </c>
      <c r="AP8" s="38">
        <v>1.7668794333155301E-4</v>
      </c>
      <c r="AQ8" s="38">
        <v>6.467494519930302E-5</v>
      </c>
      <c r="AR8" s="38">
        <v>5.0901048255820488E-5</v>
      </c>
      <c r="AS8" s="38">
        <v>5.5731573178620532E-5</v>
      </c>
      <c r="AT8" s="38">
        <v>1.411651567422247E-5</v>
      </c>
      <c r="AU8" s="38">
        <v>1.09501495764796E-4</v>
      </c>
      <c r="AV8" s="38">
        <v>7.5660724106939656E-5</v>
      </c>
      <c r="AW8" s="38">
        <v>6.9979057152352812E-5</v>
      </c>
      <c r="AX8" s="38">
        <v>3.2492767140791784E-4</v>
      </c>
      <c r="AY8" s="38">
        <v>6.8257558530802385E-5</v>
      </c>
      <c r="AZ8" s="236">
        <v>0</v>
      </c>
      <c r="BA8" s="44">
        <v>0.66891471259597424</v>
      </c>
      <c r="BB8" s="243">
        <f t="shared" si="11"/>
        <v>0</v>
      </c>
      <c r="BC8" s="236">
        <f t="shared" si="12"/>
        <v>0</v>
      </c>
      <c r="BD8" s="44">
        <v>0.26614785992217899</v>
      </c>
      <c r="BE8" s="243">
        <f t="shared" si="13"/>
        <v>0</v>
      </c>
      <c r="BF8" s="236">
        <f t="shared" si="14"/>
        <v>0</v>
      </c>
      <c r="BG8" s="1915"/>
      <c r="BH8" s="1917"/>
      <c r="BI8" s="66">
        <v>7.5232698423092104E-4</v>
      </c>
      <c r="BJ8" s="243">
        <f t="shared" si="15"/>
        <v>0</v>
      </c>
      <c r="BK8" s="243">
        <f t="shared" si="16"/>
        <v>0</v>
      </c>
      <c r="BL8" s="236">
        <f t="shared" si="17"/>
        <v>0</v>
      </c>
      <c r="BM8" s="236">
        <f t="shared" si="18"/>
        <v>0</v>
      </c>
      <c r="BN8" s="86"/>
      <c r="BO8" s="41">
        <v>2</v>
      </c>
      <c r="BP8" s="42" t="s">
        <v>369</v>
      </c>
      <c r="BQ8" s="64">
        <v>0.102516</v>
      </c>
      <c r="BR8" s="266">
        <f t="shared" ref="BR8:BR21" si="24">C8*BQ8*100</f>
        <v>0</v>
      </c>
      <c r="BS8" s="267">
        <f t="shared" ref="BS8:BS21" si="25">AZ8*BQ8*100</f>
        <v>0</v>
      </c>
      <c r="BT8" s="268">
        <f t="shared" ref="BT8:BT21" si="26">BJ8*BQ8*100</f>
        <v>0</v>
      </c>
      <c r="BU8" s="64">
        <v>9.2398999999999995E-2</v>
      </c>
      <c r="BV8" s="266">
        <f t="shared" ref="BV8:BV21" si="27">C8*BU8*100</f>
        <v>0</v>
      </c>
      <c r="BW8" s="267">
        <f t="shared" ref="BW8:BW21" si="28">AZ8*BU8*100</f>
        <v>0</v>
      </c>
      <c r="BX8" s="267">
        <f t="shared" ref="BX8:BX21" si="29">BJ8*BU8*100</f>
        <v>0</v>
      </c>
    </row>
    <row r="9" spans="1:76" ht="15.75" customHeight="1">
      <c r="A9" s="41">
        <v>3</v>
      </c>
      <c r="B9" s="42" t="s">
        <v>370</v>
      </c>
      <c r="C9" s="249">
        <v>0</v>
      </c>
      <c r="D9" s="441">
        <v>0</v>
      </c>
      <c r="E9" s="38">
        <v>0</v>
      </c>
      <c r="F9" s="38">
        <v>3.0526028890705915E-2</v>
      </c>
      <c r="G9" s="38">
        <v>0</v>
      </c>
      <c r="H9" s="38">
        <v>2.4929255039496865E-2</v>
      </c>
      <c r="I9" s="38">
        <v>0</v>
      </c>
      <c r="J9" s="38">
        <v>0</v>
      </c>
      <c r="K9" s="38">
        <v>0</v>
      </c>
      <c r="L9" s="38">
        <v>0</v>
      </c>
      <c r="M9" s="38">
        <v>0</v>
      </c>
      <c r="N9" s="38">
        <v>0</v>
      </c>
      <c r="O9" s="38">
        <v>0</v>
      </c>
      <c r="P9" s="38">
        <v>1.0842576629910332E-5</v>
      </c>
      <c r="Q9" s="38">
        <v>1.0339030356792138E-3</v>
      </c>
      <c r="R9" s="38">
        <v>0</v>
      </c>
      <c r="S9" s="90">
        <f t="shared" ref="S9:S21" si="30">$C$7*D9</f>
        <v>0</v>
      </c>
      <c r="T9" s="63">
        <f t="shared" si="0"/>
        <v>0</v>
      </c>
      <c r="U9" s="63">
        <f t="shared" si="1"/>
        <v>0</v>
      </c>
      <c r="V9" s="63">
        <f t="shared" si="2"/>
        <v>0</v>
      </c>
      <c r="W9" s="63">
        <f t="shared" si="3"/>
        <v>0</v>
      </c>
      <c r="X9" s="63">
        <f t="shared" si="4"/>
        <v>0</v>
      </c>
      <c r="Y9" s="63">
        <f t="shared" si="5"/>
        <v>0</v>
      </c>
      <c r="Z9" s="63">
        <f t="shared" si="6"/>
        <v>0</v>
      </c>
      <c r="AA9" s="63">
        <f t="shared" si="19"/>
        <v>0</v>
      </c>
      <c r="AB9" s="63">
        <f t="shared" si="20"/>
        <v>0</v>
      </c>
      <c r="AC9" s="63">
        <f t="shared" si="21"/>
        <v>0</v>
      </c>
      <c r="AD9" s="63">
        <f t="shared" si="22"/>
        <v>0</v>
      </c>
      <c r="AE9" s="63">
        <f t="shared" si="7"/>
        <v>0</v>
      </c>
      <c r="AF9" s="63">
        <f t="shared" si="8"/>
        <v>0</v>
      </c>
      <c r="AG9" s="63">
        <f t="shared" si="9"/>
        <v>0</v>
      </c>
      <c r="AH9" s="236">
        <f t="shared" si="23"/>
        <v>0</v>
      </c>
      <c r="AI9" s="61">
        <v>0.29404428992517573</v>
      </c>
      <c r="AJ9" s="239">
        <f t="shared" si="10"/>
        <v>0</v>
      </c>
      <c r="AK9" s="441">
        <v>3.9069190079297074E-4</v>
      </c>
      <c r="AL9" s="38">
        <v>7.6553289465388017E-5</v>
      </c>
      <c r="AM9" s="38">
        <v>1.0094253608723702</v>
      </c>
      <c r="AN9" s="38">
        <v>2.1627222307795785E-4</v>
      </c>
      <c r="AO9" s="38">
        <v>7.8617769881220139E-3</v>
      </c>
      <c r="AP9" s="38">
        <v>4.2628449728220676E-4</v>
      </c>
      <c r="AQ9" s="38">
        <v>1.7511646348485494E-4</v>
      </c>
      <c r="AR9" s="38">
        <v>1.2038365946877838E-4</v>
      </c>
      <c r="AS9" s="38">
        <v>1.22919368834169E-4</v>
      </c>
      <c r="AT9" s="38">
        <v>2.9183300449768595E-5</v>
      </c>
      <c r="AU9" s="38">
        <v>3.002644361321115E-4</v>
      </c>
      <c r="AV9" s="38">
        <v>1.7052801592357201E-4</v>
      </c>
      <c r="AW9" s="38">
        <v>1.6353368955739463E-4</v>
      </c>
      <c r="AX9" s="38">
        <v>5.5877206512277688E-4</v>
      </c>
      <c r="AY9" s="38">
        <v>1.7964375787210256E-4</v>
      </c>
      <c r="AZ9" s="236">
        <v>0</v>
      </c>
      <c r="BA9" s="44">
        <v>0.55945080403379666</v>
      </c>
      <c r="BB9" s="243">
        <f t="shared" si="11"/>
        <v>0</v>
      </c>
      <c r="BC9" s="236">
        <f t="shared" si="12"/>
        <v>0</v>
      </c>
      <c r="BD9" s="44">
        <v>0.17278209321340965</v>
      </c>
      <c r="BE9" s="243">
        <f t="shared" si="13"/>
        <v>0</v>
      </c>
      <c r="BF9" s="236">
        <f t="shared" si="14"/>
        <v>0</v>
      </c>
      <c r="BG9" s="1915"/>
      <c r="BH9" s="1917"/>
      <c r="BI9" s="66">
        <v>8.5828433559334821E-4</v>
      </c>
      <c r="BJ9" s="243">
        <f t="shared" si="15"/>
        <v>0</v>
      </c>
      <c r="BK9" s="243">
        <f t="shared" si="16"/>
        <v>0</v>
      </c>
      <c r="BL9" s="236">
        <f t="shared" si="17"/>
        <v>0</v>
      </c>
      <c r="BM9" s="236">
        <f t="shared" si="18"/>
        <v>0</v>
      </c>
      <c r="BN9" s="86"/>
      <c r="BO9" s="41">
        <v>3</v>
      </c>
      <c r="BP9" s="42" t="s">
        <v>370</v>
      </c>
      <c r="BQ9" s="64">
        <v>0.139207</v>
      </c>
      <c r="BR9" s="266">
        <f t="shared" si="24"/>
        <v>0</v>
      </c>
      <c r="BS9" s="267">
        <f t="shared" si="25"/>
        <v>0</v>
      </c>
      <c r="BT9" s="268">
        <f t="shared" si="26"/>
        <v>0</v>
      </c>
      <c r="BU9" s="64">
        <v>3.0339000000000001E-2</v>
      </c>
      <c r="BV9" s="266">
        <f t="shared" si="27"/>
        <v>0</v>
      </c>
      <c r="BW9" s="267">
        <f t="shared" si="28"/>
        <v>0</v>
      </c>
      <c r="BX9" s="267">
        <f t="shared" si="29"/>
        <v>0</v>
      </c>
    </row>
    <row r="10" spans="1:76" ht="15.75" customHeight="1">
      <c r="A10" s="41">
        <v>4</v>
      </c>
      <c r="B10" s="42" t="s">
        <v>391</v>
      </c>
      <c r="C10" s="249">
        <v>0</v>
      </c>
      <c r="D10" s="441">
        <v>1.1465877857076044E-5</v>
      </c>
      <c r="E10" s="38">
        <v>3.1126789790412947E-4</v>
      </c>
      <c r="F10" s="38">
        <v>0</v>
      </c>
      <c r="G10" s="38">
        <v>3.5546938116012279E-3</v>
      </c>
      <c r="H10" s="38">
        <v>1.3648517171344268E-2</v>
      </c>
      <c r="I10" s="38">
        <v>8.4594814699638383E-3</v>
      </c>
      <c r="J10" s="38">
        <v>0.21736904858093137</v>
      </c>
      <c r="K10" s="38">
        <v>2.6477160801092977E-6</v>
      </c>
      <c r="L10" s="38">
        <v>0</v>
      </c>
      <c r="M10" s="38">
        <v>0</v>
      </c>
      <c r="N10" s="38">
        <v>2.0543709824207477E-6</v>
      </c>
      <c r="O10" s="38">
        <v>0</v>
      </c>
      <c r="P10" s="38">
        <v>1.6263864944865497E-5</v>
      </c>
      <c r="Q10" s="38">
        <v>1.5598725667956079E-5</v>
      </c>
      <c r="R10" s="38">
        <v>2.1307877522320001E-4</v>
      </c>
      <c r="S10" s="90">
        <f t="shared" si="30"/>
        <v>0</v>
      </c>
      <c r="T10" s="63">
        <f t="shared" si="0"/>
        <v>0</v>
      </c>
      <c r="U10" s="63">
        <f t="shared" si="1"/>
        <v>0</v>
      </c>
      <c r="V10" s="63">
        <f t="shared" si="2"/>
        <v>0</v>
      </c>
      <c r="W10" s="63">
        <f t="shared" si="3"/>
        <v>0</v>
      </c>
      <c r="X10" s="63">
        <f t="shared" si="4"/>
        <v>0</v>
      </c>
      <c r="Y10" s="63">
        <f t="shared" si="5"/>
        <v>0</v>
      </c>
      <c r="Z10" s="63">
        <f t="shared" si="6"/>
        <v>0</v>
      </c>
      <c r="AA10" s="63">
        <f t="shared" si="19"/>
        <v>0</v>
      </c>
      <c r="AB10" s="63">
        <f t="shared" si="20"/>
        <v>0</v>
      </c>
      <c r="AC10" s="63">
        <f t="shared" si="21"/>
        <v>0</v>
      </c>
      <c r="AD10" s="63">
        <f t="shared" si="22"/>
        <v>0</v>
      </c>
      <c r="AE10" s="63">
        <f t="shared" si="7"/>
        <v>0</v>
      </c>
      <c r="AF10" s="63">
        <f t="shared" si="8"/>
        <v>0</v>
      </c>
      <c r="AG10" s="63">
        <f t="shared" si="9"/>
        <v>0</v>
      </c>
      <c r="AH10" s="236">
        <f t="shared" si="23"/>
        <v>0</v>
      </c>
      <c r="AI10" s="61">
        <v>8.3267444158924731E-2</v>
      </c>
      <c r="AJ10" s="239">
        <f t="shared" si="10"/>
        <v>0</v>
      </c>
      <c r="AK10" s="441">
        <v>2.5574780253819493E-4</v>
      </c>
      <c r="AL10" s="38">
        <v>1.0792313575334611E-4</v>
      </c>
      <c r="AM10" s="38">
        <v>1.8444307979861984E-4</v>
      </c>
      <c r="AN10" s="38">
        <v>1.0010188247258354</v>
      </c>
      <c r="AO10" s="38">
        <v>2.0179526974419674E-3</v>
      </c>
      <c r="AP10" s="38">
        <v>9.2287462880751632E-4</v>
      </c>
      <c r="AQ10" s="38">
        <v>1.9775814159802094E-2</v>
      </c>
      <c r="AR10" s="38">
        <v>5.5514826534134199E-4</v>
      </c>
      <c r="AS10" s="38">
        <v>1.9005146155010421E-4</v>
      </c>
      <c r="AT10" s="38">
        <v>8.8064483116758515E-5</v>
      </c>
      <c r="AU10" s="38">
        <v>3.0739457570387455E-4</v>
      </c>
      <c r="AV10" s="38">
        <v>3.0779177471328752E-4</v>
      </c>
      <c r="AW10" s="38">
        <v>3.2767138277558204E-4</v>
      </c>
      <c r="AX10" s="38">
        <v>4.9041328277673474E-4</v>
      </c>
      <c r="AY10" s="38">
        <v>2.698718255853969E-4</v>
      </c>
      <c r="AZ10" s="236">
        <v>0</v>
      </c>
      <c r="BA10" s="44">
        <v>0.41864598481176279</v>
      </c>
      <c r="BB10" s="243">
        <f t="shared" si="11"/>
        <v>0</v>
      </c>
      <c r="BC10" s="236">
        <f t="shared" si="12"/>
        <v>0</v>
      </c>
      <c r="BD10" s="44">
        <v>0.17504174072278775</v>
      </c>
      <c r="BE10" s="243">
        <f t="shared" si="13"/>
        <v>0</v>
      </c>
      <c r="BF10" s="236">
        <f t="shared" si="14"/>
        <v>0</v>
      </c>
      <c r="BG10" s="1915"/>
      <c r="BH10" s="1917"/>
      <c r="BI10" s="66">
        <v>8.5327626452882564E-4</v>
      </c>
      <c r="BJ10" s="243">
        <f t="shared" si="15"/>
        <v>0</v>
      </c>
      <c r="BK10" s="243">
        <f t="shared" si="16"/>
        <v>0</v>
      </c>
      <c r="BL10" s="236">
        <f t="shared" si="17"/>
        <v>0</v>
      </c>
      <c r="BM10" s="236">
        <f t="shared" si="18"/>
        <v>0</v>
      </c>
      <c r="BN10" s="86"/>
      <c r="BO10" s="41">
        <v>4</v>
      </c>
      <c r="BP10" s="42" t="s">
        <v>391</v>
      </c>
      <c r="BQ10" s="64">
        <v>3.6301E-2</v>
      </c>
      <c r="BR10" s="266">
        <f t="shared" si="24"/>
        <v>0</v>
      </c>
      <c r="BS10" s="267">
        <f t="shared" si="25"/>
        <v>0</v>
      </c>
      <c r="BT10" s="268">
        <f t="shared" si="26"/>
        <v>0</v>
      </c>
      <c r="BU10" s="64">
        <v>3.5978000000000003E-2</v>
      </c>
      <c r="BV10" s="266">
        <f t="shared" si="27"/>
        <v>0</v>
      </c>
      <c r="BW10" s="267">
        <f t="shared" si="28"/>
        <v>0</v>
      </c>
      <c r="BX10" s="267">
        <f t="shared" si="29"/>
        <v>0</v>
      </c>
    </row>
    <row r="11" spans="1:76" ht="15.75" customHeight="1">
      <c r="A11" s="41">
        <v>5</v>
      </c>
      <c r="B11" s="42" t="s">
        <v>392</v>
      </c>
      <c r="C11" s="249">
        <v>0</v>
      </c>
      <c r="D11" s="441">
        <v>0.24622972698070805</v>
      </c>
      <c r="E11" s="38">
        <v>2.4693919900394271E-2</v>
      </c>
      <c r="F11" s="38">
        <v>0.24790474243663124</v>
      </c>
      <c r="G11" s="38">
        <v>8.3158291592610539E-2</v>
      </c>
      <c r="H11" s="38">
        <v>0.30265823056017482</v>
      </c>
      <c r="I11" s="38">
        <v>0.26389425571188191</v>
      </c>
      <c r="J11" s="38">
        <v>7.4737401326438205E-2</v>
      </c>
      <c r="K11" s="38">
        <v>3.3362546467417209E-2</v>
      </c>
      <c r="L11" s="38">
        <v>2.8696058456777831E-2</v>
      </c>
      <c r="M11" s="38">
        <v>2.0278311390151339E-3</v>
      </c>
      <c r="N11" s="38">
        <v>0.14145987710752783</v>
      </c>
      <c r="O11" s="38">
        <v>4.4756398963509018E-2</v>
      </c>
      <c r="P11" s="38">
        <v>5.9181493890208069E-2</v>
      </c>
      <c r="Q11" s="38">
        <v>0.14089548959581327</v>
      </c>
      <c r="R11" s="38">
        <v>5.7531269310264005E-2</v>
      </c>
      <c r="S11" s="90">
        <f t="shared" si="30"/>
        <v>0</v>
      </c>
      <c r="T11" s="63">
        <f t="shared" si="0"/>
        <v>0</v>
      </c>
      <c r="U11" s="63">
        <f t="shared" si="1"/>
        <v>0</v>
      </c>
      <c r="V11" s="63">
        <f t="shared" si="2"/>
        <v>0</v>
      </c>
      <c r="W11" s="63">
        <f t="shared" si="3"/>
        <v>0</v>
      </c>
      <c r="X11" s="63">
        <f t="shared" si="4"/>
        <v>0</v>
      </c>
      <c r="Y11" s="63">
        <f t="shared" si="5"/>
        <v>0</v>
      </c>
      <c r="Z11" s="63">
        <f t="shared" si="6"/>
        <v>0</v>
      </c>
      <c r="AA11" s="63">
        <f t="shared" si="19"/>
        <v>0</v>
      </c>
      <c r="AB11" s="63">
        <f t="shared" si="20"/>
        <v>0</v>
      </c>
      <c r="AC11" s="63">
        <f t="shared" si="21"/>
        <v>0</v>
      </c>
      <c r="AD11" s="63">
        <f t="shared" si="22"/>
        <v>0</v>
      </c>
      <c r="AE11" s="63">
        <f t="shared" si="7"/>
        <v>0</v>
      </c>
      <c r="AF11" s="63">
        <f t="shared" si="8"/>
        <v>0</v>
      </c>
      <c r="AG11" s="63">
        <f t="shared" si="9"/>
        <v>0</v>
      </c>
      <c r="AH11" s="236">
        <f t="shared" si="23"/>
        <v>0</v>
      </c>
      <c r="AI11" s="61">
        <v>0.17171458129521233</v>
      </c>
      <c r="AJ11" s="239">
        <f t="shared" si="10"/>
        <v>0</v>
      </c>
      <c r="AK11" s="441">
        <v>5.13466209539599E-2</v>
      </c>
      <c r="AL11" s="38">
        <v>8.5167656365404635E-3</v>
      </c>
      <c r="AM11" s="38">
        <v>4.8137552784117389E-2</v>
      </c>
      <c r="AN11" s="38">
        <v>2.5297508646531141E-2</v>
      </c>
      <c r="AO11" s="38">
        <v>1.0608953539809012</v>
      </c>
      <c r="AP11" s="38">
        <v>5.2796437353249688E-2</v>
      </c>
      <c r="AQ11" s="38">
        <v>1.9523895536123489E-2</v>
      </c>
      <c r="AR11" s="38">
        <v>1.1498755139094792E-2</v>
      </c>
      <c r="AS11" s="38">
        <v>1.0736986893369887E-2</v>
      </c>
      <c r="AT11" s="38">
        <v>2.4187935248503167E-3</v>
      </c>
      <c r="AU11" s="38">
        <v>3.3162899364557373E-2</v>
      </c>
      <c r="AV11" s="38">
        <v>1.5334415062635814E-2</v>
      </c>
      <c r="AW11" s="38">
        <v>1.6116195874160053E-2</v>
      </c>
      <c r="AX11" s="38">
        <v>2.9929310165067509E-2</v>
      </c>
      <c r="AY11" s="38">
        <v>1.9289641028656056E-2</v>
      </c>
      <c r="AZ11" s="236">
        <v>0</v>
      </c>
      <c r="BA11" s="44">
        <v>0.39299697682378065</v>
      </c>
      <c r="BB11" s="243">
        <f t="shared" si="11"/>
        <v>0</v>
      </c>
      <c r="BC11" s="236">
        <f t="shared" si="12"/>
        <v>0</v>
      </c>
      <c r="BD11" s="44">
        <v>0.13910511127189304</v>
      </c>
      <c r="BE11" s="243">
        <f t="shared" si="13"/>
        <v>0</v>
      </c>
      <c r="BF11" s="236">
        <f t="shared" si="14"/>
        <v>0</v>
      </c>
      <c r="BG11" s="1915"/>
      <c r="BH11" s="1917"/>
      <c r="BI11" s="66">
        <v>4.4581698623777338E-2</v>
      </c>
      <c r="BJ11" s="243">
        <f t="shared" si="15"/>
        <v>0</v>
      </c>
      <c r="BK11" s="243">
        <f t="shared" si="16"/>
        <v>0</v>
      </c>
      <c r="BL11" s="236">
        <f t="shared" si="17"/>
        <v>0</v>
      </c>
      <c r="BM11" s="236">
        <f t="shared" si="18"/>
        <v>0</v>
      </c>
      <c r="BN11" s="86"/>
      <c r="BO11" s="41">
        <v>5</v>
      </c>
      <c r="BP11" s="42" t="s">
        <v>392</v>
      </c>
      <c r="BQ11" s="64">
        <v>3.9032999999999998E-2</v>
      </c>
      <c r="BR11" s="266">
        <f t="shared" si="24"/>
        <v>0</v>
      </c>
      <c r="BS11" s="267">
        <f t="shared" si="25"/>
        <v>0</v>
      </c>
      <c r="BT11" s="268">
        <f t="shared" si="26"/>
        <v>0</v>
      </c>
      <c r="BU11" s="64">
        <v>3.6400000000000002E-2</v>
      </c>
      <c r="BV11" s="266">
        <f t="shared" si="27"/>
        <v>0</v>
      </c>
      <c r="BW11" s="267">
        <f t="shared" si="28"/>
        <v>0</v>
      </c>
      <c r="BX11" s="267">
        <f t="shared" si="29"/>
        <v>0</v>
      </c>
    </row>
    <row r="12" spans="1:76" ht="15.75" customHeight="1">
      <c r="A12" s="41">
        <v>6</v>
      </c>
      <c r="B12" s="253" t="s">
        <v>784</v>
      </c>
      <c r="C12" s="249">
        <v>0</v>
      </c>
      <c r="D12" s="441">
        <v>2.3533714301648581E-3</v>
      </c>
      <c r="E12" s="38">
        <v>8.3004772774434535E-4</v>
      </c>
      <c r="F12" s="38">
        <v>6.8138457345325704E-4</v>
      </c>
      <c r="G12" s="38">
        <v>2.6929498572736575E-3</v>
      </c>
      <c r="H12" s="38">
        <v>3.9862196343291743E-3</v>
      </c>
      <c r="I12" s="38">
        <v>5.3112304042539111E-4</v>
      </c>
      <c r="J12" s="38">
        <v>1.3338135176622636E-2</v>
      </c>
      <c r="K12" s="38">
        <v>3.099151671767933E-3</v>
      </c>
      <c r="L12" s="38">
        <v>2.6003768440080273E-3</v>
      </c>
      <c r="M12" s="38">
        <v>9.1139952209155235E-3</v>
      </c>
      <c r="N12" s="38">
        <v>5.2509722310674304E-3</v>
      </c>
      <c r="O12" s="38">
        <v>4.1562262150120158E-3</v>
      </c>
      <c r="P12" s="38">
        <v>6.4337139077730431E-3</v>
      </c>
      <c r="Q12" s="38">
        <v>2.562090690961786E-3</v>
      </c>
      <c r="R12" s="38">
        <v>0</v>
      </c>
      <c r="S12" s="90">
        <f t="shared" si="30"/>
        <v>0</v>
      </c>
      <c r="T12" s="63">
        <f t="shared" si="0"/>
        <v>0</v>
      </c>
      <c r="U12" s="63">
        <f t="shared" si="1"/>
        <v>0</v>
      </c>
      <c r="V12" s="63">
        <f t="shared" si="2"/>
        <v>0</v>
      </c>
      <c r="W12" s="63">
        <f t="shared" si="3"/>
        <v>0</v>
      </c>
      <c r="X12" s="63">
        <f t="shared" si="4"/>
        <v>0</v>
      </c>
      <c r="Y12" s="63">
        <f t="shared" si="5"/>
        <v>0</v>
      </c>
      <c r="Z12" s="63">
        <f t="shared" si="6"/>
        <v>0</v>
      </c>
      <c r="AA12" s="63">
        <f t="shared" si="19"/>
        <v>0</v>
      </c>
      <c r="AB12" s="63">
        <f t="shared" si="20"/>
        <v>0</v>
      </c>
      <c r="AC12" s="63">
        <f t="shared" si="21"/>
        <v>0</v>
      </c>
      <c r="AD12" s="63">
        <f t="shared" si="22"/>
        <v>0</v>
      </c>
      <c r="AE12" s="63">
        <f t="shared" si="7"/>
        <v>0</v>
      </c>
      <c r="AF12" s="63">
        <f t="shared" si="8"/>
        <v>0</v>
      </c>
      <c r="AG12" s="63">
        <f t="shared" si="9"/>
        <v>0</v>
      </c>
      <c r="AH12" s="236">
        <f t="shared" si="23"/>
        <v>0</v>
      </c>
      <c r="AI12" s="61">
        <v>1</v>
      </c>
      <c r="AJ12" s="239">
        <f t="shared" si="10"/>
        <v>0</v>
      </c>
      <c r="AK12" s="441">
        <v>3.5141716209068741E-3</v>
      </c>
      <c r="AL12" s="38">
        <v>1.6278761092922457E-3</v>
      </c>
      <c r="AM12" s="38">
        <v>1.4872871333437275E-3</v>
      </c>
      <c r="AN12" s="38">
        <v>5.1848112847112712E-3</v>
      </c>
      <c r="AO12" s="38">
        <v>5.4306721384339849E-3</v>
      </c>
      <c r="AP12" s="38">
        <v>1.0016377478120506</v>
      </c>
      <c r="AQ12" s="38">
        <v>1.5298043472432004E-2</v>
      </c>
      <c r="AR12" s="38">
        <v>4.5715042453748096E-3</v>
      </c>
      <c r="AS12" s="38">
        <v>3.7883790378330294E-3</v>
      </c>
      <c r="AT12" s="38">
        <v>9.7389323897528173E-3</v>
      </c>
      <c r="AU12" s="38">
        <v>6.8248367108886231E-3</v>
      </c>
      <c r="AV12" s="38">
        <v>5.7672209817963508E-3</v>
      </c>
      <c r="AW12" s="38">
        <v>7.4884397333169709E-3</v>
      </c>
      <c r="AX12" s="38">
        <v>3.721865337264338E-3</v>
      </c>
      <c r="AY12" s="38">
        <v>3.1974382464365118E-3</v>
      </c>
      <c r="AZ12" s="236">
        <v>0</v>
      </c>
      <c r="BA12" s="44">
        <v>0.47794453843868301</v>
      </c>
      <c r="BB12" s="243">
        <f t="shared" si="11"/>
        <v>0</v>
      </c>
      <c r="BC12" s="236">
        <f t="shared" si="12"/>
        <v>0</v>
      </c>
      <c r="BD12" s="44">
        <v>0.36128528696808798</v>
      </c>
      <c r="BE12" s="243">
        <f t="shared" si="13"/>
        <v>0</v>
      </c>
      <c r="BF12" s="236">
        <f t="shared" si="14"/>
        <v>0</v>
      </c>
      <c r="BG12" s="1915"/>
      <c r="BH12" s="1917"/>
      <c r="BI12" s="66">
        <v>4.1519925220476648E-3</v>
      </c>
      <c r="BJ12" s="243">
        <f t="shared" si="15"/>
        <v>0</v>
      </c>
      <c r="BK12" s="243">
        <f t="shared" si="16"/>
        <v>0</v>
      </c>
      <c r="BL12" s="236">
        <f t="shared" si="17"/>
        <v>0</v>
      </c>
      <c r="BM12" s="236">
        <f t="shared" si="18"/>
        <v>0</v>
      </c>
      <c r="BN12" s="86"/>
      <c r="BO12" s="41">
        <v>6</v>
      </c>
      <c r="BP12" s="253" t="s">
        <v>784</v>
      </c>
      <c r="BQ12" s="64">
        <v>8.8671E-2</v>
      </c>
      <c r="BR12" s="266">
        <f t="shared" si="24"/>
        <v>0</v>
      </c>
      <c r="BS12" s="267">
        <f t="shared" si="25"/>
        <v>0</v>
      </c>
      <c r="BT12" s="268">
        <f t="shared" si="26"/>
        <v>0</v>
      </c>
      <c r="BU12" s="64">
        <v>7.5814999999999994E-2</v>
      </c>
      <c r="BV12" s="266">
        <f t="shared" si="27"/>
        <v>0</v>
      </c>
      <c r="BW12" s="267">
        <f t="shared" si="28"/>
        <v>0</v>
      </c>
      <c r="BX12" s="267">
        <f t="shared" si="29"/>
        <v>0</v>
      </c>
    </row>
    <row r="13" spans="1:76" ht="15.75" customHeight="1">
      <c r="A13" s="41">
        <v>7</v>
      </c>
      <c r="B13" s="42" t="s">
        <v>394</v>
      </c>
      <c r="C13" s="249">
        <v>0</v>
      </c>
      <c r="D13" s="441">
        <v>7.6190758360270318E-3</v>
      </c>
      <c r="E13" s="38">
        <v>1.7119734384727122E-3</v>
      </c>
      <c r="F13" s="38">
        <v>4.0372035977105482E-3</v>
      </c>
      <c r="G13" s="38">
        <v>4.1309850810577906E-2</v>
      </c>
      <c r="H13" s="38">
        <v>5.0931427243525826E-2</v>
      </c>
      <c r="I13" s="38">
        <v>3.6470448775876851E-3</v>
      </c>
      <c r="J13" s="38">
        <v>0.11041895469451572</v>
      </c>
      <c r="K13" s="38">
        <v>3.2997161648362125E-2</v>
      </c>
      <c r="L13" s="38">
        <v>6.6368970112900012E-3</v>
      </c>
      <c r="M13" s="38">
        <v>3.6883287260460105E-3</v>
      </c>
      <c r="N13" s="38">
        <v>1.0376627832207195E-2</v>
      </c>
      <c r="O13" s="38">
        <v>1.229764052919193E-2</v>
      </c>
      <c r="P13" s="38">
        <v>1.5908770560235933E-2</v>
      </c>
      <c r="Q13" s="38">
        <v>2.6442764768248295E-2</v>
      </c>
      <c r="R13" s="38">
        <v>5.9875135837719204E-3</v>
      </c>
      <c r="S13" s="90">
        <f t="shared" si="30"/>
        <v>0</v>
      </c>
      <c r="T13" s="63">
        <f t="shared" si="0"/>
        <v>0</v>
      </c>
      <c r="U13" s="63">
        <f t="shared" si="1"/>
        <v>0</v>
      </c>
      <c r="V13" s="63">
        <f t="shared" si="2"/>
        <v>0</v>
      </c>
      <c r="W13" s="63">
        <f t="shared" si="3"/>
        <v>0</v>
      </c>
      <c r="X13" s="63">
        <f t="shared" si="4"/>
        <v>0</v>
      </c>
      <c r="Y13" s="63">
        <f t="shared" si="5"/>
        <v>0</v>
      </c>
      <c r="Z13" s="63">
        <f t="shared" si="6"/>
        <v>0</v>
      </c>
      <c r="AA13" s="63">
        <f t="shared" si="19"/>
        <v>0</v>
      </c>
      <c r="AB13" s="63">
        <f t="shared" si="20"/>
        <v>0</v>
      </c>
      <c r="AC13" s="63">
        <f t="shared" si="21"/>
        <v>0</v>
      </c>
      <c r="AD13" s="63">
        <f t="shared" si="22"/>
        <v>0</v>
      </c>
      <c r="AE13" s="63">
        <f t="shared" si="7"/>
        <v>0</v>
      </c>
      <c r="AF13" s="63">
        <f t="shared" si="8"/>
        <v>0</v>
      </c>
      <c r="AG13" s="63">
        <f t="shared" si="9"/>
        <v>0</v>
      </c>
      <c r="AH13" s="236">
        <f t="shared" si="23"/>
        <v>0</v>
      </c>
      <c r="AI13" s="61">
        <v>0.71848553441981311</v>
      </c>
      <c r="AJ13" s="239">
        <f t="shared" si="10"/>
        <v>0</v>
      </c>
      <c r="AK13" s="441">
        <v>1.0698644627840835E-2</v>
      </c>
      <c r="AL13" s="38">
        <v>3.6729499455536436E-3</v>
      </c>
      <c r="AM13" s="38">
        <v>7.0942070307192847E-3</v>
      </c>
      <c r="AN13" s="38">
        <v>3.8103371046620413E-2</v>
      </c>
      <c r="AO13" s="38">
        <v>4.4614088514716613E-2</v>
      </c>
      <c r="AP13" s="38">
        <v>8.6539213581953538E-3</v>
      </c>
      <c r="AQ13" s="38">
        <v>1.0904431295099946</v>
      </c>
      <c r="AR13" s="38">
        <v>2.9732661127190967E-2</v>
      </c>
      <c r="AS13" s="38">
        <v>9.6581856036098424E-3</v>
      </c>
      <c r="AT13" s="38">
        <v>4.3288192143093457E-3</v>
      </c>
      <c r="AU13" s="38">
        <v>1.4597501082373824E-2</v>
      </c>
      <c r="AV13" s="38">
        <v>1.5794095370518135E-2</v>
      </c>
      <c r="AW13" s="38">
        <v>1.6707404228315407E-2</v>
      </c>
      <c r="AX13" s="38">
        <v>2.4976074660174926E-2</v>
      </c>
      <c r="AY13" s="38">
        <v>1.2559871977944184E-2</v>
      </c>
      <c r="AZ13" s="236">
        <v>0</v>
      </c>
      <c r="BA13" s="44">
        <v>0.42258727093918186</v>
      </c>
      <c r="BB13" s="243">
        <f t="shared" si="11"/>
        <v>0</v>
      </c>
      <c r="BC13" s="236">
        <f t="shared" si="12"/>
        <v>0</v>
      </c>
      <c r="BD13" s="44">
        <v>9.8972236192244697E-2</v>
      </c>
      <c r="BE13" s="243">
        <f t="shared" si="13"/>
        <v>0</v>
      </c>
      <c r="BF13" s="236">
        <f t="shared" si="14"/>
        <v>0</v>
      </c>
      <c r="BG13" s="1915"/>
      <c r="BH13" s="1917"/>
      <c r="BI13" s="66">
        <v>4.4255021785028693E-2</v>
      </c>
      <c r="BJ13" s="243">
        <f t="shared" si="15"/>
        <v>0</v>
      </c>
      <c r="BK13" s="243">
        <f t="shared" si="16"/>
        <v>0</v>
      </c>
      <c r="BL13" s="236">
        <f t="shared" si="17"/>
        <v>0</v>
      </c>
      <c r="BM13" s="236">
        <f t="shared" si="18"/>
        <v>0</v>
      </c>
      <c r="BN13" s="86"/>
      <c r="BO13" s="41">
        <v>7</v>
      </c>
      <c r="BP13" s="42" t="s">
        <v>394</v>
      </c>
      <c r="BQ13" s="64">
        <v>1.3724999999999999E-2</v>
      </c>
      <c r="BR13" s="266">
        <f t="shared" si="24"/>
        <v>0</v>
      </c>
      <c r="BS13" s="267">
        <f t="shared" si="25"/>
        <v>0</v>
      </c>
      <c r="BT13" s="268">
        <f t="shared" si="26"/>
        <v>0</v>
      </c>
      <c r="BU13" s="64">
        <v>1.3724999999999999E-2</v>
      </c>
      <c r="BV13" s="266">
        <f t="shared" si="27"/>
        <v>0</v>
      </c>
      <c r="BW13" s="267">
        <f t="shared" si="28"/>
        <v>0</v>
      </c>
      <c r="BX13" s="267">
        <f t="shared" si="29"/>
        <v>0</v>
      </c>
    </row>
    <row r="14" spans="1:76" ht="15.75" customHeight="1">
      <c r="A14" s="41">
        <v>8</v>
      </c>
      <c r="B14" s="42" t="s">
        <v>377</v>
      </c>
      <c r="C14" s="249">
        <v>0</v>
      </c>
      <c r="D14" s="441">
        <v>6.8586014871564627E-2</v>
      </c>
      <c r="E14" s="38">
        <v>7.5223075326831292E-3</v>
      </c>
      <c r="F14" s="38">
        <v>5.4595938947942221E-2</v>
      </c>
      <c r="G14" s="38">
        <v>2.1005008886734528E-2</v>
      </c>
      <c r="H14" s="38">
        <v>4.6421109823757009E-2</v>
      </c>
      <c r="I14" s="38">
        <v>4.8983399710884327E-2</v>
      </c>
      <c r="J14" s="38">
        <v>1.3875443232400215E-2</v>
      </c>
      <c r="K14" s="38">
        <v>1.0592188178477246E-2</v>
      </c>
      <c r="L14" s="38">
        <v>5.3386234470503531E-3</v>
      </c>
      <c r="M14" s="38">
        <v>1.0907557513001921E-3</v>
      </c>
      <c r="N14" s="38">
        <v>3.5329017784689595E-2</v>
      </c>
      <c r="O14" s="38">
        <v>1.1070442048010399E-2</v>
      </c>
      <c r="P14" s="38">
        <v>1.0255722169816435E-2</v>
      </c>
      <c r="Q14" s="38">
        <v>4.3931373542912676E-2</v>
      </c>
      <c r="R14" s="38">
        <v>1.005731819053504E-2</v>
      </c>
      <c r="S14" s="90">
        <f t="shared" ref="S14:S20" si="31">$C$7*D14</f>
        <v>0</v>
      </c>
      <c r="T14" s="63">
        <f t="shared" ref="T14:T20" si="32">$C$8*E14</f>
        <v>0</v>
      </c>
      <c r="U14" s="63">
        <f t="shared" ref="U14:U20" si="33">$C$9*F14</f>
        <v>0</v>
      </c>
      <c r="V14" s="63">
        <f t="shared" si="2"/>
        <v>0</v>
      </c>
      <c r="W14" s="63">
        <f t="shared" si="3"/>
        <v>0</v>
      </c>
      <c r="X14" s="63">
        <f t="shared" si="4"/>
        <v>0</v>
      </c>
      <c r="Y14" s="63">
        <f t="shared" ref="Y14:Y20" si="34">$C$13*J14</f>
        <v>0</v>
      </c>
      <c r="Z14" s="63">
        <f t="shared" ref="Z14:Z20" si="35">$C$14*K14</f>
        <v>0</v>
      </c>
      <c r="AA14" s="63">
        <f t="shared" ref="AA14:AA20" si="36">$C$15*L14</f>
        <v>0</v>
      </c>
      <c r="AB14" s="63">
        <f t="shared" ref="AB14:AB20" si="37">$C$16*M14</f>
        <v>0</v>
      </c>
      <c r="AC14" s="63">
        <f t="shared" ref="AC14:AC20" si="38">$C$17*N14</f>
        <v>0</v>
      </c>
      <c r="AD14" s="63">
        <f t="shared" ref="AD14:AD20" si="39">$C$18*O14</f>
        <v>0</v>
      </c>
      <c r="AE14" s="63">
        <f t="shared" ref="AE14:AE20" si="40">$C$19*P14</f>
        <v>0</v>
      </c>
      <c r="AF14" s="63">
        <f t="shared" ref="AF14:AF20" si="41">$C$20*Q14</f>
        <v>0</v>
      </c>
      <c r="AG14" s="63">
        <f t="shared" ref="AG14:AG20" si="42">$C$21*R14</f>
        <v>0</v>
      </c>
      <c r="AH14" s="236">
        <f t="shared" si="23"/>
        <v>0</v>
      </c>
      <c r="AI14" s="61">
        <v>0.39078155180788221</v>
      </c>
      <c r="AJ14" s="239">
        <f t="shared" si="10"/>
        <v>0</v>
      </c>
      <c r="AK14" s="441">
        <v>3.1670533491954596E-2</v>
      </c>
      <c r="AL14" s="38">
        <v>5.4831330099245224E-3</v>
      </c>
      <c r="AM14" s="38">
        <v>2.4038280136499737E-2</v>
      </c>
      <c r="AN14" s="38">
        <v>1.4356208042758068E-2</v>
      </c>
      <c r="AO14" s="38">
        <v>2.2686646155209551E-2</v>
      </c>
      <c r="AP14" s="38">
        <v>2.3155635408127883E-2</v>
      </c>
      <c r="AQ14" s="38">
        <v>9.0652063105094109E-3</v>
      </c>
      <c r="AR14" s="38">
        <v>1.0075779533915761</v>
      </c>
      <c r="AS14" s="38">
        <v>5.673543769392937E-3</v>
      </c>
      <c r="AT14" s="38">
        <v>1.5844391442992546E-3</v>
      </c>
      <c r="AU14" s="38">
        <v>1.9000243513195899E-2</v>
      </c>
      <c r="AV14" s="38">
        <v>9.0602553507813741E-3</v>
      </c>
      <c r="AW14" s="38">
        <v>7.5737778667060119E-3</v>
      </c>
      <c r="AX14" s="38">
        <v>2.0367164505432713E-2</v>
      </c>
      <c r="AY14" s="38">
        <v>8.9849476612909474E-3</v>
      </c>
      <c r="AZ14" s="236">
        <v>0</v>
      </c>
      <c r="BA14" s="44">
        <v>0.6671211912604188</v>
      </c>
      <c r="BB14" s="243">
        <f t="shared" si="11"/>
        <v>0</v>
      </c>
      <c r="BC14" s="236">
        <f t="shared" si="12"/>
        <v>0</v>
      </c>
      <c r="BD14" s="44">
        <v>0.39356446129568634</v>
      </c>
      <c r="BE14" s="243">
        <f t="shared" si="13"/>
        <v>0</v>
      </c>
      <c r="BF14" s="236">
        <f t="shared" si="14"/>
        <v>0</v>
      </c>
      <c r="BG14" s="1915"/>
      <c r="BH14" s="1917"/>
      <c r="BI14" s="66">
        <v>6.669708836415425E-2</v>
      </c>
      <c r="BJ14" s="243">
        <f t="shared" si="15"/>
        <v>0</v>
      </c>
      <c r="BK14" s="243">
        <f t="shared" si="16"/>
        <v>0</v>
      </c>
      <c r="BL14" s="236">
        <f t="shared" si="17"/>
        <v>0</v>
      </c>
      <c r="BM14" s="236">
        <f t="shared" si="18"/>
        <v>0</v>
      </c>
      <c r="BN14" s="86"/>
      <c r="BO14" s="41">
        <v>8</v>
      </c>
      <c r="BP14" s="42" t="s">
        <v>377</v>
      </c>
      <c r="BQ14" s="64">
        <v>0.144124</v>
      </c>
      <c r="BR14" s="266">
        <f t="shared" si="24"/>
        <v>0</v>
      </c>
      <c r="BS14" s="267">
        <f t="shared" si="25"/>
        <v>0</v>
      </c>
      <c r="BT14" s="268">
        <f t="shared" si="26"/>
        <v>0</v>
      </c>
      <c r="BU14" s="64">
        <v>0.127858</v>
      </c>
      <c r="BV14" s="266">
        <f t="shared" si="27"/>
        <v>0</v>
      </c>
      <c r="BW14" s="267">
        <f t="shared" si="28"/>
        <v>0</v>
      </c>
      <c r="BX14" s="267">
        <f t="shared" si="29"/>
        <v>0</v>
      </c>
    </row>
    <row r="15" spans="1:76" ht="15.75" customHeight="1">
      <c r="A15" s="41">
        <v>9</v>
      </c>
      <c r="B15" s="42" t="s">
        <v>395</v>
      </c>
      <c r="C15" s="249">
        <v>0</v>
      </c>
      <c r="D15" s="441">
        <v>4.640814062651529E-3</v>
      </c>
      <c r="E15" s="38">
        <v>7.5223075326831292E-3</v>
      </c>
      <c r="F15" s="38">
        <v>8.8920686835650044E-3</v>
      </c>
      <c r="G15" s="38">
        <v>3.8616900953304251E-2</v>
      </c>
      <c r="H15" s="38">
        <v>7.4840504518283264E-3</v>
      </c>
      <c r="I15" s="38">
        <v>1.4098622620915163E-2</v>
      </c>
      <c r="J15" s="38">
        <v>1.4356871250376926E-2</v>
      </c>
      <c r="K15" s="38">
        <v>1.6173573675347646E-2</v>
      </c>
      <c r="L15" s="38">
        <v>4.347493068214893E-2</v>
      </c>
      <c r="M15" s="38">
        <v>7.4658670290024834E-2</v>
      </c>
      <c r="N15" s="38">
        <v>2.1712646913204882E-2</v>
      </c>
      <c r="O15" s="38">
        <v>6.1958557464530974E-3</v>
      </c>
      <c r="P15" s="38">
        <v>2.2845308959221069E-2</v>
      </c>
      <c r="Q15" s="38">
        <v>8.9346575864989678E-3</v>
      </c>
      <c r="R15" s="38">
        <v>2.8552555879908801E-3</v>
      </c>
      <c r="S15" s="90">
        <f t="shared" si="31"/>
        <v>0</v>
      </c>
      <c r="T15" s="63">
        <f t="shared" si="32"/>
        <v>0</v>
      </c>
      <c r="U15" s="63">
        <f t="shared" si="33"/>
        <v>0</v>
      </c>
      <c r="V15" s="63">
        <f t="shared" si="2"/>
        <v>0</v>
      </c>
      <c r="W15" s="63">
        <f t="shared" si="3"/>
        <v>0</v>
      </c>
      <c r="X15" s="63">
        <f t="shared" si="4"/>
        <v>0</v>
      </c>
      <c r="Y15" s="63">
        <f t="shared" si="34"/>
        <v>0</v>
      </c>
      <c r="Z15" s="63">
        <f t="shared" si="35"/>
        <v>0</v>
      </c>
      <c r="AA15" s="63">
        <f t="shared" si="36"/>
        <v>0</v>
      </c>
      <c r="AB15" s="63">
        <f t="shared" si="37"/>
        <v>0</v>
      </c>
      <c r="AC15" s="63">
        <f t="shared" si="38"/>
        <v>0</v>
      </c>
      <c r="AD15" s="63">
        <f t="shared" si="39"/>
        <v>0</v>
      </c>
      <c r="AE15" s="63">
        <f t="shared" si="40"/>
        <v>0</v>
      </c>
      <c r="AF15" s="63">
        <f t="shared" si="41"/>
        <v>0</v>
      </c>
      <c r="AG15" s="63">
        <f t="shared" si="42"/>
        <v>0</v>
      </c>
      <c r="AH15" s="236">
        <f t="shared" si="23"/>
        <v>0</v>
      </c>
      <c r="AI15" s="61">
        <v>0.84521568046711382</v>
      </c>
      <c r="AJ15" s="239">
        <f t="shared" si="10"/>
        <v>0</v>
      </c>
      <c r="AK15" s="441">
        <v>7.2641671437332521E-3</v>
      </c>
      <c r="AL15" s="38">
        <v>9.8699777412200665E-3</v>
      </c>
      <c r="AM15" s="38">
        <v>1.0138134739802225E-2</v>
      </c>
      <c r="AN15" s="38">
        <v>4.1286320426361309E-2</v>
      </c>
      <c r="AO15" s="38">
        <v>9.6489518755008205E-3</v>
      </c>
      <c r="AP15" s="38">
        <v>1.5607471793175813E-2</v>
      </c>
      <c r="AQ15" s="38">
        <v>1.6796931619369296E-2</v>
      </c>
      <c r="AR15" s="38">
        <v>1.8813818761073402E-2</v>
      </c>
      <c r="AS15" s="38">
        <v>1.0417699698733467</v>
      </c>
      <c r="AT15" s="38">
        <v>6.7783552507369671E-2</v>
      </c>
      <c r="AU15" s="38">
        <v>2.431129461633022E-2</v>
      </c>
      <c r="AV15" s="38">
        <v>9.8058060588657389E-3</v>
      </c>
      <c r="AW15" s="38">
        <v>2.2819953576742696E-2</v>
      </c>
      <c r="AX15" s="38">
        <v>1.1099882044840753E-2</v>
      </c>
      <c r="AY15" s="38">
        <v>1.3160833771553526E-2</v>
      </c>
      <c r="AZ15" s="236">
        <v>0</v>
      </c>
      <c r="BA15" s="44">
        <v>0.66472755403728612</v>
      </c>
      <c r="BB15" s="243">
        <f t="shared" si="11"/>
        <v>0</v>
      </c>
      <c r="BC15" s="236">
        <f t="shared" si="12"/>
        <v>0</v>
      </c>
      <c r="BD15" s="44">
        <v>0.31004610977496594</v>
      </c>
      <c r="BE15" s="243">
        <f t="shared" si="13"/>
        <v>0</v>
      </c>
      <c r="BF15" s="236">
        <f t="shared" si="14"/>
        <v>0</v>
      </c>
      <c r="BG15" s="1915"/>
      <c r="BH15" s="1917"/>
      <c r="BI15" s="66">
        <v>7.2076206417102454E-2</v>
      </c>
      <c r="BJ15" s="243">
        <f t="shared" si="15"/>
        <v>0</v>
      </c>
      <c r="BK15" s="243">
        <f t="shared" si="16"/>
        <v>0</v>
      </c>
      <c r="BL15" s="236">
        <f t="shared" si="17"/>
        <v>0</v>
      </c>
      <c r="BM15" s="236">
        <f t="shared" si="18"/>
        <v>0</v>
      </c>
      <c r="BN15" s="86"/>
      <c r="BO15" s="41">
        <v>9</v>
      </c>
      <c r="BP15" s="42" t="s">
        <v>395</v>
      </c>
      <c r="BQ15" s="64">
        <v>5.169E-2</v>
      </c>
      <c r="BR15" s="266">
        <f t="shared" si="24"/>
        <v>0</v>
      </c>
      <c r="BS15" s="267">
        <f t="shared" si="25"/>
        <v>0</v>
      </c>
      <c r="BT15" s="268">
        <f t="shared" si="26"/>
        <v>0</v>
      </c>
      <c r="BU15" s="64">
        <v>4.9978000000000002E-2</v>
      </c>
      <c r="BV15" s="266">
        <f t="shared" si="27"/>
        <v>0</v>
      </c>
      <c r="BW15" s="267">
        <f t="shared" si="28"/>
        <v>0</v>
      </c>
      <c r="BX15" s="267">
        <f t="shared" si="29"/>
        <v>0</v>
      </c>
    </row>
    <row r="16" spans="1:76" ht="15.75" customHeight="1">
      <c r="A16" s="41">
        <v>10</v>
      </c>
      <c r="B16" s="42" t="s">
        <v>396</v>
      </c>
      <c r="C16" s="249">
        <v>0</v>
      </c>
      <c r="D16" s="441">
        <v>8.5134143088789625E-4</v>
      </c>
      <c r="E16" s="38">
        <v>4.6690184685619425E-4</v>
      </c>
      <c r="F16" s="38">
        <v>6.3028073044426279E-4</v>
      </c>
      <c r="G16" s="38">
        <v>4.6318737545106908E-3</v>
      </c>
      <c r="H16" s="38">
        <v>1.7013950120613908E-3</v>
      </c>
      <c r="I16" s="38">
        <v>3.3853320750592318E-3</v>
      </c>
      <c r="J16" s="38">
        <v>3.855722608259911E-3</v>
      </c>
      <c r="K16" s="38">
        <v>2.5126825600237237E-2</v>
      </c>
      <c r="L16" s="38">
        <v>1.5403115856554175E-2</v>
      </c>
      <c r="M16" s="38">
        <v>2.3181370941292228E-2</v>
      </c>
      <c r="N16" s="38">
        <v>1.9130302588301999E-2</v>
      </c>
      <c r="O16" s="38">
        <v>1.256274960875031E-2</v>
      </c>
      <c r="P16" s="38">
        <v>2.0722874583916123E-3</v>
      </c>
      <c r="Q16" s="38">
        <v>1.1560118100486825E-2</v>
      </c>
      <c r="R16" s="38">
        <v>3.149304297798896E-2</v>
      </c>
      <c r="S16" s="90">
        <f t="shared" si="31"/>
        <v>0</v>
      </c>
      <c r="T16" s="63">
        <f t="shared" si="32"/>
        <v>0</v>
      </c>
      <c r="U16" s="63">
        <f t="shared" si="33"/>
        <v>0</v>
      </c>
      <c r="V16" s="63">
        <f t="shared" si="2"/>
        <v>0</v>
      </c>
      <c r="W16" s="63">
        <f t="shared" si="3"/>
        <v>0</v>
      </c>
      <c r="X16" s="63">
        <f t="shared" si="4"/>
        <v>0</v>
      </c>
      <c r="Y16" s="63">
        <f t="shared" si="34"/>
        <v>0</v>
      </c>
      <c r="Z16" s="63">
        <f t="shared" si="35"/>
        <v>0</v>
      </c>
      <c r="AA16" s="63">
        <f t="shared" si="36"/>
        <v>0</v>
      </c>
      <c r="AB16" s="63">
        <f t="shared" si="37"/>
        <v>0</v>
      </c>
      <c r="AC16" s="63">
        <f t="shared" si="38"/>
        <v>0</v>
      </c>
      <c r="AD16" s="63">
        <f t="shared" si="39"/>
        <v>0</v>
      </c>
      <c r="AE16" s="63">
        <f t="shared" si="40"/>
        <v>0</v>
      </c>
      <c r="AF16" s="63">
        <f t="shared" si="41"/>
        <v>0</v>
      </c>
      <c r="AG16" s="63">
        <f t="shared" si="42"/>
        <v>0</v>
      </c>
      <c r="AH16" s="236">
        <f t="shared" si="23"/>
        <v>0</v>
      </c>
      <c r="AI16" s="61">
        <v>0.96989477166596683</v>
      </c>
      <c r="AJ16" s="239">
        <f t="shared" si="10"/>
        <v>0</v>
      </c>
      <c r="AK16" s="441">
        <v>3.8863374426641043E-3</v>
      </c>
      <c r="AL16" s="38">
        <v>2.9465693317235098E-3</v>
      </c>
      <c r="AM16" s="38">
        <v>3.160299397373419E-3</v>
      </c>
      <c r="AN16" s="38">
        <v>1.2227414392719417E-2</v>
      </c>
      <c r="AO16" s="38">
        <v>4.2691404275041712E-3</v>
      </c>
      <c r="AP16" s="38">
        <v>7.0306410567510542E-3</v>
      </c>
      <c r="AQ16" s="38">
        <v>6.8781897969902948E-3</v>
      </c>
      <c r="AR16" s="38">
        <v>2.8477940946482958E-2</v>
      </c>
      <c r="AS16" s="38">
        <v>1.909663529377028E-2</v>
      </c>
      <c r="AT16" s="38">
        <v>1.0247653230349631</v>
      </c>
      <c r="AU16" s="38">
        <v>2.3826065925947278E-2</v>
      </c>
      <c r="AV16" s="38">
        <v>1.725313081788462E-2</v>
      </c>
      <c r="AW16" s="38">
        <v>5.2923415132436914E-3</v>
      </c>
      <c r="AX16" s="38">
        <v>1.4364497863580895E-2</v>
      </c>
      <c r="AY16" s="38">
        <v>3.5972238662247004E-2</v>
      </c>
      <c r="AZ16" s="236">
        <v>0</v>
      </c>
      <c r="BA16" s="44">
        <v>0.85385934498430394</v>
      </c>
      <c r="BB16" s="243">
        <f t="shared" si="11"/>
        <v>0</v>
      </c>
      <c r="BC16" s="236">
        <f t="shared" si="12"/>
        <v>0</v>
      </c>
      <c r="BD16" s="44">
        <v>3.9036686501429038E-2</v>
      </c>
      <c r="BE16" s="243">
        <f t="shared" si="13"/>
        <v>0</v>
      </c>
      <c r="BF16" s="236">
        <f t="shared" si="14"/>
        <v>0</v>
      </c>
      <c r="BG16" s="1915"/>
      <c r="BH16" s="1917"/>
      <c r="BI16" s="66">
        <v>0.20172579470439775</v>
      </c>
      <c r="BJ16" s="243">
        <f t="shared" si="15"/>
        <v>0</v>
      </c>
      <c r="BK16" s="243">
        <f t="shared" si="16"/>
        <v>0</v>
      </c>
      <c r="BL16" s="236">
        <f t="shared" si="17"/>
        <v>0</v>
      </c>
      <c r="BM16" s="236">
        <f t="shared" si="18"/>
        <v>0</v>
      </c>
      <c r="BN16" s="86"/>
      <c r="BO16" s="41">
        <v>10</v>
      </c>
      <c r="BP16" s="42" t="s">
        <v>396</v>
      </c>
      <c r="BQ16" s="64">
        <v>1.1721000000000001E-2</v>
      </c>
      <c r="BR16" s="266">
        <f t="shared" si="24"/>
        <v>0</v>
      </c>
      <c r="BS16" s="267">
        <f t="shared" si="25"/>
        <v>0</v>
      </c>
      <c r="BT16" s="268">
        <f t="shared" si="26"/>
        <v>0</v>
      </c>
      <c r="BU16" s="64">
        <v>7.5430000000000002E-3</v>
      </c>
      <c r="BV16" s="266">
        <f t="shared" si="27"/>
        <v>0</v>
      </c>
      <c r="BW16" s="267">
        <f t="shared" si="28"/>
        <v>0</v>
      </c>
      <c r="BX16" s="267">
        <f t="shared" si="29"/>
        <v>0</v>
      </c>
    </row>
    <row r="17" spans="1:76" ht="15.75" customHeight="1">
      <c r="A17" s="41">
        <v>11</v>
      </c>
      <c r="B17" s="253" t="s">
        <v>402</v>
      </c>
      <c r="C17" s="249">
        <v>0</v>
      </c>
      <c r="D17" s="441">
        <v>7.9008497843646747E-2</v>
      </c>
      <c r="E17" s="38">
        <v>7.5638099190703467E-2</v>
      </c>
      <c r="F17" s="38">
        <v>5.4425592804578905E-2</v>
      </c>
      <c r="G17" s="38">
        <v>0.32105348198416545</v>
      </c>
      <c r="H17" s="38">
        <v>2.9875221876303034E-2</v>
      </c>
      <c r="I17" s="38">
        <v>5.0758428306856722E-2</v>
      </c>
      <c r="J17" s="38">
        <v>2.7024445973389145E-2</v>
      </c>
      <c r="K17" s="38">
        <v>6.3173181813367785E-2</v>
      </c>
      <c r="L17" s="38">
        <v>3.9116714410453592E-2</v>
      </c>
      <c r="M17" s="38">
        <v>2.8187227662465446E-3</v>
      </c>
      <c r="N17" s="38">
        <v>8.688140321755583E-2</v>
      </c>
      <c r="O17" s="38">
        <v>3.130852710526541E-2</v>
      </c>
      <c r="P17" s="38">
        <v>4.2313155298225068E-2</v>
      </c>
      <c r="Q17" s="38">
        <v>2.8246367423605718E-2</v>
      </c>
      <c r="R17" s="38">
        <v>9.9933945579680813E-2</v>
      </c>
      <c r="S17" s="90">
        <f t="shared" si="31"/>
        <v>0</v>
      </c>
      <c r="T17" s="63">
        <f t="shared" si="32"/>
        <v>0</v>
      </c>
      <c r="U17" s="63">
        <f t="shared" si="33"/>
        <v>0</v>
      </c>
      <c r="V17" s="63">
        <f t="shared" si="2"/>
        <v>0</v>
      </c>
      <c r="W17" s="63">
        <f t="shared" si="3"/>
        <v>0</v>
      </c>
      <c r="X17" s="63">
        <f t="shared" si="4"/>
        <v>0</v>
      </c>
      <c r="Y17" s="63">
        <f t="shared" si="34"/>
        <v>0</v>
      </c>
      <c r="Z17" s="63">
        <f t="shared" si="35"/>
        <v>0</v>
      </c>
      <c r="AA17" s="63">
        <f t="shared" si="36"/>
        <v>0</v>
      </c>
      <c r="AB17" s="63">
        <f t="shared" si="37"/>
        <v>0</v>
      </c>
      <c r="AC17" s="63">
        <f t="shared" si="38"/>
        <v>0</v>
      </c>
      <c r="AD17" s="63">
        <f t="shared" si="39"/>
        <v>0</v>
      </c>
      <c r="AE17" s="63">
        <f t="shared" si="40"/>
        <v>0</v>
      </c>
      <c r="AF17" s="63">
        <f t="shared" si="41"/>
        <v>0</v>
      </c>
      <c r="AG17" s="63">
        <f t="shared" si="42"/>
        <v>0</v>
      </c>
      <c r="AH17" s="236">
        <f t="shared" si="23"/>
        <v>0</v>
      </c>
      <c r="AI17" s="61">
        <v>0.70399005338321852</v>
      </c>
      <c r="AJ17" s="239">
        <f t="shared" ref="AJ17:AJ18" si="43">AH17*AI17</f>
        <v>0</v>
      </c>
      <c r="AK17" s="441">
        <v>6.8408361027977899E-2</v>
      </c>
      <c r="AL17" s="38">
        <v>6.9054637175969644E-2</v>
      </c>
      <c r="AM17" s="38">
        <v>4.5798063401119048E-2</v>
      </c>
      <c r="AN17" s="38">
        <v>0.24812783115238093</v>
      </c>
      <c r="AO17" s="38">
        <v>3.2274966705203904E-2</v>
      </c>
      <c r="AP17" s="38">
        <v>4.5287259255002849E-2</v>
      </c>
      <c r="AQ17" s="38">
        <v>3.1700406995481906E-2</v>
      </c>
      <c r="AR17" s="38">
        <v>5.3323375683386083E-2</v>
      </c>
      <c r="AS17" s="38">
        <v>3.5949431290211019E-2</v>
      </c>
      <c r="AT17" s="38">
        <v>5.7906104730703137E-3</v>
      </c>
      <c r="AU17" s="38">
        <v>1.0731366369920912</v>
      </c>
      <c r="AV17" s="38">
        <v>3.2267931472077752E-2</v>
      </c>
      <c r="AW17" s="38">
        <v>3.7438262974274036E-2</v>
      </c>
      <c r="AX17" s="38">
        <v>2.7276851344009683E-2</v>
      </c>
      <c r="AY17" s="38">
        <v>8.841594114515379E-2</v>
      </c>
      <c r="AZ17" s="236">
        <v>0</v>
      </c>
      <c r="BA17" s="44">
        <v>0.49554509652462059</v>
      </c>
      <c r="BB17" s="243">
        <f t="shared" ref="BB17:BB20" si="44">C17*BA17</f>
        <v>0</v>
      </c>
      <c r="BC17" s="236">
        <f t="shared" ref="BC17:BC20" si="45">AZ17*BA17</f>
        <v>0</v>
      </c>
      <c r="BD17" s="44">
        <v>0.31754477510754653</v>
      </c>
      <c r="BE17" s="243">
        <f t="shared" si="13"/>
        <v>0</v>
      </c>
      <c r="BF17" s="236">
        <f t="shared" si="14"/>
        <v>0</v>
      </c>
      <c r="BG17" s="1915"/>
      <c r="BH17" s="1917"/>
      <c r="BI17" s="66">
        <v>4.5224344720898792E-2</v>
      </c>
      <c r="BJ17" s="243">
        <f t="shared" si="15"/>
        <v>0</v>
      </c>
      <c r="BK17" s="243">
        <f t="shared" ref="BK17:BK18" si="46">BJ17*BA17</f>
        <v>0</v>
      </c>
      <c r="BL17" s="236">
        <f t="shared" ref="BL17:BL18" si="47">BJ17*BD17</f>
        <v>0</v>
      </c>
      <c r="BM17" s="236">
        <f t="shared" ref="BM17:BM18" si="48">C17+AZ17+BJ17</f>
        <v>0</v>
      </c>
      <c r="BN17" s="86"/>
      <c r="BO17" s="41">
        <v>11</v>
      </c>
      <c r="BP17" s="253" t="s">
        <v>402</v>
      </c>
      <c r="BQ17" s="64">
        <v>6.6244999999999998E-2</v>
      </c>
      <c r="BR17" s="266">
        <f t="shared" si="24"/>
        <v>0</v>
      </c>
      <c r="BS17" s="267">
        <f t="shared" si="25"/>
        <v>0</v>
      </c>
      <c r="BT17" s="268">
        <f t="shared" si="26"/>
        <v>0</v>
      </c>
      <c r="BU17" s="64">
        <v>6.4505000000000007E-2</v>
      </c>
      <c r="BV17" s="266">
        <f t="shared" si="27"/>
        <v>0</v>
      </c>
      <c r="BW17" s="267">
        <f t="shared" si="28"/>
        <v>0</v>
      </c>
      <c r="BX17" s="267">
        <f t="shared" si="29"/>
        <v>0</v>
      </c>
    </row>
    <row r="18" spans="1:76" ht="15.75" customHeight="1">
      <c r="A18" s="41">
        <v>12</v>
      </c>
      <c r="B18" s="42" t="s">
        <v>398</v>
      </c>
      <c r="C18" s="249">
        <v>0</v>
      </c>
      <c r="D18" s="441">
        <v>3.9987249026552703E-3</v>
      </c>
      <c r="E18" s="38">
        <v>1.7638514214567338E-3</v>
      </c>
      <c r="F18" s="38">
        <v>5.3829381302807301E-3</v>
      </c>
      <c r="G18" s="38">
        <v>7.1632466203479291E-3</v>
      </c>
      <c r="H18" s="38">
        <v>5.287674197962831E-3</v>
      </c>
      <c r="I18" s="38">
        <v>8.6934835051657496E-3</v>
      </c>
      <c r="J18" s="38">
        <v>1.4232215781436528E-2</v>
      </c>
      <c r="K18" s="38">
        <v>3.9379481259465582E-2</v>
      </c>
      <c r="L18" s="38">
        <v>5.8464437261600208E-2</v>
      </c>
      <c r="M18" s="38">
        <v>2.4307735557325587E-3</v>
      </c>
      <c r="N18" s="38">
        <v>9.4624327450299629E-3</v>
      </c>
      <c r="O18" s="38">
        <v>0.19916105804178461</v>
      </c>
      <c r="P18" s="38">
        <v>3.1806698543841959E-2</v>
      </c>
      <c r="Q18" s="38">
        <v>2.0986623005703534E-2</v>
      </c>
      <c r="R18" s="38">
        <v>7.551511793910208E-2</v>
      </c>
      <c r="S18" s="90">
        <f t="shared" si="31"/>
        <v>0</v>
      </c>
      <c r="T18" s="63">
        <f t="shared" si="32"/>
        <v>0</v>
      </c>
      <c r="U18" s="63">
        <f t="shared" si="33"/>
        <v>0</v>
      </c>
      <c r="V18" s="63">
        <f t="shared" si="2"/>
        <v>0</v>
      </c>
      <c r="W18" s="63">
        <f t="shared" si="3"/>
        <v>0</v>
      </c>
      <c r="X18" s="63">
        <f t="shared" si="4"/>
        <v>0</v>
      </c>
      <c r="Y18" s="63">
        <f t="shared" si="34"/>
        <v>0</v>
      </c>
      <c r="Z18" s="63">
        <f t="shared" si="35"/>
        <v>0</v>
      </c>
      <c r="AA18" s="63">
        <f t="shared" si="36"/>
        <v>0</v>
      </c>
      <c r="AB18" s="63">
        <f t="shared" si="37"/>
        <v>0</v>
      </c>
      <c r="AC18" s="63">
        <f t="shared" si="38"/>
        <v>0</v>
      </c>
      <c r="AD18" s="63">
        <f t="shared" si="39"/>
        <v>0</v>
      </c>
      <c r="AE18" s="63">
        <f t="shared" si="40"/>
        <v>0</v>
      </c>
      <c r="AF18" s="63">
        <f t="shared" si="41"/>
        <v>0</v>
      </c>
      <c r="AG18" s="63">
        <f t="shared" si="42"/>
        <v>0</v>
      </c>
      <c r="AH18" s="236">
        <f t="shared" si="23"/>
        <v>0</v>
      </c>
      <c r="AI18" s="61">
        <v>0.49381636805145368</v>
      </c>
      <c r="AJ18" s="239">
        <f t="shared" si="43"/>
        <v>0</v>
      </c>
      <c r="AK18" s="441">
        <v>4.5412303365835391E-3</v>
      </c>
      <c r="AL18" s="38">
        <v>2.827904457079805E-3</v>
      </c>
      <c r="AM18" s="38">
        <v>5.1162147606181102E-3</v>
      </c>
      <c r="AN18" s="38">
        <v>9.0966404793090729E-3</v>
      </c>
      <c r="AO18" s="38">
        <v>5.5291590563948216E-3</v>
      </c>
      <c r="AP18" s="38">
        <v>8.1920331883608005E-3</v>
      </c>
      <c r="AQ18" s="38">
        <v>1.0998158164396098E-2</v>
      </c>
      <c r="AR18" s="38">
        <v>2.4662691768101611E-2</v>
      </c>
      <c r="AS18" s="38">
        <v>3.5750602666040958E-2</v>
      </c>
      <c r="AT18" s="38">
        <v>4.1833895357469442E-3</v>
      </c>
      <c r="AU18" s="38">
        <v>9.5206991877687386E-3</v>
      </c>
      <c r="AV18" s="38">
        <v>1.112340268237632</v>
      </c>
      <c r="AW18" s="38">
        <v>2.0384436768016604E-2</v>
      </c>
      <c r="AX18" s="38">
        <v>1.4214730426671015E-2</v>
      </c>
      <c r="AY18" s="38">
        <v>4.8397120513165276E-2</v>
      </c>
      <c r="AZ18" s="236">
        <v>0</v>
      </c>
      <c r="BA18" s="44">
        <v>0.50685435249245292</v>
      </c>
      <c r="BB18" s="243">
        <f t="shared" si="44"/>
        <v>0</v>
      </c>
      <c r="BC18" s="236">
        <f t="shared" si="45"/>
        <v>0</v>
      </c>
      <c r="BD18" s="44">
        <v>0.11709269410688172</v>
      </c>
      <c r="BE18" s="243">
        <f t="shared" si="13"/>
        <v>0</v>
      </c>
      <c r="BF18" s="236">
        <f t="shared" si="14"/>
        <v>0</v>
      </c>
      <c r="BG18" s="1915"/>
      <c r="BH18" s="1917"/>
      <c r="BI18" s="66">
        <v>3.7050793166020272E-2</v>
      </c>
      <c r="BJ18" s="243">
        <f t="shared" si="15"/>
        <v>0</v>
      </c>
      <c r="BK18" s="243">
        <f t="shared" si="46"/>
        <v>0</v>
      </c>
      <c r="BL18" s="236">
        <f t="shared" si="47"/>
        <v>0</v>
      </c>
      <c r="BM18" s="236">
        <f t="shared" si="48"/>
        <v>0</v>
      </c>
      <c r="BN18" s="86"/>
      <c r="BO18" s="41">
        <v>12</v>
      </c>
      <c r="BP18" s="42" t="s">
        <v>398</v>
      </c>
      <c r="BQ18" s="64">
        <v>2.6584E-2</v>
      </c>
      <c r="BR18" s="266">
        <f t="shared" si="24"/>
        <v>0</v>
      </c>
      <c r="BS18" s="267">
        <f t="shared" si="25"/>
        <v>0</v>
      </c>
      <c r="BT18" s="268">
        <f t="shared" si="26"/>
        <v>0</v>
      </c>
      <c r="BU18" s="64">
        <v>2.4732000000000001E-2</v>
      </c>
      <c r="BV18" s="266">
        <f t="shared" si="27"/>
        <v>0</v>
      </c>
      <c r="BW18" s="267">
        <f t="shared" si="28"/>
        <v>0</v>
      </c>
      <c r="BX18" s="267">
        <f t="shared" si="29"/>
        <v>0</v>
      </c>
    </row>
    <row r="19" spans="1:76" ht="15.75" customHeight="1">
      <c r="A19" s="41">
        <v>13</v>
      </c>
      <c r="B19" s="42" t="s">
        <v>378</v>
      </c>
      <c r="C19" s="249">
        <v>0</v>
      </c>
      <c r="D19" s="441">
        <v>0</v>
      </c>
      <c r="E19" s="38">
        <v>0</v>
      </c>
      <c r="F19" s="38">
        <v>0</v>
      </c>
      <c r="G19" s="38">
        <v>0</v>
      </c>
      <c r="H19" s="38">
        <v>0</v>
      </c>
      <c r="I19" s="38">
        <v>0</v>
      </c>
      <c r="J19" s="38">
        <v>0</v>
      </c>
      <c r="K19" s="38">
        <v>0</v>
      </c>
      <c r="L19" s="38">
        <v>0</v>
      </c>
      <c r="M19" s="38">
        <v>0</v>
      </c>
      <c r="N19" s="38">
        <v>0</v>
      </c>
      <c r="O19" s="38">
        <v>0</v>
      </c>
      <c r="P19" s="38">
        <v>0</v>
      </c>
      <c r="Q19" s="38">
        <v>0</v>
      </c>
      <c r="R19" s="38">
        <v>0.24659606656580937</v>
      </c>
      <c r="S19" s="90">
        <f t="shared" si="31"/>
        <v>0</v>
      </c>
      <c r="T19" s="63">
        <f t="shared" si="32"/>
        <v>0</v>
      </c>
      <c r="U19" s="63">
        <f t="shared" si="33"/>
        <v>0</v>
      </c>
      <c r="V19" s="63">
        <f t="shared" si="2"/>
        <v>0</v>
      </c>
      <c r="W19" s="63">
        <f t="shared" si="3"/>
        <v>0</v>
      </c>
      <c r="X19" s="63">
        <f t="shared" si="4"/>
        <v>0</v>
      </c>
      <c r="Y19" s="63">
        <f t="shared" si="34"/>
        <v>0</v>
      </c>
      <c r="Z19" s="63">
        <f t="shared" si="35"/>
        <v>0</v>
      </c>
      <c r="AA19" s="63">
        <f t="shared" si="36"/>
        <v>0</v>
      </c>
      <c r="AB19" s="63">
        <f t="shared" si="37"/>
        <v>0</v>
      </c>
      <c r="AC19" s="63">
        <f t="shared" si="38"/>
        <v>0</v>
      </c>
      <c r="AD19" s="63">
        <f t="shared" si="39"/>
        <v>0</v>
      </c>
      <c r="AE19" s="63">
        <f t="shared" si="40"/>
        <v>0</v>
      </c>
      <c r="AF19" s="63">
        <f t="shared" si="41"/>
        <v>0</v>
      </c>
      <c r="AG19" s="63">
        <f t="shared" si="42"/>
        <v>0</v>
      </c>
      <c r="AH19" s="236">
        <f t="shared" si="23"/>
        <v>0</v>
      </c>
      <c r="AI19" s="61">
        <v>1</v>
      </c>
      <c r="AJ19" s="239">
        <f t="shared" si="10"/>
        <v>0</v>
      </c>
      <c r="AK19" s="441">
        <v>1.3439251028148889E-3</v>
      </c>
      <c r="AL19" s="38">
        <v>1.7707749772494297E-3</v>
      </c>
      <c r="AM19" s="38">
        <v>2.1495717271904509E-3</v>
      </c>
      <c r="AN19" s="38">
        <v>4.0219823354644283E-3</v>
      </c>
      <c r="AO19" s="38">
        <v>2.2208005128787609E-3</v>
      </c>
      <c r="AP19" s="38">
        <v>3.2752338245705275E-3</v>
      </c>
      <c r="AQ19" s="38">
        <v>1.2475645695564043E-3</v>
      </c>
      <c r="AR19" s="38">
        <v>2.1603956049694607E-3</v>
      </c>
      <c r="AS19" s="38">
        <v>1.629906106466921E-3</v>
      </c>
      <c r="AT19" s="38">
        <v>3.9634823051004452E-4</v>
      </c>
      <c r="AU19" s="38">
        <v>2.3256195104391793E-3</v>
      </c>
      <c r="AV19" s="38">
        <v>1.2148627494603696E-3</v>
      </c>
      <c r="AW19" s="38">
        <v>1.0006049029269208</v>
      </c>
      <c r="AX19" s="38">
        <v>1.6435374307052408E-3</v>
      </c>
      <c r="AY19" s="38">
        <v>0.24709944219945351</v>
      </c>
      <c r="AZ19" s="236">
        <v>0</v>
      </c>
      <c r="BA19" s="44">
        <v>0.68176766526797428</v>
      </c>
      <c r="BB19" s="243">
        <f t="shared" si="44"/>
        <v>0</v>
      </c>
      <c r="BC19" s="236">
        <f t="shared" si="45"/>
        <v>0</v>
      </c>
      <c r="BD19" s="44">
        <v>0.34789626906938165</v>
      </c>
      <c r="BE19" s="243">
        <f t="shared" si="13"/>
        <v>0</v>
      </c>
      <c r="BF19" s="236">
        <f t="shared" si="14"/>
        <v>0</v>
      </c>
      <c r="BG19" s="1915"/>
      <c r="BH19" s="1917"/>
      <c r="BI19" s="66">
        <v>2.1438172818866526E-3</v>
      </c>
      <c r="BJ19" s="243">
        <f t="shared" si="15"/>
        <v>0</v>
      </c>
      <c r="BK19" s="243">
        <f t="shared" si="16"/>
        <v>0</v>
      </c>
      <c r="BL19" s="236">
        <f t="shared" si="17"/>
        <v>0</v>
      </c>
      <c r="BM19" s="236">
        <f t="shared" si="18"/>
        <v>0</v>
      </c>
      <c r="BN19" s="86"/>
      <c r="BO19" s="41">
        <v>13</v>
      </c>
      <c r="BP19" s="42" t="s">
        <v>378</v>
      </c>
      <c r="BQ19" s="64">
        <v>4.7114000000000003E-2</v>
      </c>
      <c r="BR19" s="266">
        <f t="shared" si="24"/>
        <v>0</v>
      </c>
      <c r="BS19" s="267">
        <f t="shared" si="25"/>
        <v>0</v>
      </c>
      <c r="BT19" s="268">
        <f t="shared" si="26"/>
        <v>0</v>
      </c>
      <c r="BU19" s="64">
        <v>4.7114000000000003E-2</v>
      </c>
      <c r="BV19" s="266">
        <f t="shared" si="27"/>
        <v>0</v>
      </c>
      <c r="BW19" s="267">
        <f t="shared" si="28"/>
        <v>0</v>
      </c>
      <c r="BX19" s="267">
        <f t="shared" si="29"/>
        <v>0</v>
      </c>
    </row>
    <row r="20" spans="1:76" ht="15.75" customHeight="1">
      <c r="A20" s="41">
        <v>14</v>
      </c>
      <c r="B20" s="42" t="s">
        <v>6</v>
      </c>
      <c r="C20" s="249">
        <v>0</v>
      </c>
      <c r="D20" s="441">
        <v>1.6611190545438918E-2</v>
      </c>
      <c r="E20" s="38">
        <v>2.7028429134675243E-2</v>
      </c>
      <c r="F20" s="38">
        <v>2.5858544562551104E-2</v>
      </c>
      <c r="G20" s="38">
        <v>4.481068562503366E-2</v>
      </c>
      <c r="H20" s="38">
        <v>3.2459452466143776E-2</v>
      </c>
      <c r="I20" s="38">
        <v>0.10679113932819863</v>
      </c>
      <c r="J20" s="38">
        <v>8.4967746708443329E-2</v>
      </c>
      <c r="K20" s="38">
        <v>0.10151608222747058</v>
      </c>
      <c r="L20" s="38">
        <v>0.13046691891726284</v>
      </c>
      <c r="M20" s="38">
        <v>2.6290587077730403E-2</v>
      </c>
      <c r="N20" s="38">
        <v>0.16756066043918344</v>
      </c>
      <c r="O20" s="38">
        <v>0.16863075436360994</v>
      </c>
      <c r="P20" s="38">
        <v>0.12636751997744744</v>
      </c>
      <c r="Q20" s="38">
        <v>9.1384646865543567E-2</v>
      </c>
      <c r="R20" s="38">
        <v>6.5820033666446481E-2</v>
      </c>
      <c r="S20" s="90">
        <f t="shared" si="31"/>
        <v>0</v>
      </c>
      <c r="T20" s="63">
        <f t="shared" si="32"/>
        <v>0</v>
      </c>
      <c r="U20" s="63">
        <f t="shared" si="33"/>
        <v>0</v>
      </c>
      <c r="V20" s="63">
        <f t="shared" si="2"/>
        <v>0</v>
      </c>
      <c r="W20" s="63">
        <f t="shared" si="3"/>
        <v>0</v>
      </c>
      <c r="X20" s="63">
        <f t="shared" si="4"/>
        <v>0</v>
      </c>
      <c r="Y20" s="63">
        <f t="shared" si="34"/>
        <v>0</v>
      </c>
      <c r="Z20" s="63">
        <f t="shared" si="35"/>
        <v>0</v>
      </c>
      <c r="AA20" s="63">
        <f t="shared" si="36"/>
        <v>0</v>
      </c>
      <c r="AB20" s="63">
        <f t="shared" si="37"/>
        <v>0</v>
      </c>
      <c r="AC20" s="63">
        <f t="shared" si="38"/>
        <v>0</v>
      </c>
      <c r="AD20" s="63">
        <f t="shared" si="39"/>
        <v>0</v>
      </c>
      <c r="AE20" s="63">
        <f t="shared" si="40"/>
        <v>0</v>
      </c>
      <c r="AF20" s="63">
        <f t="shared" si="41"/>
        <v>0</v>
      </c>
      <c r="AG20" s="63">
        <f t="shared" si="42"/>
        <v>0</v>
      </c>
      <c r="AH20" s="236">
        <f t="shared" si="23"/>
        <v>0</v>
      </c>
      <c r="AI20" s="61">
        <v>0.86325208130004438</v>
      </c>
      <c r="AJ20" s="239">
        <f t="shared" si="10"/>
        <v>0</v>
      </c>
      <c r="AK20" s="441">
        <v>3.5506233256766898E-2</v>
      </c>
      <c r="AL20" s="38">
        <v>4.4175736297216169E-2</v>
      </c>
      <c r="AM20" s="38">
        <v>3.9092040791896897E-2</v>
      </c>
      <c r="AN20" s="38">
        <v>9.4994806873483773E-2</v>
      </c>
      <c r="AO20" s="38">
        <v>4.7747723230654827E-2</v>
      </c>
      <c r="AP20" s="38">
        <v>0.11655322872428121</v>
      </c>
      <c r="AQ20" s="38">
        <v>0.1000763140701118</v>
      </c>
      <c r="AR20" s="38">
        <v>0.11514899472659466</v>
      </c>
      <c r="AS20" s="38">
        <v>0.14178807338840535</v>
      </c>
      <c r="AT20" s="38">
        <v>3.6806262964884456E-2</v>
      </c>
      <c r="AU20" s="38">
        <v>0.17916215940526567</v>
      </c>
      <c r="AV20" s="38">
        <v>0.18613509528015532</v>
      </c>
      <c r="AW20" s="38">
        <v>0.13400418180642901</v>
      </c>
      <c r="AX20" s="38">
        <v>1.0998213809087658</v>
      </c>
      <c r="AY20" s="38">
        <v>0.11790444943777578</v>
      </c>
      <c r="AZ20" s="236">
        <v>0</v>
      </c>
      <c r="BA20" s="44">
        <v>0.61355863268258748</v>
      </c>
      <c r="BB20" s="243">
        <f t="shared" si="44"/>
        <v>0</v>
      </c>
      <c r="BC20" s="236">
        <f t="shared" si="45"/>
        <v>0</v>
      </c>
      <c r="BD20" s="44">
        <v>0.41984994043243518</v>
      </c>
      <c r="BE20" s="243">
        <f t="shared" si="13"/>
        <v>0</v>
      </c>
      <c r="BF20" s="236">
        <f t="shared" si="14"/>
        <v>0</v>
      </c>
      <c r="BG20" s="1915"/>
      <c r="BH20" s="1917"/>
      <c r="BI20" s="66">
        <v>0.27909133317631363</v>
      </c>
      <c r="BJ20" s="243">
        <f t="shared" si="15"/>
        <v>0</v>
      </c>
      <c r="BK20" s="243">
        <f t="shared" si="16"/>
        <v>0</v>
      </c>
      <c r="BL20" s="236">
        <f t="shared" si="17"/>
        <v>0</v>
      </c>
      <c r="BM20" s="236">
        <f t="shared" si="18"/>
        <v>0</v>
      </c>
      <c r="BN20" s="86"/>
      <c r="BO20" s="41">
        <v>14</v>
      </c>
      <c r="BP20" s="42" t="s">
        <v>6</v>
      </c>
      <c r="BQ20" s="64">
        <v>0.11681</v>
      </c>
      <c r="BR20" s="266">
        <f t="shared" si="24"/>
        <v>0</v>
      </c>
      <c r="BS20" s="267">
        <f t="shared" si="25"/>
        <v>0</v>
      </c>
      <c r="BT20" s="268">
        <f t="shared" si="26"/>
        <v>0</v>
      </c>
      <c r="BU20" s="64">
        <v>0.103417</v>
      </c>
      <c r="BV20" s="266">
        <f t="shared" si="27"/>
        <v>0</v>
      </c>
      <c r="BW20" s="267">
        <f t="shared" si="28"/>
        <v>0</v>
      </c>
      <c r="BX20" s="267">
        <f t="shared" si="29"/>
        <v>0</v>
      </c>
    </row>
    <row r="21" spans="1:76" ht="15.75" customHeight="1">
      <c r="A21" s="41">
        <v>15</v>
      </c>
      <c r="B21" s="42" t="s">
        <v>380</v>
      </c>
      <c r="C21" s="249">
        <v>0</v>
      </c>
      <c r="D21" s="441">
        <v>3.7464755897995976E-3</v>
      </c>
      <c r="E21" s="38">
        <v>5.3434322473542226E-3</v>
      </c>
      <c r="F21" s="38">
        <v>7.4781956936494955E-3</v>
      </c>
      <c r="G21" s="38">
        <v>1.3303172294931869E-2</v>
      </c>
      <c r="H21" s="38">
        <v>7.3527513210944967E-3</v>
      </c>
      <c r="I21" s="38">
        <v>1.1626206380558125E-2</v>
      </c>
      <c r="J21" s="38">
        <v>3.2367437280041394E-3</v>
      </c>
      <c r="K21" s="38">
        <v>7.2904862265809516E-3</v>
      </c>
      <c r="L21" s="38">
        <v>5.0743730755679469E-3</v>
      </c>
      <c r="M21" s="38">
        <v>8.3774539661715783E-4</v>
      </c>
      <c r="N21" s="38">
        <v>7.2765820197342873E-3</v>
      </c>
      <c r="O21" s="38">
        <v>3.0059948859603365E-3</v>
      </c>
      <c r="P21" s="38">
        <v>9.6769996421949714E-4</v>
      </c>
      <c r="Q21" s="38">
        <v>5.3196529129501463E-3</v>
      </c>
      <c r="R21" s="38">
        <v>0</v>
      </c>
      <c r="S21" s="90">
        <f t="shared" si="30"/>
        <v>0</v>
      </c>
      <c r="T21" s="63">
        <f t="shared" si="0"/>
        <v>0</v>
      </c>
      <c r="U21" s="63">
        <f t="shared" si="1"/>
        <v>0</v>
      </c>
      <c r="V21" s="63">
        <f t="shared" si="2"/>
        <v>0</v>
      </c>
      <c r="W21" s="63">
        <f t="shared" si="3"/>
        <v>0</v>
      </c>
      <c r="X21" s="63">
        <f t="shared" si="4"/>
        <v>0</v>
      </c>
      <c r="Y21" s="63">
        <f t="shared" si="5"/>
        <v>0</v>
      </c>
      <c r="Z21" s="63">
        <f t="shared" si="6"/>
        <v>0</v>
      </c>
      <c r="AA21" s="63">
        <f t="shared" si="19"/>
        <v>0</v>
      </c>
      <c r="AB21" s="63">
        <f t="shared" si="20"/>
        <v>0</v>
      </c>
      <c r="AC21" s="63">
        <f t="shared" si="21"/>
        <v>0</v>
      </c>
      <c r="AD21" s="63">
        <f t="shared" si="22"/>
        <v>0</v>
      </c>
      <c r="AE21" s="63">
        <f>$C$19*P21</f>
        <v>0</v>
      </c>
      <c r="AF21" s="63">
        <f>$C$20*Q21</f>
        <v>0</v>
      </c>
      <c r="AG21" s="63">
        <f>$C$21*R21</f>
        <v>0</v>
      </c>
      <c r="AH21" s="236">
        <f t="shared" si="23"/>
        <v>0</v>
      </c>
      <c r="AI21" s="61">
        <v>0.99687446844701477</v>
      </c>
      <c r="AJ21" s="239">
        <f t="shared" si="10"/>
        <v>0</v>
      </c>
      <c r="AK21" s="441">
        <v>5.4499048647892127E-3</v>
      </c>
      <c r="AL21" s="38">
        <v>7.1808727605022892E-3</v>
      </c>
      <c r="AM21" s="38">
        <v>8.7169749182385778E-3</v>
      </c>
      <c r="AN21" s="38">
        <v>1.6310001986147162E-2</v>
      </c>
      <c r="AO21" s="38">
        <v>9.0058229387292091E-3</v>
      </c>
      <c r="AP21" s="38">
        <v>1.3281776429700114E-2</v>
      </c>
      <c r="AQ21" s="38">
        <v>5.0591422115140077E-3</v>
      </c>
      <c r="AR21" s="38">
        <v>8.7608680667779978E-3</v>
      </c>
      <c r="AS21" s="38">
        <v>6.6096192415621762E-3</v>
      </c>
      <c r="AT21" s="38">
        <v>1.6072771801664996E-3</v>
      </c>
      <c r="AU21" s="38">
        <v>9.4308864809834209E-3</v>
      </c>
      <c r="AV21" s="38">
        <v>4.926529309161376E-3</v>
      </c>
      <c r="AW21" s="38">
        <v>2.4530112557954033E-3</v>
      </c>
      <c r="AX21" s="38">
        <v>6.6648971883200257E-3</v>
      </c>
      <c r="AY21" s="38">
        <v>1.0020412962812195</v>
      </c>
      <c r="AZ21" s="236">
        <v>0</v>
      </c>
      <c r="BA21" s="208">
        <v>0.40399735782318724</v>
      </c>
      <c r="BB21" s="243">
        <f t="shared" si="11"/>
        <v>0</v>
      </c>
      <c r="BC21" s="236">
        <f t="shared" si="12"/>
        <v>0</v>
      </c>
      <c r="BD21" s="44">
        <v>1.23585689629456E-2</v>
      </c>
      <c r="BE21" s="243">
        <f t="shared" si="13"/>
        <v>0</v>
      </c>
      <c r="BF21" s="236">
        <f t="shared" si="14"/>
        <v>0</v>
      </c>
      <c r="BG21" s="1915"/>
      <c r="BH21" s="1917"/>
      <c r="BI21" s="66">
        <v>3.5592493373065495E-3</v>
      </c>
      <c r="BJ21" s="243">
        <f t="shared" si="15"/>
        <v>0</v>
      </c>
      <c r="BK21" s="243">
        <f t="shared" si="16"/>
        <v>0</v>
      </c>
      <c r="BL21" s="236">
        <f t="shared" si="17"/>
        <v>0</v>
      </c>
      <c r="BM21" s="236">
        <f t="shared" si="18"/>
        <v>0</v>
      </c>
      <c r="BN21" s="86"/>
      <c r="BO21" s="41">
        <v>15</v>
      </c>
      <c r="BP21" s="42" t="s">
        <v>380</v>
      </c>
      <c r="BQ21" s="64">
        <v>6.2649999999999997E-3</v>
      </c>
      <c r="BR21" s="266">
        <f t="shared" si="24"/>
        <v>0</v>
      </c>
      <c r="BS21" s="267">
        <f t="shared" si="25"/>
        <v>0</v>
      </c>
      <c r="BT21" s="268">
        <f t="shared" si="26"/>
        <v>0</v>
      </c>
      <c r="BU21" s="64">
        <v>6.2649999999999997E-3</v>
      </c>
      <c r="BV21" s="266">
        <f t="shared" si="27"/>
        <v>0</v>
      </c>
      <c r="BW21" s="267">
        <f t="shared" si="28"/>
        <v>0</v>
      </c>
      <c r="BX21" s="267">
        <f t="shared" si="29"/>
        <v>0</v>
      </c>
    </row>
    <row r="22" spans="1:76" ht="15.75" customHeight="1">
      <c r="A22" s="31"/>
      <c r="B22" s="49" t="s">
        <v>39</v>
      </c>
      <c r="C22" s="250">
        <f>SUM(C7:C21)</f>
        <v>0</v>
      </c>
      <c r="D22" s="31"/>
      <c r="E22" s="50"/>
      <c r="F22" s="51"/>
      <c r="G22" s="23"/>
      <c r="H22" s="23"/>
      <c r="I22" s="23"/>
      <c r="J22" s="23"/>
      <c r="K22" s="23"/>
      <c r="L22" s="23"/>
      <c r="M22" s="23"/>
      <c r="N22" s="23"/>
      <c r="O22" s="52"/>
      <c r="P22" s="23"/>
      <c r="Q22" s="23"/>
      <c r="R22" s="23"/>
      <c r="S22" s="91">
        <f t="shared" ref="S22:AG22" si="49">SUM(S7:S21)</f>
        <v>0</v>
      </c>
      <c r="T22" s="68">
        <f t="shared" si="49"/>
        <v>0</v>
      </c>
      <c r="U22" s="68">
        <f t="shared" si="49"/>
        <v>0</v>
      </c>
      <c r="V22" s="68">
        <f t="shared" si="49"/>
        <v>0</v>
      </c>
      <c r="W22" s="68">
        <f t="shared" si="49"/>
        <v>0</v>
      </c>
      <c r="X22" s="68">
        <f t="shared" si="49"/>
        <v>0</v>
      </c>
      <c r="Y22" s="68">
        <f t="shared" si="49"/>
        <v>0</v>
      </c>
      <c r="Z22" s="68">
        <f t="shared" si="49"/>
        <v>0</v>
      </c>
      <c r="AA22" s="68">
        <f t="shared" si="49"/>
        <v>0</v>
      </c>
      <c r="AB22" s="68">
        <f t="shared" ref="AB22:AD22" si="50">SUM(AB7:AB21)</f>
        <v>0</v>
      </c>
      <c r="AC22" s="68">
        <f t="shared" si="50"/>
        <v>0</v>
      </c>
      <c r="AD22" s="68">
        <f t="shared" si="50"/>
        <v>0</v>
      </c>
      <c r="AE22" s="68">
        <f t="shared" si="49"/>
        <v>0</v>
      </c>
      <c r="AF22" s="68">
        <f t="shared" si="49"/>
        <v>0</v>
      </c>
      <c r="AG22" s="96">
        <f t="shared" si="49"/>
        <v>0</v>
      </c>
      <c r="AH22" s="237">
        <f>SUM(AH7:AH21)</f>
        <v>0</v>
      </c>
      <c r="AI22" s="67">
        <v>0.64548417031892558</v>
      </c>
      <c r="AJ22" s="240">
        <f>SUM(AJ7:AJ21)</f>
        <v>0</v>
      </c>
      <c r="AK22" s="23"/>
      <c r="AL22" s="23"/>
      <c r="AM22" s="23"/>
      <c r="AN22" s="23"/>
      <c r="AO22" s="23"/>
      <c r="AP22" s="23"/>
      <c r="AQ22" s="52"/>
      <c r="AR22" s="23"/>
      <c r="AS22" s="23"/>
      <c r="AT22" s="23"/>
      <c r="AU22" s="23"/>
      <c r="AV22" s="23"/>
      <c r="AW22" s="23"/>
      <c r="AX22" s="23"/>
      <c r="AY22" s="23"/>
      <c r="AZ22" s="237">
        <f>SUM(AZ7:AZ21)</f>
        <v>0</v>
      </c>
      <c r="BA22" s="23"/>
      <c r="BB22" s="237">
        <f>SUM(BB7:BB21)</f>
        <v>0</v>
      </c>
      <c r="BC22" s="237">
        <f>SUM(BC7:BC21)</f>
        <v>0</v>
      </c>
      <c r="BD22" s="23"/>
      <c r="BE22" s="240">
        <f>SUM(BE7:BE21)</f>
        <v>0</v>
      </c>
      <c r="BF22" s="240">
        <f>SUM(BF7:BF21)</f>
        <v>0</v>
      </c>
      <c r="BG22" s="54"/>
      <c r="BH22" s="536">
        <f>SUM(BH7)</f>
        <v>0</v>
      </c>
      <c r="BI22" s="67"/>
      <c r="BJ22" s="237">
        <f>SUM(BJ7:BJ21)</f>
        <v>0</v>
      </c>
      <c r="BK22" s="274">
        <f>SUM(BK7:BK21)</f>
        <v>0</v>
      </c>
      <c r="BL22" s="237">
        <f>SUM(BL7:BL21)</f>
        <v>0</v>
      </c>
      <c r="BM22" s="237">
        <f>SUM(BM7:BM21)</f>
        <v>0</v>
      </c>
      <c r="BN22" s="86"/>
      <c r="BO22" s="31"/>
      <c r="BP22" s="49" t="s">
        <v>39</v>
      </c>
      <c r="BQ22" s="54"/>
      <c r="BR22" s="269">
        <f>SUM(BR7:BR21)</f>
        <v>0</v>
      </c>
      <c r="BS22" s="270">
        <f>SUM(BS7:BS21)</f>
        <v>0</v>
      </c>
      <c r="BT22" s="271">
        <f>SUM(BT7:BT21)</f>
        <v>0</v>
      </c>
      <c r="BU22" s="54"/>
      <c r="BV22" s="269">
        <f>SUM(BV7:BV21)</f>
        <v>0</v>
      </c>
      <c r="BW22" s="270">
        <f>SUM(BW7:BW21)</f>
        <v>0</v>
      </c>
      <c r="BX22" s="270">
        <f>SUM(BX7:BX21)</f>
        <v>0</v>
      </c>
    </row>
    <row r="23" spans="1:76" ht="11.25" customHeight="1">
      <c r="I23" s="304"/>
      <c r="J23" s="304"/>
      <c r="K23" s="304"/>
      <c r="L23" s="304"/>
      <c r="M23" s="304"/>
      <c r="N23" s="304"/>
      <c r="O23" s="304"/>
      <c r="P23" s="313"/>
      <c r="Q23" s="304"/>
      <c r="R23" s="304"/>
      <c r="S23" s="304"/>
      <c r="T23" s="304"/>
      <c r="U23" s="304"/>
      <c r="V23" s="304"/>
      <c r="W23" s="304"/>
      <c r="X23" s="304"/>
      <c r="Y23" s="304"/>
      <c r="Z23" s="304"/>
      <c r="AA23" s="304"/>
      <c r="AB23" s="304"/>
      <c r="AC23" s="304"/>
      <c r="AD23" s="304"/>
      <c r="AE23" s="304"/>
      <c r="AF23" s="304"/>
      <c r="AG23" s="304"/>
      <c r="AH23" s="304"/>
    </row>
    <row r="24" spans="1:76" ht="11.25" customHeight="1">
      <c r="B24" t="s">
        <v>40</v>
      </c>
      <c r="I24" s="16" t="s">
        <v>109</v>
      </c>
      <c r="Q24" s="3"/>
      <c r="BG24" s="93" t="s">
        <v>830</v>
      </c>
    </row>
    <row r="25" spans="1:76" ht="11.25" customHeight="1">
      <c r="B25" s="1919" t="s">
        <v>42</v>
      </c>
      <c r="C25" s="1902" t="s">
        <v>54</v>
      </c>
      <c r="D25" s="1906" t="s">
        <v>403</v>
      </c>
      <c r="E25" s="1907"/>
      <c r="F25" s="1906" t="s">
        <v>404</v>
      </c>
      <c r="G25" s="1907"/>
      <c r="H25" s="1902" t="s">
        <v>43</v>
      </c>
      <c r="I25" s="1918"/>
      <c r="Q25" s="3"/>
      <c r="BF25" s="16" t="s">
        <v>400</v>
      </c>
      <c r="BG25" s="532">
        <v>0.71457767574680142</v>
      </c>
    </row>
    <row r="26" spans="1:76" ht="11.25" customHeight="1">
      <c r="B26" s="1912"/>
      <c r="C26" s="1903"/>
      <c r="D26" s="1908"/>
      <c r="E26" s="1909"/>
      <c r="F26" s="1908"/>
      <c r="G26" s="1909"/>
      <c r="H26" s="1912"/>
      <c r="I26" s="1912"/>
      <c r="Q26" s="3"/>
      <c r="BF26" s="16" t="s">
        <v>399</v>
      </c>
      <c r="BG26" s="533">
        <v>0.72940360457563114</v>
      </c>
    </row>
    <row r="27" spans="1:76" ht="11.25" customHeight="1">
      <c r="B27" s="1913"/>
      <c r="C27" s="1904"/>
      <c r="D27" s="1910"/>
      <c r="E27" s="1911"/>
      <c r="F27" s="1910"/>
      <c r="G27" s="1911"/>
      <c r="H27" s="1913"/>
      <c r="I27" s="1913"/>
      <c r="R27" s="3"/>
      <c r="BF27" s="16" t="s">
        <v>833</v>
      </c>
      <c r="BG27" s="533">
        <v>0.74266018222995844</v>
      </c>
    </row>
    <row r="28" spans="1:76" ht="11.25" customHeight="1">
      <c r="B28" s="27" t="s">
        <v>44</v>
      </c>
      <c r="C28" s="252">
        <f>C22</f>
        <v>0</v>
      </c>
      <c r="D28" s="1922">
        <f>AZ22</f>
        <v>0</v>
      </c>
      <c r="E28" s="1923"/>
      <c r="F28" s="1922">
        <f>BJ22</f>
        <v>0</v>
      </c>
      <c r="G28" s="1923"/>
      <c r="H28" s="1896">
        <f>SUM(C28:G28)</f>
        <v>0</v>
      </c>
      <c r="I28" s="1920"/>
      <c r="J28" s="182"/>
      <c r="K28" s="182"/>
      <c r="L28" s="182"/>
      <c r="M28" s="182"/>
      <c r="N28" s="182"/>
      <c r="O28" s="182"/>
      <c r="P28" s="182"/>
      <c r="Q28" s="182"/>
      <c r="R28" s="182"/>
      <c r="BF28" s="16" t="s">
        <v>834</v>
      </c>
      <c r="BG28" s="533">
        <v>0.71645070158246982</v>
      </c>
    </row>
    <row r="29" spans="1:76" ht="11.25" customHeight="1">
      <c r="B29" s="19" t="s">
        <v>45</v>
      </c>
      <c r="C29" s="238">
        <f>BB22</f>
        <v>0</v>
      </c>
      <c r="D29" s="1894">
        <f>BC22</f>
        <v>0</v>
      </c>
      <c r="E29" s="1895"/>
      <c r="F29" s="1894">
        <f>BK22</f>
        <v>0</v>
      </c>
      <c r="G29" s="1895"/>
      <c r="H29" s="1894">
        <f>SUM(C29:G29)</f>
        <v>0</v>
      </c>
      <c r="I29" s="1921"/>
      <c r="J29" s="182"/>
      <c r="K29" s="182"/>
      <c r="L29" s="182"/>
      <c r="M29" s="182"/>
      <c r="N29" s="182"/>
      <c r="O29" s="182"/>
      <c r="P29" s="182"/>
      <c r="Q29" s="182"/>
      <c r="R29" s="182"/>
      <c r="BF29" s="16" t="s">
        <v>837</v>
      </c>
      <c r="BG29" s="533">
        <v>0.71843111680682681</v>
      </c>
    </row>
    <row r="30" spans="1:76" ht="11.25" customHeight="1">
      <c r="B30" s="197" t="s">
        <v>271</v>
      </c>
      <c r="C30" s="252">
        <f>BE22</f>
        <v>0</v>
      </c>
      <c r="D30" s="1896">
        <f>BF22</f>
        <v>0</v>
      </c>
      <c r="E30" s="1897"/>
      <c r="F30" s="1896">
        <f>BL22</f>
        <v>0</v>
      </c>
      <c r="G30" s="1897"/>
      <c r="H30" s="1896">
        <f>SUM(C30:G30)</f>
        <v>0</v>
      </c>
      <c r="I30" s="1920"/>
      <c r="J30" s="182"/>
      <c r="K30" s="182"/>
      <c r="L30" s="182"/>
      <c r="M30" s="182"/>
      <c r="N30" s="182"/>
      <c r="O30" s="182"/>
      <c r="P30" s="182"/>
      <c r="Q30" s="182"/>
      <c r="R30" s="182"/>
      <c r="BF30" s="16" t="s">
        <v>835</v>
      </c>
      <c r="BG30" s="533">
        <v>0.6129042912284024</v>
      </c>
    </row>
    <row r="31" spans="1:76" ht="11.25" customHeight="1">
      <c r="G31" s="3"/>
      <c r="H31" s="3"/>
      <c r="J31" s="3"/>
      <c r="K31" s="3"/>
      <c r="L31" s="3"/>
      <c r="M31" s="3"/>
      <c r="N31" s="3"/>
      <c r="O31" s="3"/>
      <c r="P31" s="3"/>
      <c r="Q31" s="3"/>
      <c r="R31" s="3"/>
      <c r="BF31" s="230" t="s">
        <v>871</v>
      </c>
      <c r="BG31" s="534">
        <f>AVERAGE(BG25:BG29)</f>
        <v>0.7243046561883375</v>
      </c>
    </row>
    <row r="32" spans="1:76" ht="6.75" customHeight="1">
      <c r="G32" s="3"/>
      <c r="H32" s="3"/>
      <c r="J32" s="3"/>
      <c r="K32" s="3"/>
      <c r="L32" s="3"/>
      <c r="M32" s="3"/>
      <c r="N32" s="3"/>
      <c r="O32" s="3"/>
      <c r="P32" s="3"/>
      <c r="Q32" s="3"/>
      <c r="R32" s="3"/>
    </row>
    <row r="33" spans="2:59" ht="11.25" customHeight="1">
      <c r="B33" t="s">
        <v>46</v>
      </c>
      <c r="I33" s="16" t="s">
        <v>47</v>
      </c>
      <c r="BG33" s="535" t="s">
        <v>832</v>
      </c>
    </row>
    <row r="34" spans="2:59" ht="11.25" customHeight="1">
      <c r="B34" s="1902" t="s">
        <v>33</v>
      </c>
      <c r="C34" s="1902" t="s">
        <v>54</v>
      </c>
      <c r="D34" s="1906" t="s">
        <v>403</v>
      </c>
      <c r="E34" s="1907"/>
      <c r="F34" s="1906" t="s">
        <v>404</v>
      </c>
      <c r="G34" s="1907"/>
      <c r="H34" s="1919" t="s">
        <v>56</v>
      </c>
      <c r="I34" s="1918"/>
    </row>
    <row r="35" spans="2:59" ht="11.25" customHeight="1">
      <c r="B35" s="1912"/>
      <c r="C35" s="1903"/>
      <c r="D35" s="1908"/>
      <c r="E35" s="1909"/>
      <c r="F35" s="1908"/>
      <c r="G35" s="1909"/>
      <c r="H35" s="1912"/>
      <c r="I35" s="1912"/>
      <c r="BF35" s="16"/>
      <c r="BG35" s="193"/>
    </row>
    <row r="36" spans="2:59" ht="11.25" customHeight="1">
      <c r="B36" s="1913"/>
      <c r="C36" s="1904"/>
      <c r="D36" s="1910"/>
      <c r="E36" s="1911"/>
      <c r="F36" s="1910"/>
      <c r="G36" s="1911"/>
      <c r="H36" s="1913"/>
      <c r="I36" s="1913"/>
      <c r="BF36" s="16"/>
      <c r="BG36" s="193"/>
    </row>
    <row r="37" spans="2:59" ht="11.25" customHeight="1">
      <c r="B37" s="31" t="s">
        <v>272</v>
      </c>
      <c r="C37" s="251">
        <f>BR22</f>
        <v>0</v>
      </c>
      <c r="D37" s="1900">
        <f>BS22</f>
        <v>0</v>
      </c>
      <c r="E37" s="1901"/>
      <c r="F37" s="1900">
        <f>BT22</f>
        <v>0</v>
      </c>
      <c r="G37" s="1901"/>
      <c r="H37" s="1905">
        <f>SUM(C37:G37)</f>
        <v>0</v>
      </c>
      <c r="I37" s="1905"/>
    </row>
    <row r="38" spans="2:59" ht="11.25" customHeight="1">
      <c r="B38" s="197" t="s">
        <v>273</v>
      </c>
      <c r="C38" s="251">
        <f>BV22</f>
        <v>0</v>
      </c>
      <c r="D38" s="1900">
        <f>BW22</f>
        <v>0</v>
      </c>
      <c r="E38" s="1901"/>
      <c r="F38" s="1900">
        <f>BX22</f>
        <v>0</v>
      </c>
      <c r="G38" s="1901"/>
      <c r="H38" s="1905">
        <f>SUM(C38:G38)</f>
        <v>0</v>
      </c>
      <c r="I38" s="1905"/>
    </row>
    <row r="39" spans="2:59" ht="11.25" customHeight="1" thickBot="1">
      <c r="C39" s="3"/>
      <c r="D39" s="3"/>
      <c r="E39" s="3"/>
      <c r="F39" s="3"/>
    </row>
    <row r="40" spans="2:59" ht="15" thickBot="1">
      <c r="B40" s="12" t="s">
        <v>75</v>
      </c>
      <c r="C40" s="12"/>
      <c r="D40" s="1898">
        <f>H29/43744.2</f>
        <v>0</v>
      </c>
      <c r="E40" s="1899"/>
      <c r="F40" s="229" t="s">
        <v>902</v>
      </c>
    </row>
    <row r="41" spans="2:59">
      <c r="C41" s="3"/>
      <c r="D41" s="3"/>
      <c r="E41" s="3"/>
      <c r="F41" s="3"/>
    </row>
  </sheetData>
  <sheetProtection algorithmName="SHA-512" hashValue="wnM6JOvdN8oGq+EiwJeKD/LGdNX+dzuCmSon0SmQV5C+F+XPkp8UWk9Ie0YeuTkit6sFrHD66N5j3LrUP1MvaQ==" saltValue="PUiKulEpP/IdBMbwS4FOWw==" spinCount="100000" sheet="1" objects="1" scenarios="1"/>
  <mergeCells count="28">
    <mergeCell ref="B34:B36"/>
    <mergeCell ref="BG7:BG21"/>
    <mergeCell ref="BH7:BH21"/>
    <mergeCell ref="H25:I27"/>
    <mergeCell ref="B25:B27"/>
    <mergeCell ref="H28:I28"/>
    <mergeCell ref="H29:I29"/>
    <mergeCell ref="H30:I30"/>
    <mergeCell ref="H34:I36"/>
    <mergeCell ref="C25:C27"/>
    <mergeCell ref="D25:E27"/>
    <mergeCell ref="F25:G27"/>
    <mergeCell ref="D28:E28"/>
    <mergeCell ref="D29:E29"/>
    <mergeCell ref="D30:E30"/>
    <mergeCell ref="F28:G28"/>
    <mergeCell ref="C34:C36"/>
    <mergeCell ref="H38:I38"/>
    <mergeCell ref="H37:I37"/>
    <mergeCell ref="D34:E36"/>
    <mergeCell ref="F34:G36"/>
    <mergeCell ref="D37:E37"/>
    <mergeCell ref="F29:G29"/>
    <mergeCell ref="F30:G30"/>
    <mergeCell ref="D40:E40"/>
    <mergeCell ref="D38:E38"/>
    <mergeCell ref="F37:G37"/>
    <mergeCell ref="F38:G38"/>
  </mergeCells>
  <phoneticPr fontId="4"/>
  <hyperlinks>
    <hyperlink ref="AZ1" location="目次!A1" display="目次へ戻る" xr:uid="{00000000-0004-0000-0200-000000000000}"/>
    <hyperlink ref="AZ3" location="'①a-15フロー'!A1" display="波及効果分析フロー図へ" xr:uid="{00000000-0004-0000-0200-000001000000}"/>
  </hyperlinks>
  <pageMargins left="0.39370078740157483" right="0.39370078740157483" top="0.98425196850393704" bottom="0.78740157480314965" header="0.39370078740157483" footer="0.51181102362204722"/>
  <pageSetup paperSize="9" scale="65" orientation="landscape" r:id="rId1"/>
  <headerFooter alignWithMargins="0">
    <oddHeader>&amp;R&amp;A</oddHeader>
  </headerFooter>
  <colBreaks count="1" manualBreakCount="1">
    <brk id="66"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9" tint="0.79998168889431442"/>
  </sheetPr>
  <dimension ref="A1:CL61"/>
  <sheetViews>
    <sheetView showGridLines="0" zoomScaleNormal="100" workbookViewId="0">
      <pane xSplit="2" ySplit="6" topLeftCell="C7" activePane="bottomRight" state="frozen"/>
      <selection activeCell="CG44" sqref="CG44"/>
      <selection pane="topRight" activeCell="CG44" sqref="CG44"/>
      <selection pane="bottomLeft" activeCell="CG44" sqref="CG44"/>
      <selection pane="bottomRight" activeCell="CG44" sqref="CG44"/>
    </sheetView>
  </sheetViews>
  <sheetFormatPr defaultRowHeight="11.25"/>
  <cols>
    <col min="1" max="1" width="2.83203125" customWidth="1"/>
    <col min="2" max="2" width="21" customWidth="1"/>
    <col min="3" max="4" width="10.5" customWidth="1"/>
    <col min="5" max="6" width="10" customWidth="1"/>
    <col min="7" max="7" width="10.5" customWidth="1"/>
    <col min="8" max="8" width="10.6640625" customWidth="1"/>
    <col min="9" max="9" width="5" customWidth="1"/>
    <col min="10" max="10" width="6" bestFit="1" customWidth="1"/>
    <col min="11" max="11" width="6" hidden="1" customWidth="1"/>
    <col min="12" max="12" width="8" hidden="1" customWidth="1"/>
    <col min="13" max="13" width="6" hidden="1" customWidth="1"/>
    <col min="14" max="14" width="19.1640625" hidden="1" customWidth="1"/>
    <col min="15" max="15" width="6" hidden="1" customWidth="1"/>
    <col min="16" max="16" width="12.1640625" hidden="1" customWidth="1"/>
    <col min="17" max="17" width="8" hidden="1" customWidth="1"/>
    <col min="18" max="18" width="6" hidden="1" customWidth="1"/>
    <col min="19" max="19" width="10" hidden="1" customWidth="1"/>
    <col min="20" max="20" width="6" hidden="1" customWidth="1"/>
    <col min="21" max="22" width="10" hidden="1" customWidth="1"/>
    <col min="23" max="23" width="6" bestFit="1" customWidth="1"/>
    <col min="24" max="26" width="5.1640625" customWidth="1"/>
    <col min="27" max="27" width="5" hidden="1" customWidth="1"/>
    <col min="28" max="28" width="5.1640625" hidden="1" customWidth="1"/>
    <col min="29" max="37" width="5.33203125" hidden="1" customWidth="1"/>
    <col min="38" max="38" width="9.6640625" customWidth="1"/>
    <col min="39" max="39" width="10" customWidth="1"/>
    <col min="40" max="40" width="10.5" customWidth="1"/>
    <col min="41" max="41" width="10.6640625" customWidth="1"/>
    <col min="42" max="42" width="5" customWidth="1"/>
    <col min="43" max="43" width="6" bestFit="1" customWidth="1"/>
    <col min="44" max="44" width="6" hidden="1" customWidth="1"/>
    <col min="45" max="45" width="8" hidden="1" customWidth="1"/>
    <col min="46" max="46" width="6" hidden="1" customWidth="1"/>
    <col min="47" max="47" width="19.1640625" hidden="1" customWidth="1"/>
    <col min="48" max="48" width="6" hidden="1" customWidth="1"/>
    <col min="49" max="49" width="12.1640625" hidden="1" customWidth="1"/>
    <col min="50" max="50" width="8" hidden="1" customWidth="1"/>
    <col min="51" max="51" width="6" hidden="1" customWidth="1"/>
    <col min="52" max="52" width="10" hidden="1" customWidth="1"/>
    <col min="53" max="53" width="6" hidden="1" customWidth="1"/>
    <col min="54" max="55" width="10" hidden="1" customWidth="1"/>
    <col min="56" max="56" width="10" bestFit="1" customWidth="1"/>
    <col min="57" max="57" width="10" customWidth="1"/>
    <col min="58" max="59" width="10.1640625" customWidth="1"/>
    <col min="60" max="62" width="10" customWidth="1"/>
    <col min="63" max="63" width="10.1640625" customWidth="1"/>
    <col min="64" max="69" width="10" customWidth="1"/>
    <col min="70" max="70" width="2.83203125" customWidth="1"/>
    <col min="71" max="71" width="21" customWidth="1"/>
    <col min="72" max="72" width="3.1640625" customWidth="1"/>
    <col min="73" max="73" width="2.83203125" customWidth="1"/>
    <col min="74" max="74" width="21" customWidth="1"/>
    <col min="75" max="82" width="10" customWidth="1"/>
    <col min="83" max="83" width="10.5" customWidth="1"/>
    <col min="84" max="90" width="4.83203125" customWidth="1"/>
    <col min="93" max="93" width="9.5" bestFit="1" customWidth="1"/>
  </cols>
  <sheetData>
    <row r="1" spans="1:90" ht="15.75" customHeight="1">
      <c r="B1" s="2" t="s">
        <v>671</v>
      </c>
      <c r="AM1" s="92" t="s">
        <v>73</v>
      </c>
      <c r="BM1" s="2" t="s">
        <v>671</v>
      </c>
    </row>
    <row r="2" spans="1:90" ht="2.25" customHeight="1">
      <c r="B2" s="95"/>
      <c r="BM2" s="95"/>
    </row>
    <row r="3" spans="1:90" ht="18.75" customHeight="1">
      <c r="B3" s="2" t="s">
        <v>81</v>
      </c>
      <c r="AM3" s="192" t="s">
        <v>112</v>
      </c>
      <c r="BM3" s="2" t="s">
        <v>81</v>
      </c>
    </row>
    <row r="4" spans="1:90" ht="17.25" customHeight="1">
      <c r="B4" s="6"/>
      <c r="C4" s="304" t="s">
        <v>804</v>
      </c>
      <c r="D4" t="s">
        <v>689</v>
      </c>
      <c r="BK4" t="s">
        <v>789</v>
      </c>
    </row>
    <row r="5" spans="1:90" ht="45" customHeight="1">
      <c r="A5" s="19"/>
      <c r="B5" s="479" t="s">
        <v>806</v>
      </c>
      <c r="C5" s="21" t="s">
        <v>672</v>
      </c>
      <c r="D5" s="26" t="s">
        <v>674</v>
      </c>
      <c r="E5" s="21" t="s">
        <v>684</v>
      </c>
      <c r="F5" s="21" t="s">
        <v>29</v>
      </c>
      <c r="G5" s="21" t="s">
        <v>111</v>
      </c>
      <c r="H5" s="435" t="s">
        <v>867</v>
      </c>
      <c r="I5" s="174"/>
      <c r="J5" s="174"/>
      <c r="K5" s="174"/>
      <c r="L5" s="166"/>
      <c r="M5" s="166"/>
      <c r="N5" s="166"/>
      <c r="O5" s="166"/>
      <c r="P5" s="166"/>
      <c r="Q5" s="166"/>
      <c r="R5" s="166"/>
      <c r="S5" s="166"/>
      <c r="T5" s="166"/>
      <c r="U5" s="166"/>
      <c r="V5" s="167"/>
      <c r="W5" s="179" t="s">
        <v>868</v>
      </c>
      <c r="X5" s="176"/>
      <c r="Y5" s="176"/>
      <c r="Z5" s="176"/>
      <c r="AA5" s="175"/>
      <c r="AB5" s="175"/>
      <c r="AC5" s="175"/>
      <c r="AD5" s="175"/>
      <c r="AE5" s="175"/>
      <c r="AF5" s="175"/>
      <c r="AG5" s="175"/>
      <c r="AH5" s="175"/>
      <c r="AI5" s="175"/>
      <c r="AJ5" s="175"/>
      <c r="AK5" s="175"/>
      <c r="AL5" s="21" t="s">
        <v>49</v>
      </c>
      <c r="AM5" s="21" t="s">
        <v>29</v>
      </c>
      <c r="AN5" s="21" t="s">
        <v>111</v>
      </c>
      <c r="AO5" s="435" t="s">
        <v>869</v>
      </c>
      <c r="AP5" s="211"/>
      <c r="AQ5" s="212"/>
      <c r="AR5" s="211"/>
      <c r="AS5" s="22"/>
      <c r="AT5" s="22"/>
      <c r="AU5" s="22"/>
      <c r="AV5" s="22"/>
      <c r="AW5" s="22"/>
      <c r="AX5" s="23"/>
      <c r="AY5" s="23"/>
      <c r="AZ5" s="22"/>
      <c r="BA5" s="22"/>
      <c r="BB5" s="22"/>
      <c r="BC5" s="71"/>
      <c r="BD5" s="21" t="s">
        <v>255</v>
      </c>
      <c r="BE5" s="26" t="s">
        <v>58</v>
      </c>
      <c r="BF5" s="21" t="s">
        <v>50</v>
      </c>
      <c r="BG5" s="21" t="s">
        <v>256</v>
      </c>
      <c r="BH5" s="26" t="s">
        <v>266</v>
      </c>
      <c r="BI5" s="21" t="s">
        <v>51</v>
      </c>
      <c r="BJ5" s="21" t="s">
        <v>254</v>
      </c>
      <c r="BK5" s="26" t="s">
        <v>277</v>
      </c>
      <c r="BL5" s="21" t="s">
        <v>63</v>
      </c>
      <c r="BM5" s="21" t="s">
        <v>59</v>
      </c>
      <c r="BN5" s="21" t="s">
        <v>260</v>
      </c>
      <c r="BO5" s="21" t="s">
        <v>261</v>
      </c>
      <c r="BP5" s="21" t="s">
        <v>262</v>
      </c>
      <c r="BQ5" s="21" t="s">
        <v>38</v>
      </c>
      <c r="BR5" s="19"/>
      <c r="BS5" s="20"/>
      <c r="BT5" s="195"/>
      <c r="BU5" s="19"/>
      <c r="BV5" s="20"/>
      <c r="BW5" s="55" t="s">
        <v>267</v>
      </c>
      <c r="BX5" s="21" t="s">
        <v>53</v>
      </c>
      <c r="BY5" s="21" t="s">
        <v>257</v>
      </c>
      <c r="BZ5" s="26" t="s">
        <v>263</v>
      </c>
      <c r="CA5" s="21" t="s">
        <v>268</v>
      </c>
      <c r="CB5" s="21" t="s">
        <v>57</v>
      </c>
      <c r="CC5" s="21" t="s">
        <v>258</v>
      </c>
      <c r="CD5" s="21" t="s">
        <v>264</v>
      </c>
      <c r="CE5" s="1"/>
      <c r="CF5" s="1"/>
      <c r="CG5" s="1"/>
    </row>
    <row r="6" spans="1:90" ht="11.25" customHeight="1">
      <c r="A6" s="27"/>
      <c r="B6" s="28"/>
      <c r="C6" s="29" t="s">
        <v>158</v>
      </c>
      <c r="D6" s="34" t="s">
        <v>673</v>
      </c>
      <c r="E6" s="29" t="s">
        <v>685</v>
      </c>
      <c r="F6" s="29" t="s">
        <v>686</v>
      </c>
      <c r="G6" s="59" t="s">
        <v>154</v>
      </c>
      <c r="H6" s="446" t="s">
        <v>390</v>
      </c>
      <c r="I6" s="54" t="s">
        <v>369</v>
      </c>
      <c r="J6" s="54" t="s">
        <v>370</v>
      </c>
      <c r="K6" s="54" t="s">
        <v>391</v>
      </c>
      <c r="L6" s="54" t="s">
        <v>392</v>
      </c>
      <c r="M6" s="54" t="s">
        <v>784</v>
      </c>
      <c r="N6" s="54" t="s">
        <v>394</v>
      </c>
      <c r="O6" s="54" t="s">
        <v>377</v>
      </c>
      <c r="P6" s="54" t="s">
        <v>395</v>
      </c>
      <c r="Q6" s="54" t="s">
        <v>396</v>
      </c>
      <c r="R6" s="54" t="s">
        <v>397</v>
      </c>
      <c r="S6" s="54" t="s">
        <v>398</v>
      </c>
      <c r="T6" s="54" t="s">
        <v>378</v>
      </c>
      <c r="U6" s="54" t="s">
        <v>6</v>
      </c>
      <c r="V6" s="54" t="s">
        <v>380</v>
      </c>
      <c r="W6" s="54" t="s">
        <v>390</v>
      </c>
      <c r="X6" s="54" t="s">
        <v>369</v>
      </c>
      <c r="Y6" s="54" t="s">
        <v>370</v>
      </c>
      <c r="Z6" s="54" t="s">
        <v>391</v>
      </c>
      <c r="AA6" s="54" t="s">
        <v>392</v>
      </c>
      <c r="AB6" s="54" t="s">
        <v>784</v>
      </c>
      <c r="AC6" s="54" t="s">
        <v>394</v>
      </c>
      <c r="AD6" s="54" t="s">
        <v>377</v>
      </c>
      <c r="AE6" s="54" t="s">
        <v>395</v>
      </c>
      <c r="AF6" s="54" t="s">
        <v>396</v>
      </c>
      <c r="AG6" s="54" t="s">
        <v>397</v>
      </c>
      <c r="AH6" s="54" t="s">
        <v>398</v>
      </c>
      <c r="AI6" s="54" t="s">
        <v>378</v>
      </c>
      <c r="AJ6" s="54" t="s">
        <v>6</v>
      </c>
      <c r="AK6" s="54" t="s">
        <v>380</v>
      </c>
      <c r="AL6" s="59" t="s">
        <v>166</v>
      </c>
      <c r="AM6" s="59" t="s">
        <v>165</v>
      </c>
      <c r="AN6" s="59" t="s">
        <v>179</v>
      </c>
      <c r="AO6" s="446" t="s">
        <v>390</v>
      </c>
      <c r="AP6" s="54" t="s">
        <v>369</v>
      </c>
      <c r="AQ6" s="54" t="s">
        <v>370</v>
      </c>
      <c r="AR6" s="54" t="s">
        <v>391</v>
      </c>
      <c r="AS6" s="54" t="s">
        <v>392</v>
      </c>
      <c r="AT6" s="54" t="s">
        <v>784</v>
      </c>
      <c r="AU6" s="54" t="s">
        <v>394</v>
      </c>
      <c r="AV6" s="54" t="s">
        <v>377</v>
      </c>
      <c r="AW6" s="54" t="s">
        <v>395</v>
      </c>
      <c r="AX6" s="54" t="s">
        <v>396</v>
      </c>
      <c r="AY6" s="54" t="s">
        <v>397</v>
      </c>
      <c r="AZ6" s="54" t="s">
        <v>398</v>
      </c>
      <c r="BA6" s="54" t="s">
        <v>378</v>
      </c>
      <c r="BB6" s="54" t="s">
        <v>6</v>
      </c>
      <c r="BC6" s="54" t="s">
        <v>380</v>
      </c>
      <c r="BD6" s="59" t="s">
        <v>186</v>
      </c>
      <c r="BE6" s="29" t="s">
        <v>188</v>
      </c>
      <c r="BF6" s="59" t="s">
        <v>193</v>
      </c>
      <c r="BG6" s="59" t="s">
        <v>196</v>
      </c>
      <c r="BH6" s="34" t="s">
        <v>200</v>
      </c>
      <c r="BI6" s="29" t="s">
        <v>202</v>
      </c>
      <c r="BJ6" s="29" t="s">
        <v>212</v>
      </c>
      <c r="BK6" s="34" t="s">
        <v>216</v>
      </c>
      <c r="BL6" s="217" t="s">
        <v>203</v>
      </c>
      <c r="BM6" s="29" t="s">
        <v>224</v>
      </c>
      <c r="BN6" s="29" t="s">
        <v>229</v>
      </c>
      <c r="BO6" s="29" t="s">
        <v>231</v>
      </c>
      <c r="BP6" s="58" t="s">
        <v>233</v>
      </c>
      <c r="BQ6" s="59" t="s">
        <v>230</v>
      </c>
      <c r="BR6" s="27"/>
      <c r="BS6" s="28"/>
      <c r="BT6" s="195"/>
      <c r="BU6" s="27"/>
      <c r="BV6" s="28"/>
      <c r="BW6" s="58" t="s">
        <v>238</v>
      </c>
      <c r="BX6" s="58" t="s">
        <v>239</v>
      </c>
      <c r="BY6" s="59" t="s">
        <v>240</v>
      </c>
      <c r="BZ6" s="72" t="s">
        <v>241</v>
      </c>
      <c r="CA6" s="59" t="s">
        <v>234</v>
      </c>
      <c r="CB6" s="59" t="s">
        <v>235</v>
      </c>
      <c r="CC6" s="59" t="s">
        <v>236</v>
      </c>
      <c r="CD6" s="59" t="s">
        <v>237</v>
      </c>
      <c r="CE6" s="1"/>
      <c r="CF6" s="1"/>
      <c r="CG6" s="1"/>
    </row>
    <row r="7" spans="1:90" ht="15.75" customHeight="1">
      <c r="A7" s="35">
        <v>1</v>
      </c>
      <c r="B7" s="73" t="s">
        <v>390</v>
      </c>
      <c r="C7" s="275">
        <v>0</v>
      </c>
      <c r="D7" s="438"/>
      <c r="E7" s="288">
        <v>0.6076697608425885</v>
      </c>
      <c r="F7" s="288">
        <v>0.6076697608425885</v>
      </c>
      <c r="G7" s="238">
        <f>C7*E7</f>
        <v>0</v>
      </c>
      <c r="H7" s="443">
        <v>0.11312521740737652</v>
      </c>
      <c r="I7" s="168">
        <v>4.6690184685619425E-4</v>
      </c>
      <c r="J7" s="168">
        <v>0</v>
      </c>
      <c r="K7" s="168">
        <v>0</v>
      </c>
      <c r="L7" s="168">
        <v>7.8226264111222993E-2</v>
      </c>
      <c r="M7" s="168">
        <v>1.142299408683015E-3</v>
      </c>
      <c r="N7" s="168">
        <v>0</v>
      </c>
      <c r="O7" s="168">
        <v>1.6548225500683111E-4</v>
      </c>
      <c r="P7" s="168">
        <v>0</v>
      </c>
      <c r="Q7" s="168">
        <v>1.8741507754298832E-6</v>
      </c>
      <c r="R7" s="168">
        <v>1.2326225894524484E-5</v>
      </c>
      <c r="S7" s="168">
        <v>0</v>
      </c>
      <c r="T7" s="168">
        <v>4.7436272755857699E-5</v>
      </c>
      <c r="U7" s="168">
        <v>4.8799638331846343E-3</v>
      </c>
      <c r="V7" s="169">
        <v>0</v>
      </c>
      <c r="W7" s="447">
        <f>$G$7*H7</f>
        <v>0</v>
      </c>
      <c r="X7" s="448">
        <f>$G$8*I7</f>
        <v>0</v>
      </c>
      <c r="Y7" s="448">
        <f>$G$9*J7</f>
        <v>0</v>
      </c>
      <c r="Z7" s="448">
        <f>$G$10*K7</f>
        <v>0</v>
      </c>
      <c r="AA7" s="170">
        <f>$G$11*L7</f>
        <v>0</v>
      </c>
      <c r="AB7" s="170">
        <f>$G$12*M7</f>
        <v>0</v>
      </c>
      <c r="AC7" s="170">
        <f>$G$13*N7</f>
        <v>0</v>
      </c>
      <c r="AD7" s="170">
        <f>$G$14*O7</f>
        <v>0</v>
      </c>
      <c r="AE7" s="170">
        <f>$G$15*P7</f>
        <v>0</v>
      </c>
      <c r="AF7" s="170">
        <f>$G$16*O7</f>
        <v>0</v>
      </c>
      <c r="AG7" s="170">
        <f>$G$17*R7</f>
        <v>0</v>
      </c>
      <c r="AH7" s="170">
        <f>$G$18*S7</f>
        <v>0</v>
      </c>
      <c r="AI7" s="170">
        <f>$G$19*T7</f>
        <v>0</v>
      </c>
      <c r="AJ7" s="170">
        <f>$G$20*U7</f>
        <v>0</v>
      </c>
      <c r="AK7" s="170">
        <f>$G$21*V7</f>
        <v>0</v>
      </c>
      <c r="AL7" s="314">
        <f>SUM(W7:AK7)</f>
        <v>0</v>
      </c>
      <c r="AM7" s="198">
        <v>0.6076697608425885</v>
      </c>
      <c r="AN7" s="316">
        <f>AL7*AM7</f>
        <v>0</v>
      </c>
      <c r="AO7" s="453">
        <v>1.0765579399321765</v>
      </c>
      <c r="AP7" s="38">
        <v>9.3498990414563315E-4</v>
      </c>
      <c r="AQ7" s="38">
        <v>2.5858630760085982E-3</v>
      </c>
      <c r="AR7" s="38">
        <v>1.6013841841580785E-3</v>
      </c>
      <c r="AS7" s="38">
        <v>5.4312594208791733E-2</v>
      </c>
      <c r="AT7" s="38">
        <v>3.8157481713171058E-3</v>
      </c>
      <c r="AU7" s="38">
        <v>1.3279680536305188E-3</v>
      </c>
      <c r="AV7" s="38">
        <v>1.0663732184802467E-3</v>
      </c>
      <c r="AW7" s="38">
        <v>1.0033788887530697E-3</v>
      </c>
      <c r="AX7" s="38">
        <v>2.4941556812519241E-4</v>
      </c>
      <c r="AY7" s="38">
        <v>2.2792014174704148E-3</v>
      </c>
      <c r="AZ7" s="38">
        <v>1.3810696453963279E-3</v>
      </c>
      <c r="BA7" s="38">
        <v>1.2870569176972237E-3</v>
      </c>
      <c r="BB7" s="38">
        <v>5.0352586595421743E-3</v>
      </c>
      <c r="BC7" s="38">
        <v>1.3718553947212624E-3</v>
      </c>
      <c r="BD7" s="239">
        <f t="array" ref="BD7:BD21">MMULT(AO7:BC21,AN7:AN21)</f>
        <v>0</v>
      </c>
      <c r="BE7" s="40">
        <v>0.45301456388925887</v>
      </c>
      <c r="BF7" s="314">
        <f>G7*BE7</f>
        <v>0</v>
      </c>
      <c r="BG7" s="314">
        <f>BD7*BE7</f>
        <v>0</v>
      </c>
      <c r="BH7" s="40">
        <v>8.3311118181740001E-2</v>
      </c>
      <c r="BI7" s="238">
        <f>G7*BH7</f>
        <v>0</v>
      </c>
      <c r="BJ7" s="238">
        <f>BD7*BH7</f>
        <v>0</v>
      </c>
      <c r="BK7" s="1924">
        <v>0.72430000000000005</v>
      </c>
      <c r="BL7" s="1931">
        <f>(BI22+BJ22)*BK7</f>
        <v>0</v>
      </c>
      <c r="BM7" s="318">
        <v>1.0757923129744192E-2</v>
      </c>
      <c r="BN7" s="238">
        <f>$BL$7*BM7</f>
        <v>0</v>
      </c>
      <c r="BO7" s="238">
        <f>BN7*BE7</f>
        <v>0</v>
      </c>
      <c r="BP7" s="305">
        <f>BN7*BH7</f>
        <v>0</v>
      </c>
      <c r="BQ7" s="239">
        <f>G7+BD7+BN7</f>
        <v>0</v>
      </c>
      <c r="BR7" s="35">
        <v>1</v>
      </c>
      <c r="BS7" s="73" t="s">
        <v>390</v>
      </c>
      <c r="BT7" s="214"/>
      <c r="BU7" s="35">
        <v>1</v>
      </c>
      <c r="BV7" s="73" t="s">
        <v>390</v>
      </c>
      <c r="BW7" s="64">
        <v>0.22398599999999999</v>
      </c>
      <c r="BX7" s="62">
        <f>G7*BW7*100</f>
        <v>0</v>
      </c>
      <c r="BY7" s="62">
        <f>BD7*BW7*100</f>
        <v>0</v>
      </c>
      <c r="BZ7" s="63">
        <f>BN7*BW7*100</f>
        <v>0</v>
      </c>
      <c r="CA7" s="64">
        <v>3.678E-2</v>
      </c>
      <c r="CB7" s="62">
        <f>G7*CA7*100</f>
        <v>0</v>
      </c>
      <c r="CC7" s="62">
        <f>BD7*CA7*100</f>
        <v>0</v>
      </c>
      <c r="CD7" s="62">
        <f>BN7*CA7*100</f>
        <v>0</v>
      </c>
      <c r="CE7" s="7"/>
      <c r="CF7" s="7"/>
      <c r="CG7" s="7"/>
      <c r="CH7" s="7"/>
      <c r="CI7" s="7"/>
      <c r="CJ7" s="7"/>
      <c r="CK7" s="7"/>
      <c r="CL7" s="164"/>
    </row>
    <row r="8" spans="1:90" ht="15.75" customHeight="1">
      <c r="A8" s="41">
        <v>2</v>
      </c>
      <c r="B8" s="75" t="s">
        <v>369</v>
      </c>
      <c r="C8" s="276">
        <v>0</v>
      </c>
      <c r="D8" s="439"/>
      <c r="E8" s="289">
        <v>0.82667458785088366</v>
      </c>
      <c r="F8" s="289">
        <v>0.82667458785088366</v>
      </c>
      <c r="G8" s="239">
        <f>C8*E8</f>
        <v>0</v>
      </c>
      <c r="H8" s="444">
        <v>2.0351933196309979E-4</v>
      </c>
      <c r="I8" s="170">
        <v>0.17778584768624195</v>
      </c>
      <c r="J8" s="170">
        <v>1.3627691469065141E-4</v>
      </c>
      <c r="K8" s="170">
        <v>5.3858997145473151E-5</v>
      </c>
      <c r="L8" s="170">
        <v>2.041454266974533E-3</v>
      </c>
      <c r="M8" s="170">
        <v>4.4645125137206787E-5</v>
      </c>
      <c r="N8" s="170">
        <v>0</v>
      </c>
      <c r="O8" s="170">
        <v>0</v>
      </c>
      <c r="P8" s="170">
        <v>0</v>
      </c>
      <c r="Q8" s="170">
        <v>0</v>
      </c>
      <c r="R8" s="170">
        <v>0</v>
      </c>
      <c r="S8" s="170">
        <v>0</v>
      </c>
      <c r="T8" s="170">
        <v>5.4212883149551659E-6</v>
      </c>
      <c r="U8" s="170">
        <v>2.4811723015592639E-4</v>
      </c>
      <c r="V8" s="171">
        <v>0</v>
      </c>
      <c r="W8" s="447">
        <f t="shared" ref="W8:W21" si="0">$G$7*H8</f>
        <v>0</v>
      </c>
      <c r="X8" s="448">
        <f t="shared" ref="X8:X21" si="1">$G$8*I8</f>
        <v>0</v>
      </c>
      <c r="Y8" s="448">
        <f t="shared" ref="Y8:Y21" si="2">$G$9*J8</f>
        <v>0</v>
      </c>
      <c r="Z8" s="448">
        <f t="shared" ref="Z8:Z21" si="3">$G$10*K8</f>
        <v>0</v>
      </c>
      <c r="AA8" s="170">
        <f t="shared" ref="AA8:AA21" si="4">$G$11*L8</f>
        <v>0</v>
      </c>
      <c r="AB8" s="170">
        <f t="shared" ref="AB8:AB21" si="5">$G$12*M8</f>
        <v>0</v>
      </c>
      <c r="AC8" s="170">
        <f t="shared" ref="AC8:AC21" si="6">$G$13*N8</f>
        <v>0</v>
      </c>
      <c r="AD8" s="170">
        <f t="shared" ref="AD8:AD21" si="7">$G$14*O8</f>
        <v>0</v>
      </c>
      <c r="AE8" s="170">
        <f t="shared" ref="AE8:AE21" si="8">$G$15*P8</f>
        <v>0</v>
      </c>
      <c r="AF8" s="170">
        <f t="shared" ref="AF8:AF21" si="9">$G$16*O8</f>
        <v>0</v>
      </c>
      <c r="AG8" s="170">
        <f t="shared" ref="AG8:AG21" si="10">$G$17*R8</f>
        <v>0</v>
      </c>
      <c r="AH8" s="170">
        <f t="shared" ref="AH8:AH21" si="11">$G$18*S8</f>
        <v>0</v>
      </c>
      <c r="AI8" s="170">
        <f t="shared" ref="AI8:AI21" si="12">$G$19*T8</f>
        <v>0</v>
      </c>
      <c r="AJ8" s="170">
        <f t="shared" ref="AJ8:AJ21" si="13">$G$20*U8</f>
        <v>0</v>
      </c>
      <c r="AK8" s="170">
        <f t="shared" ref="AK8:AK21" si="14">$G$21*V8</f>
        <v>0</v>
      </c>
      <c r="AL8" s="314">
        <f t="shared" ref="AL8:AL21" si="15">SUM(W8:AK8)</f>
        <v>0</v>
      </c>
      <c r="AM8" s="200">
        <v>0.82667458785088366</v>
      </c>
      <c r="AN8" s="316">
        <f t="shared" ref="AN8:AN21" si="16">AL8*AM8</f>
        <v>0</v>
      </c>
      <c r="AO8" s="453">
        <v>3.226761239318718E-4</v>
      </c>
      <c r="AP8" s="38">
        <v>1.1723208969994847</v>
      </c>
      <c r="AQ8" s="38">
        <v>2.3854097419937273E-4</v>
      </c>
      <c r="AR8" s="38">
        <v>1.2572788911898968E-4</v>
      </c>
      <c r="AS8" s="38">
        <v>2.1224412145283158E-3</v>
      </c>
      <c r="AT8" s="38">
        <v>1.7668794333155301E-4</v>
      </c>
      <c r="AU8" s="38">
        <v>6.467494519930302E-5</v>
      </c>
      <c r="AV8" s="38">
        <v>5.0901048255820488E-5</v>
      </c>
      <c r="AW8" s="38">
        <v>5.5731573178620532E-5</v>
      </c>
      <c r="AX8" s="38">
        <v>1.411651567422247E-5</v>
      </c>
      <c r="AY8" s="38">
        <v>1.09501495764796E-4</v>
      </c>
      <c r="AZ8" s="38">
        <v>7.5660724106939656E-5</v>
      </c>
      <c r="BA8" s="38">
        <v>6.9979057152352812E-5</v>
      </c>
      <c r="BB8" s="38">
        <v>3.2492767140791784E-4</v>
      </c>
      <c r="BC8" s="38">
        <v>6.8257558530802385E-5</v>
      </c>
      <c r="BD8" s="239">
        <v>0</v>
      </c>
      <c r="BE8" s="44">
        <v>0.66891471259597424</v>
      </c>
      <c r="BF8" s="314">
        <f t="shared" ref="BF8:BF21" si="17">G8*BE8</f>
        <v>0</v>
      </c>
      <c r="BG8" s="314">
        <f t="shared" ref="BG8:BG21" si="18">BD8*BE8</f>
        <v>0</v>
      </c>
      <c r="BH8" s="44">
        <v>0.26614785992217899</v>
      </c>
      <c r="BI8" s="239">
        <f t="shared" ref="BI8:BI21" si="19">G8*BH8</f>
        <v>0</v>
      </c>
      <c r="BJ8" s="239">
        <f t="shared" ref="BJ8:BJ21" si="20">BD8*BH8</f>
        <v>0</v>
      </c>
      <c r="BK8" s="1925"/>
      <c r="BL8" s="1932"/>
      <c r="BM8" s="319">
        <v>7.5232698423092104E-4</v>
      </c>
      <c r="BN8" s="239">
        <f t="shared" ref="BN8:BN21" si="21">$BL$7*BM8</f>
        <v>0</v>
      </c>
      <c r="BO8" s="239">
        <f t="shared" ref="BO8:BO21" si="22">BN8*BE8</f>
        <v>0</v>
      </c>
      <c r="BP8" s="316">
        <f t="shared" ref="BP8:BP21" si="23">BN8*BH8</f>
        <v>0</v>
      </c>
      <c r="BQ8" s="239">
        <f t="shared" ref="BQ8:BQ21" si="24">G8+BD8+BN8</f>
        <v>0</v>
      </c>
      <c r="BR8" s="41">
        <v>2</v>
      </c>
      <c r="BS8" s="75" t="s">
        <v>369</v>
      </c>
      <c r="BT8" s="215"/>
      <c r="BU8" s="41">
        <v>2</v>
      </c>
      <c r="BV8" s="75" t="s">
        <v>369</v>
      </c>
      <c r="BW8" s="64">
        <v>0.102516</v>
      </c>
      <c r="BX8" s="62">
        <f t="shared" ref="BX8:BX21" si="25">G8*BW8*100</f>
        <v>0</v>
      </c>
      <c r="BY8" s="62">
        <f t="shared" ref="BY8:BY21" si="26">BD8*BW8*100</f>
        <v>0</v>
      </c>
      <c r="BZ8" s="63">
        <f t="shared" ref="BZ8:BZ21" si="27">BN8*BW8*100</f>
        <v>0</v>
      </c>
      <c r="CA8" s="64">
        <v>9.2398999999999995E-2</v>
      </c>
      <c r="CB8" s="62">
        <f t="shared" ref="CB8:CB21" si="28">G8*CA8*100</f>
        <v>0</v>
      </c>
      <c r="CC8" s="62">
        <f t="shared" ref="CC8:CC21" si="29">BD8*CA8*100</f>
        <v>0</v>
      </c>
      <c r="CD8" s="62">
        <f t="shared" ref="CD8:CD21" si="30">BN8*CA8*100</f>
        <v>0</v>
      </c>
      <c r="CE8" s="7"/>
      <c r="CF8" s="7"/>
      <c r="CG8" s="7"/>
      <c r="CH8" s="7"/>
      <c r="CI8" s="7"/>
      <c r="CJ8" s="7"/>
      <c r="CK8" s="7"/>
      <c r="CL8" s="164"/>
    </row>
    <row r="9" spans="1:90" ht="15.75" customHeight="1">
      <c r="A9" s="41">
        <v>3</v>
      </c>
      <c r="B9" s="75" t="s">
        <v>370</v>
      </c>
      <c r="C9" s="276">
        <v>0</v>
      </c>
      <c r="D9" s="439"/>
      <c r="E9" s="289">
        <v>0.29404428992517573</v>
      </c>
      <c r="F9" s="289">
        <v>0.29404428992517573</v>
      </c>
      <c r="G9" s="239">
        <f t="shared" ref="G9:G16" si="31">C9*E9</f>
        <v>0</v>
      </c>
      <c r="H9" s="444">
        <v>0</v>
      </c>
      <c r="I9" s="170">
        <v>0</v>
      </c>
      <c r="J9" s="170">
        <v>3.0526028890705915E-2</v>
      </c>
      <c r="K9" s="170">
        <v>0</v>
      </c>
      <c r="L9" s="170">
        <v>2.4929255039496865E-2</v>
      </c>
      <c r="M9" s="170">
        <v>0</v>
      </c>
      <c r="N9" s="170">
        <v>0</v>
      </c>
      <c r="O9" s="170">
        <v>0</v>
      </c>
      <c r="P9" s="170">
        <v>0</v>
      </c>
      <c r="Q9" s="170">
        <v>0</v>
      </c>
      <c r="R9" s="170">
        <v>0</v>
      </c>
      <c r="S9" s="170">
        <v>0</v>
      </c>
      <c r="T9" s="170">
        <v>1.0842576629910332E-5</v>
      </c>
      <c r="U9" s="170">
        <v>1.0339030356792138E-3</v>
      </c>
      <c r="V9" s="171">
        <v>0</v>
      </c>
      <c r="W9" s="447">
        <f t="shared" si="0"/>
        <v>0</v>
      </c>
      <c r="X9" s="448">
        <f t="shared" si="1"/>
        <v>0</v>
      </c>
      <c r="Y9" s="448">
        <f t="shared" si="2"/>
        <v>0</v>
      </c>
      <c r="Z9" s="448">
        <f t="shared" si="3"/>
        <v>0</v>
      </c>
      <c r="AA9" s="170">
        <f t="shared" si="4"/>
        <v>0</v>
      </c>
      <c r="AB9" s="170">
        <f t="shared" si="5"/>
        <v>0</v>
      </c>
      <c r="AC9" s="170">
        <f t="shared" si="6"/>
        <v>0</v>
      </c>
      <c r="AD9" s="170">
        <f t="shared" si="7"/>
        <v>0</v>
      </c>
      <c r="AE9" s="170">
        <f t="shared" si="8"/>
        <v>0</v>
      </c>
      <c r="AF9" s="170">
        <f t="shared" si="9"/>
        <v>0</v>
      </c>
      <c r="AG9" s="170">
        <f t="shared" si="10"/>
        <v>0</v>
      </c>
      <c r="AH9" s="170">
        <f t="shared" si="11"/>
        <v>0</v>
      </c>
      <c r="AI9" s="170">
        <f t="shared" si="12"/>
        <v>0</v>
      </c>
      <c r="AJ9" s="170">
        <f t="shared" si="13"/>
        <v>0</v>
      </c>
      <c r="AK9" s="170">
        <f t="shared" si="14"/>
        <v>0</v>
      </c>
      <c r="AL9" s="314">
        <f t="shared" si="15"/>
        <v>0</v>
      </c>
      <c r="AM9" s="200">
        <v>0.29404428992517573</v>
      </c>
      <c r="AN9" s="316">
        <f t="shared" si="16"/>
        <v>0</v>
      </c>
      <c r="AO9" s="453">
        <v>3.9069190079297074E-4</v>
      </c>
      <c r="AP9" s="38">
        <v>7.6553289465388017E-5</v>
      </c>
      <c r="AQ9" s="38">
        <v>1.0094253608723702</v>
      </c>
      <c r="AR9" s="38">
        <v>2.1627222307795785E-4</v>
      </c>
      <c r="AS9" s="38">
        <v>7.8617769881220139E-3</v>
      </c>
      <c r="AT9" s="38">
        <v>4.2628449728220676E-4</v>
      </c>
      <c r="AU9" s="38">
        <v>1.7511646348485494E-4</v>
      </c>
      <c r="AV9" s="38">
        <v>1.2038365946877838E-4</v>
      </c>
      <c r="AW9" s="38">
        <v>1.22919368834169E-4</v>
      </c>
      <c r="AX9" s="38">
        <v>2.9183300449768595E-5</v>
      </c>
      <c r="AY9" s="38">
        <v>3.002644361321115E-4</v>
      </c>
      <c r="AZ9" s="38">
        <v>1.7052801592357201E-4</v>
      </c>
      <c r="BA9" s="38">
        <v>1.6353368955739463E-4</v>
      </c>
      <c r="BB9" s="38">
        <v>5.5877206512277688E-4</v>
      </c>
      <c r="BC9" s="38">
        <v>1.7964375787210256E-4</v>
      </c>
      <c r="BD9" s="239">
        <v>0</v>
      </c>
      <c r="BE9" s="44">
        <v>0.55945080403379666</v>
      </c>
      <c r="BF9" s="314">
        <f t="shared" si="17"/>
        <v>0</v>
      </c>
      <c r="BG9" s="314">
        <f t="shared" si="18"/>
        <v>0</v>
      </c>
      <c r="BH9" s="44">
        <v>0.17278209321340965</v>
      </c>
      <c r="BI9" s="239">
        <f t="shared" si="19"/>
        <v>0</v>
      </c>
      <c r="BJ9" s="239">
        <f t="shared" si="20"/>
        <v>0</v>
      </c>
      <c r="BK9" s="1925"/>
      <c r="BL9" s="1932"/>
      <c r="BM9" s="319">
        <v>8.5828433559334821E-4</v>
      </c>
      <c r="BN9" s="239">
        <f t="shared" si="21"/>
        <v>0</v>
      </c>
      <c r="BO9" s="239">
        <f t="shared" si="22"/>
        <v>0</v>
      </c>
      <c r="BP9" s="316">
        <f t="shared" si="23"/>
        <v>0</v>
      </c>
      <c r="BQ9" s="239">
        <f t="shared" si="24"/>
        <v>0</v>
      </c>
      <c r="BR9" s="41">
        <v>3</v>
      </c>
      <c r="BS9" s="75" t="s">
        <v>370</v>
      </c>
      <c r="BT9" s="215"/>
      <c r="BU9" s="41">
        <v>3</v>
      </c>
      <c r="BV9" s="75" t="s">
        <v>370</v>
      </c>
      <c r="BW9" s="64">
        <v>0.139207</v>
      </c>
      <c r="BX9" s="62">
        <f t="shared" si="25"/>
        <v>0</v>
      </c>
      <c r="BY9" s="62">
        <f t="shared" si="26"/>
        <v>0</v>
      </c>
      <c r="BZ9" s="63">
        <f t="shared" si="27"/>
        <v>0</v>
      </c>
      <c r="CA9" s="64">
        <v>3.0339000000000001E-2</v>
      </c>
      <c r="CB9" s="62">
        <f t="shared" si="28"/>
        <v>0</v>
      </c>
      <c r="CC9" s="62">
        <f t="shared" si="29"/>
        <v>0</v>
      </c>
      <c r="CD9" s="62">
        <f t="shared" si="30"/>
        <v>0</v>
      </c>
      <c r="CE9" s="7"/>
      <c r="CF9" s="7"/>
      <c r="CG9" s="7"/>
      <c r="CH9" s="7"/>
      <c r="CI9" s="7"/>
      <c r="CJ9" s="7"/>
      <c r="CK9" s="7"/>
      <c r="CL9" s="164"/>
    </row>
    <row r="10" spans="1:90" ht="15.75" customHeight="1">
      <c r="A10" s="41">
        <v>4</v>
      </c>
      <c r="B10" s="75" t="s">
        <v>391</v>
      </c>
      <c r="C10" s="276">
        <v>0</v>
      </c>
      <c r="D10" s="439"/>
      <c r="E10" s="289">
        <v>8.3267444158924731E-2</v>
      </c>
      <c r="F10" s="289">
        <v>8.3267444158924731E-2</v>
      </c>
      <c r="G10" s="239">
        <f t="shared" si="31"/>
        <v>0</v>
      </c>
      <c r="H10" s="444">
        <v>1.1465877857076044E-5</v>
      </c>
      <c r="I10" s="170">
        <v>3.1126789790412947E-4</v>
      </c>
      <c r="J10" s="170">
        <v>0</v>
      </c>
      <c r="K10" s="170">
        <v>3.5546938116012279E-3</v>
      </c>
      <c r="L10" s="170">
        <v>1.3648517171344268E-2</v>
      </c>
      <c r="M10" s="170">
        <v>8.4594814699638383E-3</v>
      </c>
      <c r="N10" s="170">
        <v>0.21736904858093137</v>
      </c>
      <c r="O10" s="170">
        <v>2.6477160801092977E-6</v>
      </c>
      <c r="P10" s="170">
        <v>0</v>
      </c>
      <c r="Q10" s="170">
        <v>0</v>
      </c>
      <c r="R10" s="170">
        <v>2.0543709824207477E-6</v>
      </c>
      <c r="S10" s="170">
        <v>0</v>
      </c>
      <c r="T10" s="170">
        <v>1.6263864944865497E-5</v>
      </c>
      <c r="U10" s="170">
        <v>1.5598725667956079E-5</v>
      </c>
      <c r="V10" s="171">
        <v>2.1307877522320001E-4</v>
      </c>
      <c r="W10" s="447">
        <f t="shared" si="0"/>
        <v>0</v>
      </c>
      <c r="X10" s="448">
        <f t="shared" si="1"/>
        <v>0</v>
      </c>
      <c r="Y10" s="448">
        <f t="shared" si="2"/>
        <v>0</v>
      </c>
      <c r="Z10" s="448">
        <f t="shared" si="3"/>
        <v>0</v>
      </c>
      <c r="AA10" s="170">
        <f t="shared" si="4"/>
        <v>0</v>
      </c>
      <c r="AB10" s="170">
        <f t="shared" si="5"/>
        <v>0</v>
      </c>
      <c r="AC10" s="170">
        <f t="shared" si="6"/>
        <v>0</v>
      </c>
      <c r="AD10" s="170">
        <f t="shared" si="7"/>
        <v>0</v>
      </c>
      <c r="AE10" s="170">
        <f t="shared" si="8"/>
        <v>0</v>
      </c>
      <c r="AF10" s="170">
        <f t="shared" si="9"/>
        <v>0</v>
      </c>
      <c r="AG10" s="170">
        <f t="shared" si="10"/>
        <v>0</v>
      </c>
      <c r="AH10" s="170">
        <f t="shared" si="11"/>
        <v>0</v>
      </c>
      <c r="AI10" s="170">
        <f t="shared" si="12"/>
        <v>0</v>
      </c>
      <c r="AJ10" s="170">
        <f t="shared" si="13"/>
        <v>0</v>
      </c>
      <c r="AK10" s="170">
        <f t="shared" si="14"/>
        <v>0</v>
      </c>
      <c r="AL10" s="314">
        <f t="shared" si="15"/>
        <v>0</v>
      </c>
      <c r="AM10" s="200">
        <v>8.3267444158924731E-2</v>
      </c>
      <c r="AN10" s="316">
        <f t="shared" si="16"/>
        <v>0</v>
      </c>
      <c r="AO10" s="453">
        <v>2.5574780253819493E-4</v>
      </c>
      <c r="AP10" s="38">
        <v>1.0792313575334611E-4</v>
      </c>
      <c r="AQ10" s="38">
        <v>1.8444307979861984E-4</v>
      </c>
      <c r="AR10" s="38">
        <v>1.0010188247258354</v>
      </c>
      <c r="AS10" s="38">
        <v>2.0179526974419674E-3</v>
      </c>
      <c r="AT10" s="38">
        <v>9.2287462880751632E-4</v>
      </c>
      <c r="AU10" s="38">
        <v>1.9775814159802094E-2</v>
      </c>
      <c r="AV10" s="38">
        <v>5.5514826534134199E-4</v>
      </c>
      <c r="AW10" s="38">
        <v>1.9005146155010421E-4</v>
      </c>
      <c r="AX10" s="38">
        <v>8.8064483116758515E-5</v>
      </c>
      <c r="AY10" s="38">
        <v>3.0739457570387455E-4</v>
      </c>
      <c r="AZ10" s="38">
        <v>3.0779177471328752E-4</v>
      </c>
      <c r="BA10" s="38">
        <v>3.2767138277558204E-4</v>
      </c>
      <c r="BB10" s="38">
        <v>4.9041328277673474E-4</v>
      </c>
      <c r="BC10" s="38">
        <v>2.698718255853969E-4</v>
      </c>
      <c r="BD10" s="239">
        <v>0</v>
      </c>
      <c r="BE10" s="44">
        <v>0.41864598481176279</v>
      </c>
      <c r="BF10" s="314">
        <f t="shared" si="17"/>
        <v>0</v>
      </c>
      <c r="BG10" s="314">
        <f t="shared" si="18"/>
        <v>0</v>
      </c>
      <c r="BH10" s="44">
        <v>0.17504174072278775</v>
      </c>
      <c r="BI10" s="239">
        <f t="shared" si="19"/>
        <v>0</v>
      </c>
      <c r="BJ10" s="239">
        <f t="shared" si="20"/>
        <v>0</v>
      </c>
      <c r="BK10" s="1925"/>
      <c r="BL10" s="1932"/>
      <c r="BM10" s="319">
        <v>8.5327626452882564E-4</v>
      </c>
      <c r="BN10" s="239">
        <f t="shared" si="21"/>
        <v>0</v>
      </c>
      <c r="BO10" s="239">
        <f t="shared" si="22"/>
        <v>0</v>
      </c>
      <c r="BP10" s="316">
        <f t="shared" si="23"/>
        <v>0</v>
      </c>
      <c r="BQ10" s="239">
        <f t="shared" si="24"/>
        <v>0</v>
      </c>
      <c r="BR10" s="41">
        <v>4</v>
      </c>
      <c r="BS10" s="75" t="s">
        <v>391</v>
      </c>
      <c r="BT10" s="215"/>
      <c r="BU10" s="41">
        <v>4</v>
      </c>
      <c r="BV10" s="75" t="s">
        <v>391</v>
      </c>
      <c r="BW10" s="64">
        <v>3.6301E-2</v>
      </c>
      <c r="BX10" s="62">
        <f t="shared" si="25"/>
        <v>0</v>
      </c>
      <c r="BY10" s="62">
        <f t="shared" si="26"/>
        <v>0</v>
      </c>
      <c r="BZ10" s="63">
        <f t="shared" si="27"/>
        <v>0</v>
      </c>
      <c r="CA10" s="64">
        <v>3.5978000000000003E-2</v>
      </c>
      <c r="CB10" s="62">
        <f t="shared" si="28"/>
        <v>0</v>
      </c>
      <c r="CC10" s="62">
        <f t="shared" si="29"/>
        <v>0</v>
      </c>
      <c r="CD10" s="62">
        <f t="shared" si="30"/>
        <v>0</v>
      </c>
      <c r="CE10" s="7"/>
      <c r="CF10" s="7"/>
      <c r="CG10" s="7"/>
      <c r="CH10" s="7"/>
      <c r="CI10" s="7"/>
      <c r="CJ10" s="7"/>
      <c r="CK10" s="7"/>
      <c r="CL10" s="164"/>
    </row>
    <row r="11" spans="1:90" ht="15.75" customHeight="1">
      <c r="A11" s="41">
        <v>5</v>
      </c>
      <c r="B11" s="75" t="s">
        <v>392</v>
      </c>
      <c r="C11" s="276">
        <v>0</v>
      </c>
      <c r="D11" s="439"/>
      <c r="E11" s="289">
        <v>0.17171458129521233</v>
      </c>
      <c r="F11" s="289">
        <v>0.17171458129521233</v>
      </c>
      <c r="G11" s="239">
        <f t="shared" si="31"/>
        <v>0</v>
      </c>
      <c r="H11" s="444">
        <v>0.24622972698070805</v>
      </c>
      <c r="I11" s="170">
        <v>2.4693919900394271E-2</v>
      </c>
      <c r="J11" s="170">
        <v>0.24790474243663124</v>
      </c>
      <c r="K11" s="170">
        <v>8.3158291592610539E-2</v>
      </c>
      <c r="L11" s="170">
        <v>0.30265823056017482</v>
      </c>
      <c r="M11" s="170">
        <v>0.26389425571188191</v>
      </c>
      <c r="N11" s="170">
        <v>7.4737401326438205E-2</v>
      </c>
      <c r="O11" s="170">
        <v>3.3362546467417209E-2</v>
      </c>
      <c r="P11" s="170">
        <v>2.8696058456777831E-2</v>
      </c>
      <c r="Q11" s="170">
        <v>2.0278311390151339E-3</v>
      </c>
      <c r="R11" s="170">
        <v>0.14145987710752783</v>
      </c>
      <c r="S11" s="170">
        <v>4.4756398963509018E-2</v>
      </c>
      <c r="T11" s="170">
        <v>5.9181493890208069E-2</v>
      </c>
      <c r="U11" s="170">
        <v>0.14089548959581327</v>
      </c>
      <c r="V11" s="171">
        <v>5.7531269310264005E-2</v>
      </c>
      <c r="W11" s="447">
        <f t="shared" si="0"/>
        <v>0</v>
      </c>
      <c r="X11" s="448">
        <f t="shared" si="1"/>
        <v>0</v>
      </c>
      <c r="Y11" s="448">
        <f t="shared" si="2"/>
        <v>0</v>
      </c>
      <c r="Z11" s="448">
        <f t="shared" si="3"/>
        <v>0</v>
      </c>
      <c r="AA11" s="170">
        <f t="shared" si="4"/>
        <v>0</v>
      </c>
      <c r="AB11" s="170">
        <f t="shared" si="5"/>
        <v>0</v>
      </c>
      <c r="AC11" s="170">
        <f t="shared" si="6"/>
        <v>0</v>
      </c>
      <c r="AD11" s="170">
        <f t="shared" si="7"/>
        <v>0</v>
      </c>
      <c r="AE11" s="170">
        <f t="shared" si="8"/>
        <v>0</v>
      </c>
      <c r="AF11" s="170">
        <f t="shared" si="9"/>
        <v>0</v>
      </c>
      <c r="AG11" s="170">
        <f t="shared" si="10"/>
        <v>0</v>
      </c>
      <c r="AH11" s="170">
        <f t="shared" si="11"/>
        <v>0</v>
      </c>
      <c r="AI11" s="170">
        <f t="shared" si="12"/>
        <v>0</v>
      </c>
      <c r="AJ11" s="170">
        <f t="shared" si="13"/>
        <v>0</v>
      </c>
      <c r="AK11" s="170">
        <f t="shared" si="14"/>
        <v>0</v>
      </c>
      <c r="AL11" s="314">
        <f t="shared" si="15"/>
        <v>0</v>
      </c>
      <c r="AM11" s="200">
        <v>0.17171458129521233</v>
      </c>
      <c r="AN11" s="316">
        <f t="shared" si="16"/>
        <v>0</v>
      </c>
      <c r="AO11" s="453">
        <v>5.13466209539599E-2</v>
      </c>
      <c r="AP11" s="38">
        <v>8.5167656365404635E-3</v>
      </c>
      <c r="AQ11" s="38">
        <v>4.8137552784117389E-2</v>
      </c>
      <c r="AR11" s="38">
        <v>2.5297508646531141E-2</v>
      </c>
      <c r="AS11" s="38">
        <v>1.0608953539809012</v>
      </c>
      <c r="AT11" s="38">
        <v>5.2796437353249688E-2</v>
      </c>
      <c r="AU11" s="38">
        <v>1.9523895536123489E-2</v>
      </c>
      <c r="AV11" s="38">
        <v>1.1498755139094792E-2</v>
      </c>
      <c r="AW11" s="38">
        <v>1.0736986893369887E-2</v>
      </c>
      <c r="AX11" s="38">
        <v>2.4187935248503167E-3</v>
      </c>
      <c r="AY11" s="38">
        <v>3.3162899364557373E-2</v>
      </c>
      <c r="AZ11" s="38">
        <v>1.5334415062635814E-2</v>
      </c>
      <c r="BA11" s="38">
        <v>1.6116195874160053E-2</v>
      </c>
      <c r="BB11" s="38">
        <v>2.9929310165067509E-2</v>
      </c>
      <c r="BC11" s="38">
        <v>1.9289641028656056E-2</v>
      </c>
      <c r="BD11" s="239">
        <v>0</v>
      </c>
      <c r="BE11" s="44">
        <v>0.39299697682378065</v>
      </c>
      <c r="BF11" s="314">
        <f t="shared" si="17"/>
        <v>0</v>
      </c>
      <c r="BG11" s="314">
        <f t="shared" si="18"/>
        <v>0</v>
      </c>
      <c r="BH11" s="44">
        <v>0.13910511127189304</v>
      </c>
      <c r="BI11" s="239">
        <f t="shared" si="19"/>
        <v>0</v>
      </c>
      <c r="BJ11" s="239">
        <f t="shared" si="20"/>
        <v>0</v>
      </c>
      <c r="BK11" s="1925"/>
      <c r="BL11" s="1932"/>
      <c r="BM11" s="319">
        <v>4.4581698623777338E-2</v>
      </c>
      <c r="BN11" s="239">
        <f t="shared" si="21"/>
        <v>0</v>
      </c>
      <c r="BO11" s="239">
        <f t="shared" si="22"/>
        <v>0</v>
      </c>
      <c r="BP11" s="316">
        <f t="shared" si="23"/>
        <v>0</v>
      </c>
      <c r="BQ11" s="239">
        <f t="shared" si="24"/>
        <v>0</v>
      </c>
      <c r="BR11" s="41">
        <v>5</v>
      </c>
      <c r="BS11" s="75" t="s">
        <v>392</v>
      </c>
      <c r="BT11" s="215"/>
      <c r="BU11" s="41">
        <v>5</v>
      </c>
      <c r="BV11" s="75" t="s">
        <v>392</v>
      </c>
      <c r="BW11" s="64">
        <v>3.9032999999999998E-2</v>
      </c>
      <c r="BX11" s="62">
        <f t="shared" si="25"/>
        <v>0</v>
      </c>
      <c r="BY11" s="62">
        <f t="shared" si="26"/>
        <v>0</v>
      </c>
      <c r="BZ11" s="63">
        <f t="shared" si="27"/>
        <v>0</v>
      </c>
      <c r="CA11" s="64">
        <v>3.6400000000000002E-2</v>
      </c>
      <c r="CB11" s="62">
        <f t="shared" si="28"/>
        <v>0</v>
      </c>
      <c r="CC11" s="62">
        <f t="shared" si="29"/>
        <v>0</v>
      </c>
      <c r="CD11" s="62">
        <f t="shared" si="30"/>
        <v>0</v>
      </c>
      <c r="CE11" s="7"/>
      <c r="CF11" s="7"/>
      <c r="CG11" s="7"/>
      <c r="CH11" s="7"/>
      <c r="CI11" s="7"/>
      <c r="CJ11" s="7"/>
      <c r="CK11" s="7"/>
      <c r="CL11" s="164"/>
    </row>
    <row r="12" spans="1:90" ht="15.75" customHeight="1">
      <c r="A12" s="41">
        <v>6</v>
      </c>
      <c r="B12" s="434" t="s">
        <v>784</v>
      </c>
      <c r="C12" s="276">
        <v>0</v>
      </c>
      <c r="D12" s="439"/>
      <c r="E12" s="289">
        <v>1</v>
      </c>
      <c r="F12" s="289">
        <v>1</v>
      </c>
      <c r="G12" s="239">
        <f t="shared" si="31"/>
        <v>0</v>
      </c>
      <c r="H12" s="444">
        <v>2.3533714301648581E-3</v>
      </c>
      <c r="I12" s="170">
        <v>8.3004772774434535E-4</v>
      </c>
      <c r="J12" s="170">
        <v>6.8138457345325704E-4</v>
      </c>
      <c r="K12" s="170">
        <v>2.6929498572736575E-3</v>
      </c>
      <c r="L12" s="170">
        <v>3.9862196343291743E-3</v>
      </c>
      <c r="M12" s="170">
        <v>5.3112304042539111E-4</v>
      </c>
      <c r="N12" s="170">
        <v>1.3338135176622636E-2</v>
      </c>
      <c r="O12" s="170">
        <v>3.099151671767933E-3</v>
      </c>
      <c r="P12" s="170">
        <v>2.6003768440080273E-3</v>
      </c>
      <c r="Q12" s="170">
        <v>9.1139952209155235E-3</v>
      </c>
      <c r="R12" s="170">
        <v>5.2509722310674304E-3</v>
      </c>
      <c r="S12" s="170">
        <v>4.1562262150120158E-3</v>
      </c>
      <c r="T12" s="170">
        <v>6.4337139077730431E-3</v>
      </c>
      <c r="U12" s="170">
        <v>2.562090690961786E-3</v>
      </c>
      <c r="V12" s="171">
        <v>0</v>
      </c>
      <c r="W12" s="447">
        <f t="shared" si="0"/>
        <v>0</v>
      </c>
      <c r="X12" s="448">
        <f t="shared" si="1"/>
        <v>0</v>
      </c>
      <c r="Y12" s="448">
        <f t="shared" si="2"/>
        <v>0</v>
      </c>
      <c r="Z12" s="448">
        <f t="shared" si="3"/>
        <v>0</v>
      </c>
      <c r="AA12" s="170">
        <f t="shared" si="4"/>
        <v>0</v>
      </c>
      <c r="AB12" s="170">
        <f t="shared" si="5"/>
        <v>0</v>
      </c>
      <c r="AC12" s="170">
        <f t="shared" si="6"/>
        <v>0</v>
      </c>
      <c r="AD12" s="170">
        <f t="shared" si="7"/>
        <v>0</v>
      </c>
      <c r="AE12" s="170">
        <f t="shared" si="8"/>
        <v>0</v>
      </c>
      <c r="AF12" s="170">
        <f t="shared" si="9"/>
        <v>0</v>
      </c>
      <c r="AG12" s="170">
        <f t="shared" si="10"/>
        <v>0</v>
      </c>
      <c r="AH12" s="170">
        <f t="shared" si="11"/>
        <v>0</v>
      </c>
      <c r="AI12" s="170">
        <f t="shared" si="12"/>
        <v>0</v>
      </c>
      <c r="AJ12" s="170">
        <f t="shared" si="13"/>
        <v>0</v>
      </c>
      <c r="AK12" s="170">
        <f t="shared" si="14"/>
        <v>0</v>
      </c>
      <c r="AL12" s="314">
        <f t="shared" si="15"/>
        <v>0</v>
      </c>
      <c r="AM12" s="200">
        <v>1</v>
      </c>
      <c r="AN12" s="316">
        <f t="shared" si="16"/>
        <v>0</v>
      </c>
      <c r="AO12" s="453">
        <v>3.5141716209068741E-3</v>
      </c>
      <c r="AP12" s="38">
        <v>1.6278761092922457E-3</v>
      </c>
      <c r="AQ12" s="38">
        <v>1.4872871333437275E-3</v>
      </c>
      <c r="AR12" s="38">
        <v>5.1848112847112712E-3</v>
      </c>
      <c r="AS12" s="38">
        <v>5.4306721384339849E-3</v>
      </c>
      <c r="AT12" s="38">
        <v>1.0016377478120506</v>
      </c>
      <c r="AU12" s="38">
        <v>1.5298043472432004E-2</v>
      </c>
      <c r="AV12" s="38">
        <v>4.5715042453748096E-3</v>
      </c>
      <c r="AW12" s="38">
        <v>3.7883790378330294E-3</v>
      </c>
      <c r="AX12" s="38">
        <v>9.7389323897528173E-3</v>
      </c>
      <c r="AY12" s="38">
        <v>6.8248367108886231E-3</v>
      </c>
      <c r="AZ12" s="38">
        <v>5.7672209817963508E-3</v>
      </c>
      <c r="BA12" s="38">
        <v>7.4884397333169709E-3</v>
      </c>
      <c r="BB12" s="38">
        <v>3.721865337264338E-3</v>
      </c>
      <c r="BC12" s="38">
        <v>3.1974382464365118E-3</v>
      </c>
      <c r="BD12" s="239">
        <v>0</v>
      </c>
      <c r="BE12" s="44">
        <v>0.47794453843868301</v>
      </c>
      <c r="BF12" s="314">
        <f t="shared" si="17"/>
        <v>0</v>
      </c>
      <c r="BG12" s="314">
        <f t="shared" si="18"/>
        <v>0</v>
      </c>
      <c r="BH12" s="44">
        <v>0.36128528696808798</v>
      </c>
      <c r="BI12" s="239">
        <f t="shared" si="19"/>
        <v>0</v>
      </c>
      <c r="BJ12" s="239">
        <f t="shared" si="20"/>
        <v>0</v>
      </c>
      <c r="BK12" s="1925"/>
      <c r="BL12" s="1932"/>
      <c r="BM12" s="319">
        <v>4.1519925220476648E-3</v>
      </c>
      <c r="BN12" s="239">
        <f t="shared" si="21"/>
        <v>0</v>
      </c>
      <c r="BO12" s="239">
        <f t="shared" si="22"/>
        <v>0</v>
      </c>
      <c r="BP12" s="316">
        <f t="shared" si="23"/>
        <v>0</v>
      </c>
      <c r="BQ12" s="239">
        <f t="shared" si="24"/>
        <v>0</v>
      </c>
      <c r="BR12" s="41">
        <v>6</v>
      </c>
      <c r="BS12" s="75" t="s">
        <v>393</v>
      </c>
      <c r="BT12" s="215"/>
      <c r="BU12" s="41">
        <v>6</v>
      </c>
      <c r="BV12" s="434" t="s">
        <v>784</v>
      </c>
      <c r="BW12" s="64">
        <v>8.8671E-2</v>
      </c>
      <c r="BX12" s="62">
        <f t="shared" si="25"/>
        <v>0</v>
      </c>
      <c r="BY12" s="62">
        <f t="shared" si="26"/>
        <v>0</v>
      </c>
      <c r="BZ12" s="63">
        <f t="shared" si="27"/>
        <v>0</v>
      </c>
      <c r="CA12" s="64">
        <v>7.5814999999999994E-2</v>
      </c>
      <c r="CB12" s="62">
        <f t="shared" si="28"/>
        <v>0</v>
      </c>
      <c r="CC12" s="62">
        <f t="shared" si="29"/>
        <v>0</v>
      </c>
      <c r="CD12" s="62">
        <f t="shared" si="30"/>
        <v>0</v>
      </c>
      <c r="CE12" s="7"/>
      <c r="CF12" s="7"/>
      <c r="CG12" s="7"/>
      <c r="CH12" s="7"/>
      <c r="CI12" s="7"/>
      <c r="CJ12" s="7"/>
      <c r="CK12" s="7"/>
      <c r="CL12" s="164"/>
    </row>
    <row r="13" spans="1:90" ht="15.75" customHeight="1">
      <c r="A13" s="41">
        <v>7</v>
      </c>
      <c r="B13" s="75" t="s">
        <v>394</v>
      </c>
      <c r="C13" s="276">
        <v>0</v>
      </c>
      <c r="D13" s="439"/>
      <c r="E13" s="289">
        <v>0.71848553441981311</v>
      </c>
      <c r="F13" s="289">
        <v>0.71848553441981311</v>
      </c>
      <c r="G13" s="239">
        <f t="shared" si="31"/>
        <v>0</v>
      </c>
      <c r="H13" s="444">
        <v>7.6190758360270318E-3</v>
      </c>
      <c r="I13" s="170">
        <v>1.7119734384727122E-3</v>
      </c>
      <c r="J13" s="170">
        <v>4.0372035977105482E-3</v>
      </c>
      <c r="K13" s="170">
        <v>4.1309850810577906E-2</v>
      </c>
      <c r="L13" s="170">
        <v>5.0931427243525826E-2</v>
      </c>
      <c r="M13" s="170">
        <v>3.6470448775876851E-3</v>
      </c>
      <c r="N13" s="170">
        <v>0.11041895469451572</v>
      </c>
      <c r="O13" s="170">
        <v>3.2997161648362125E-2</v>
      </c>
      <c r="P13" s="170">
        <v>6.6368970112900012E-3</v>
      </c>
      <c r="Q13" s="170">
        <v>3.6883287260460105E-3</v>
      </c>
      <c r="R13" s="170">
        <v>1.0376627832207195E-2</v>
      </c>
      <c r="S13" s="170">
        <v>1.229764052919193E-2</v>
      </c>
      <c r="T13" s="170">
        <v>1.5908770560235933E-2</v>
      </c>
      <c r="U13" s="170">
        <v>2.6442764768248295E-2</v>
      </c>
      <c r="V13" s="171">
        <v>5.9875135837719204E-3</v>
      </c>
      <c r="W13" s="447">
        <f t="shared" si="0"/>
        <v>0</v>
      </c>
      <c r="X13" s="448">
        <f t="shared" si="1"/>
        <v>0</v>
      </c>
      <c r="Y13" s="448">
        <f t="shared" si="2"/>
        <v>0</v>
      </c>
      <c r="Z13" s="448">
        <f t="shared" si="3"/>
        <v>0</v>
      </c>
      <c r="AA13" s="170">
        <f t="shared" si="4"/>
        <v>0</v>
      </c>
      <c r="AB13" s="170">
        <f t="shared" si="5"/>
        <v>0</v>
      </c>
      <c r="AC13" s="170">
        <f t="shared" si="6"/>
        <v>0</v>
      </c>
      <c r="AD13" s="170">
        <f t="shared" si="7"/>
        <v>0</v>
      </c>
      <c r="AE13" s="170">
        <f t="shared" si="8"/>
        <v>0</v>
      </c>
      <c r="AF13" s="170">
        <f t="shared" si="9"/>
        <v>0</v>
      </c>
      <c r="AG13" s="170">
        <f t="shared" si="10"/>
        <v>0</v>
      </c>
      <c r="AH13" s="170">
        <f t="shared" si="11"/>
        <v>0</v>
      </c>
      <c r="AI13" s="170">
        <f t="shared" si="12"/>
        <v>0</v>
      </c>
      <c r="AJ13" s="170">
        <f t="shared" si="13"/>
        <v>0</v>
      </c>
      <c r="AK13" s="170">
        <f t="shared" si="14"/>
        <v>0</v>
      </c>
      <c r="AL13" s="314">
        <f t="shared" si="15"/>
        <v>0</v>
      </c>
      <c r="AM13" s="200">
        <v>0.71848553441981311</v>
      </c>
      <c r="AN13" s="316">
        <f t="shared" si="16"/>
        <v>0</v>
      </c>
      <c r="AO13" s="453">
        <v>1.0698644627840835E-2</v>
      </c>
      <c r="AP13" s="38">
        <v>3.6729499455536436E-3</v>
      </c>
      <c r="AQ13" s="38">
        <v>7.0942070307192847E-3</v>
      </c>
      <c r="AR13" s="38">
        <v>3.8103371046620413E-2</v>
      </c>
      <c r="AS13" s="38">
        <v>4.4614088514716613E-2</v>
      </c>
      <c r="AT13" s="38">
        <v>8.6539213581953538E-3</v>
      </c>
      <c r="AU13" s="38">
        <v>1.0904431295099946</v>
      </c>
      <c r="AV13" s="38">
        <v>2.9732661127190967E-2</v>
      </c>
      <c r="AW13" s="38">
        <v>9.6581856036098424E-3</v>
      </c>
      <c r="AX13" s="38">
        <v>4.3288192143093457E-3</v>
      </c>
      <c r="AY13" s="38">
        <v>1.4597501082373824E-2</v>
      </c>
      <c r="AZ13" s="38">
        <v>1.5794095370518135E-2</v>
      </c>
      <c r="BA13" s="38">
        <v>1.6707404228315407E-2</v>
      </c>
      <c r="BB13" s="38">
        <v>2.4976074660174926E-2</v>
      </c>
      <c r="BC13" s="38">
        <v>1.2559871977944184E-2</v>
      </c>
      <c r="BD13" s="239">
        <v>0</v>
      </c>
      <c r="BE13" s="44">
        <v>0.42258727093918186</v>
      </c>
      <c r="BF13" s="314">
        <f t="shared" si="17"/>
        <v>0</v>
      </c>
      <c r="BG13" s="314">
        <f t="shared" si="18"/>
        <v>0</v>
      </c>
      <c r="BH13" s="44">
        <v>9.8972236192244697E-2</v>
      </c>
      <c r="BI13" s="239">
        <f t="shared" si="19"/>
        <v>0</v>
      </c>
      <c r="BJ13" s="239">
        <f t="shared" si="20"/>
        <v>0</v>
      </c>
      <c r="BK13" s="1925"/>
      <c r="BL13" s="1932"/>
      <c r="BM13" s="319">
        <v>4.4255021785028693E-2</v>
      </c>
      <c r="BN13" s="239">
        <f t="shared" si="21"/>
        <v>0</v>
      </c>
      <c r="BO13" s="239">
        <f t="shared" si="22"/>
        <v>0</v>
      </c>
      <c r="BP13" s="316">
        <f t="shared" si="23"/>
        <v>0</v>
      </c>
      <c r="BQ13" s="239">
        <f t="shared" si="24"/>
        <v>0</v>
      </c>
      <c r="BR13" s="41">
        <v>7</v>
      </c>
      <c r="BS13" s="75" t="s">
        <v>394</v>
      </c>
      <c r="BT13" s="215"/>
      <c r="BU13" s="41">
        <v>7</v>
      </c>
      <c r="BV13" s="75" t="s">
        <v>394</v>
      </c>
      <c r="BW13" s="64">
        <v>1.3724999999999999E-2</v>
      </c>
      <c r="BX13" s="62">
        <f t="shared" si="25"/>
        <v>0</v>
      </c>
      <c r="BY13" s="62">
        <f t="shared" si="26"/>
        <v>0</v>
      </c>
      <c r="BZ13" s="63">
        <f t="shared" si="27"/>
        <v>0</v>
      </c>
      <c r="CA13" s="64">
        <v>1.3724999999999999E-2</v>
      </c>
      <c r="CB13" s="62">
        <f t="shared" si="28"/>
        <v>0</v>
      </c>
      <c r="CC13" s="62">
        <f t="shared" si="29"/>
        <v>0</v>
      </c>
      <c r="CD13" s="62">
        <f t="shared" si="30"/>
        <v>0</v>
      </c>
      <c r="CE13" s="7"/>
      <c r="CF13" s="7"/>
      <c r="CG13" s="7"/>
      <c r="CH13" s="7"/>
      <c r="CI13" s="7"/>
      <c r="CJ13" s="7"/>
      <c r="CK13" s="7"/>
      <c r="CL13" s="164"/>
    </row>
    <row r="14" spans="1:90" ht="15.75" customHeight="1">
      <c r="A14" s="41">
        <v>8</v>
      </c>
      <c r="B14" s="75" t="s">
        <v>377</v>
      </c>
      <c r="C14" s="276">
        <v>0</v>
      </c>
      <c r="D14" s="439"/>
      <c r="E14" s="289">
        <v>0.39078155180788221</v>
      </c>
      <c r="F14" s="289">
        <v>0.39078155180788221</v>
      </c>
      <c r="G14" s="239">
        <f t="shared" si="31"/>
        <v>0</v>
      </c>
      <c r="H14" s="444">
        <v>6.8586014871564627E-2</v>
      </c>
      <c r="I14" s="170">
        <v>7.5223075326831292E-3</v>
      </c>
      <c r="J14" s="170">
        <v>5.4595938947942221E-2</v>
      </c>
      <c r="K14" s="170">
        <v>2.1005008886734528E-2</v>
      </c>
      <c r="L14" s="170">
        <v>4.6421109823757009E-2</v>
      </c>
      <c r="M14" s="170">
        <v>4.8983399710884327E-2</v>
      </c>
      <c r="N14" s="170">
        <v>1.3875443232400215E-2</v>
      </c>
      <c r="O14" s="170">
        <v>1.0592188178477246E-2</v>
      </c>
      <c r="P14" s="170">
        <v>5.3386234470503531E-3</v>
      </c>
      <c r="Q14" s="170">
        <v>1.0907557513001921E-3</v>
      </c>
      <c r="R14" s="170">
        <v>3.5329017784689595E-2</v>
      </c>
      <c r="S14" s="170">
        <v>1.1070442048010399E-2</v>
      </c>
      <c r="T14" s="170">
        <v>1.0255722169816435E-2</v>
      </c>
      <c r="U14" s="170">
        <v>4.3931373542912676E-2</v>
      </c>
      <c r="V14" s="171">
        <v>1.005731819053504E-2</v>
      </c>
      <c r="W14" s="447">
        <f t="shared" si="0"/>
        <v>0</v>
      </c>
      <c r="X14" s="448">
        <f t="shared" si="1"/>
        <v>0</v>
      </c>
      <c r="Y14" s="448">
        <f t="shared" si="2"/>
        <v>0</v>
      </c>
      <c r="Z14" s="448">
        <f t="shared" si="3"/>
        <v>0</v>
      </c>
      <c r="AA14" s="170">
        <f t="shared" si="4"/>
        <v>0</v>
      </c>
      <c r="AB14" s="170">
        <f t="shared" si="5"/>
        <v>0</v>
      </c>
      <c r="AC14" s="170">
        <f t="shared" si="6"/>
        <v>0</v>
      </c>
      <c r="AD14" s="170">
        <f t="shared" si="7"/>
        <v>0</v>
      </c>
      <c r="AE14" s="170">
        <f t="shared" si="8"/>
        <v>0</v>
      </c>
      <c r="AF14" s="170">
        <f t="shared" si="9"/>
        <v>0</v>
      </c>
      <c r="AG14" s="170">
        <f t="shared" si="10"/>
        <v>0</v>
      </c>
      <c r="AH14" s="170">
        <f t="shared" si="11"/>
        <v>0</v>
      </c>
      <c r="AI14" s="170">
        <f t="shared" si="12"/>
        <v>0</v>
      </c>
      <c r="AJ14" s="170">
        <f t="shared" si="13"/>
        <v>0</v>
      </c>
      <c r="AK14" s="170">
        <f t="shared" si="14"/>
        <v>0</v>
      </c>
      <c r="AL14" s="314">
        <f t="shared" si="15"/>
        <v>0</v>
      </c>
      <c r="AM14" s="200">
        <v>0.39078155180788221</v>
      </c>
      <c r="AN14" s="316">
        <f t="shared" si="16"/>
        <v>0</v>
      </c>
      <c r="AO14" s="453">
        <v>3.1670533491954596E-2</v>
      </c>
      <c r="AP14" s="38">
        <v>5.4831330099245224E-3</v>
      </c>
      <c r="AQ14" s="38">
        <v>2.4038280136499737E-2</v>
      </c>
      <c r="AR14" s="38">
        <v>1.4356208042758068E-2</v>
      </c>
      <c r="AS14" s="38">
        <v>2.2686646155209551E-2</v>
      </c>
      <c r="AT14" s="38">
        <v>2.3155635408127883E-2</v>
      </c>
      <c r="AU14" s="38">
        <v>9.0652063105094109E-3</v>
      </c>
      <c r="AV14" s="38">
        <v>1.0075779533915761</v>
      </c>
      <c r="AW14" s="38">
        <v>5.673543769392937E-3</v>
      </c>
      <c r="AX14" s="38">
        <v>1.5844391442992546E-3</v>
      </c>
      <c r="AY14" s="38">
        <v>1.9000243513195899E-2</v>
      </c>
      <c r="AZ14" s="38">
        <v>9.0602553507813741E-3</v>
      </c>
      <c r="BA14" s="38">
        <v>7.5737778667060119E-3</v>
      </c>
      <c r="BB14" s="38">
        <v>2.0367164505432713E-2</v>
      </c>
      <c r="BC14" s="38">
        <v>8.9849476612909474E-3</v>
      </c>
      <c r="BD14" s="239">
        <v>0</v>
      </c>
      <c r="BE14" s="44">
        <v>0.6671211912604188</v>
      </c>
      <c r="BF14" s="314">
        <f t="shared" si="17"/>
        <v>0</v>
      </c>
      <c r="BG14" s="314">
        <f t="shared" si="18"/>
        <v>0</v>
      </c>
      <c r="BH14" s="44">
        <v>0.39356446129568634</v>
      </c>
      <c r="BI14" s="239">
        <f t="shared" si="19"/>
        <v>0</v>
      </c>
      <c r="BJ14" s="239">
        <f t="shared" si="20"/>
        <v>0</v>
      </c>
      <c r="BK14" s="1925"/>
      <c r="BL14" s="1932"/>
      <c r="BM14" s="319">
        <v>6.669708836415425E-2</v>
      </c>
      <c r="BN14" s="239">
        <f t="shared" si="21"/>
        <v>0</v>
      </c>
      <c r="BO14" s="239">
        <f t="shared" si="22"/>
        <v>0</v>
      </c>
      <c r="BP14" s="316">
        <f t="shared" si="23"/>
        <v>0</v>
      </c>
      <c r="BQ14" s="239">
        <f t="shared" si="24"/>
        <v>0</v>
      </c>
      <c r="BR14" s="41">
        <v>8</v>
      </c>
      <c r="BS14" s="75" t="s">
        <v>377</v>
      </c>
      <c r="BT14" s="215"/>
      <c r="BU14" s="41">
        <v>8</v>
      </c>
      <c r="BV14" s="75" t="s">
        <v>377</v>
      </c>
      <c r="BW14" s="64">
        <v>0.144124</v>
      </c>
      <c r="BX14" s="62">
        <f t="shared" si="25"/>
        <v>0</v>
      </c>
      <c r="BY14" s="62">
        <f t="shared" si="26"/>
        <v>0</v>
      </c>
      <c r="BZ14" s="63">
        <f t="shared" si="27"/>
        <v>0</v>
      </c>
      <c r="CA14" s="64">
        <v>0.127858</v>
      </c>
      <c r="CB14" s="62">
        <f t="shared" si="28"/>
        <v>0</v>
      </c>
      <c r="CC14" s="62">
        <f t="shared" si="29"/>
        <v>0</v>
      </c>
      <c r="CD14" s="62">
        <f t="shared" si="30"/>
        <v>0</v>
      </c>
      <c r="CE14" s="7"/>
      <c r="CF14" s="7"/>
      <c r="CG14" s="7"/>
      <c r="CH14" s="7"/>
      <c r="CI14" s="7"/>
      <c r="CJ14" s="7"/>
      <c r="CK14" s="7"/>
      <c r="CL14" s="164"/>
    </row>
    <row r="15" spans="1:90" ht="15.75" customHeight="1">
      <c r="A15" s="41">
        <v>9</v>
      </c>
      <c r="B15" s="75" t="s">
        <v>395</v>
      </c>
      <c r="C15" s="276">
        <v>0</v>
      </c>
      <c r="D15" s="439"/>
      <c r="E15" s="289">
        <v>0.84521568046711382</v>
      </c>
      <c r="F15" s="289">
        <v>0.84521568046711382</v>
      </c>
      <c r="G15" s="239">
        <f t="shared" si="31"/>
        <v>0</v>
      </c>
      <c r="H15" s="444">
        <v>4.640814062651529E-3</v>
      </c>
      <c r="I15" s="170">
        <v>7.5223075326831292E-3</v>
      </c>
      <c r="J15" s="170">
        <v>8.8920686835650044E-3</v>
      </c>
      <c r="K15" s="170">
        <v>3.8616900953304251E-2</v>
      </c>
      <c r="L15" s="170">
        <v>7.4840504518283264E-3</v>
      </c>
      <c r="M15" s="170">
        <v>1.4098622620915163E-2</v>
      </c>
      <c r="N15" s="170">
        <v>1.4356871250376926E-2</v>
      </c>
      <c r="O15" s="170">
        <v>1.6173573675347646E-2</v>
      </c>
      <c r="P15" s="170">
        <v>4.347493068214893E-2</v>
      </c>
      <c r="Q15" s="170">
        <v>7.4658670290024834E-2</v>
      </c>
      <c r="R15" s="170">
        <v>2.1712646913204882E-2</v>
      </c>
      <c r="S15" s="170">
        <v>6.1958557464530974E-3</v>
      </c>
      <c r="T15" s="170">
        <v>2.2845308959221069E-2</v>
      </c>
      <c r="U15" s="170">
        <v>8.9346575864989678E-3</v>
      </c>
      <c r="V15" s="171">
        <v>2.8552555879908801E-3</v>
      </c>
      <c r="W15" s="447">
        <f t="shared" si="0"/>
        <v>0</v>
      </c>
      <c r="X15" s="448">
        <f t="shared" si="1"/>
        <v>0</v>
      </c>
      <c r="Y15" s="448">
        <f t="shared" si="2"/>
        <v>0</v>
      </c>
      <c r="Z15" s="448">
        <f t="shared" si="3"/>
        <v>0</v>
      </c>
      <c r="AA15" s="170">
        <f t="shared" si="4"/>
        <v>0</v>
      </c>
      <c r="AB15" s="170">
        <f t="shared" si="5"/>
        <v>0</v>
      </c>
      <c r="AC15" s="170">
        <f t="shared" si="6"/>
        <v>0</v>
      </c>
      <c r="AD15" s="170">
        <f t="shared" si="7"/>
        <v>0</v>
      </c>
      <c r="AE15" s="170">
        <f t="shared" si="8"/>
        <v>0</v>
      </c>
      <c r="AF15" s="170">
        <f t="shared" si="9"/>
        <v>0</v>
      </c>
      <c r="AG15" s="170">
        <f t="shared" si="10"/>
        <v>0</v>
      </c>
      <c r="AH15" s="170">
        <f t="shared" si="11"/>
        <v>0</v>
      </c>
      <c r="AI15" s="170">
        <f t="shared" si="12"/>
        <v>0</v>
      </c>
      <c r="AJ15" s="170">
        <f t="shared" si="13"/>
        <v>0</v>
      </c>
      <c r="AK15" s="170">
        <f t="shared" si="14"/>
        <v>0</v>
      </c>
      <c r="AL15" s="314">
        <f t="shared" si="15"/>
        <v>0</v>
      </c>
      <c r="AM15" s="200">
        <v>0.84521568046711382</v>
      </c>
      <c r="AN15" s="316">
        <f t="shared" si="16"/>
        <v>0</v>
      </c>
      <c r="AO15" s="453">
        <v>7.2641671437332521E-3</v>
      </c>
      <c r="AP15" s="38">
        <v>9.8699777412200665E-3</v>
      </c>
      <c r="AQ15" s="38">
        <v>1.0138134739802225E-2</v>
      </c>
      <c r="AR15" s="38">
        <v>4.1286320426361309E-2</v>
      </c>
      <c r="AS15" s="38">
        <v>9.6489518755008205E-3</v>
      </c>
      <c r="AT15" s="38">
        <v>1.5607471793175813E-2</v>
      </c>
      <c r="AU15" s="38">
        <v>1.6796931619369296E-2</v>
      </c>
      <c r="AV15" s="38">
        <v>1.8813818761073402E-2</v>
      </c>
      <c r="AW15" s="38">
        <v>1.0417699698733467</v>
      </c>
      <c r="AX15" s="38">
        <v>6.7783552507369671E-2</v>
      </c>
      <c r="AY15" s="38">
        <v>2.431129461633022E-2</v>
      </c>
      <c r="AZ15" s="38">
        <v>9.8058060588657389E-3</v>
      </c>
      <c r="BA15" s="38">
        <v>2.2819953576742696E-2</v>
      </c>
      <c r="BB15" s="38">
        <v>1.1099882044840753E-2</v>
      </c>
      <c r="BC15" s="38">
        <v>1.3160833771553526E-2</v>
      </c>
      <c r="BD15" s="239">
        <v>0</v>
      </c>
      <c r="BE15" s="44">
        <v>0.66472755403728612</v>
      </c>
      <c r="BF15" s="314">
        <f>G15*BE15</f>
        <v>0</v>
      </c>
      <c r="BG15" s="314">
        <f t="shared" si="18"/>
        <v>0</v>
      </c>
      <c r="BH15" s="44">
        <v>0.31004610977496594</v>
      </c>
      <c r="BI15" s="239">
        <f t="shared" si="19"/>
        <v>0</v>
      </c>
      <c r="BJ15" s="239">
        <f t="shared" si="20"/>
        <v>0</v>
      </c>
      <c r="BK15" s="1925"/>
      <c r="BL15" s="1932"/>
      <c r="BM15" s="319">
        <v>7.2076206417102454E-2</v>
      </c>
      <c r="BN15" s="239">
        <f t="shared" si="21"/>
        <v>0</v>
      </c>
      <c r="BO15" s="239">
        <f t="shared" si="22"/>
        <v>0</v>
      </c>
      <c r="BP15" s="316">
        <f t="shared" si="23"/>
        <v>0</v>
      </c>
      <c r="BQ15" s="239">
        <f t="shared" si="24"/>
        <v>0</v>
      </c>
      <c r="BR15" s="41">
        <v>9</v>
      </c>
      <c r="BS15" s="75" t="s">
        <v>395</v>
      </c>
      <c r="BT15" s="215"/>
      <c r="BU15" s="41">
        <v>9</v>
      </c>
      <c r="BV15" s="75" t="s">
        <v>395</v>
      </c>
      <c r="BW15" s="64">
        <v>5.169E-2</v>
      </c>
      <c r="BX15" s="62">
        <f t="shared" si="25"/>
        <v>0</v>
      </c>
      <c r="BY15" s="62">
        <f t="shared" si="26"/>
        <v>0</v>
      </c>
      <c r="BZ15" s="63">
        <f t="shared" si="27"/>
        <v>0</v>
      </c>
      <c r="CA15" s="64">
        <v>4.9978000000000002E-2</v>
      </c>
      <c r="CB15" s="62">
        <f t="shared" si="28"/>
        <v>0</v>
      </c>
      <c r="CC15" s="62">
        <f t="shared" si="29"/>
        <v>0</v>
      </c>
      <c r="CD15" s="62">
        <f t="shared" si="30"/>
        <v>0</v>
      </c>
      <c r="CE15" s="7"/>
      <c r="CF15" s="7"/>
      <c r="CG15" s="7"/>
      <c r="CH15" s="7"/>
      <c r="CI15" s="7"/>
      <c r="CJ15" s="7"/>
      <c r="CK15" s="7"/>
      <c r="CL15" s="164"/>
    </row>
    <row r="16" spans="1:90" ht="15.75" customHeight="1">
      <c r="A16" s="41">
        <v>10</v>
      </c>
      <c r="B16" s="75" t="s">
        <v>396</v>
      </c>
      <c r="C16" s="276">
        <v>0</v>
      </c>
      <c r="D16" s="439"/>
      <c r="E16" s="289">
        <v>0.96989477166596683</v>
      </c>
      <c r="F16" s="289">
        <v>0.96989477166596683</v>
      </c>
      <c r="G16" s="239">
        <f t="shared" si="31"/>
        <v>0</v>
      </c>
      <c r="H16" s="444">
        <v>8.5134143088789625E-4</v>
      </c>
      <c r="I16" s="170">
        <v>4.6690184685619425E-4</v>
      </c>
      <c r="J16" s="170">
        <v>6.3028073044426279E-4</v>
      </c>
      <c r="K16" s="170">
        <v>4.6318737545106908E-3</v>
      </c>
      <c r="L16" s="170">
        <v>1.7013950120613908E-3</v>
      </c>
      <c r="M16" s="170">
        <v>3.3853320750592318E-3</v>
      </c>
      <c r="N16" s="170">
        <v>3.855722608259911E-3</v>
      </c>
      <c r="O16" s="170">
        <v>2.5126825600237237E-2</v>
      </c>
      <c r="P16" s="170">
        <v>1.5403115856554175E-2</v>
      </c>
      <c r="Q16" s="170">
        <v>2.3181370941292228E-2</v>
      </c>
      <c r="R16" s="170">
        <v>1.9130302588301999E-2</v>
      </c>
      <c r="S16" s="170">
        <v>1.256274960875031E-2</v>
      </c>
      <c r="T16" s="170">
        <v>2.0722874583916123E-3</v>
      </c>
      <c r="U16" s="170">
        <v>1.1560118100486825E-2</v>
      </c>
      <c r="V16" s="171">
        <v>3.149304297798896E-2</v>
      </c>
      <c r="W16" s="447">
        <f t="shared" ref="W16:W17" si="32">$G$7*H16</f>
        <v>0</v>
      </c>
      <c r="X16" s="448">
        <f t="shared" ref="X16:X17" si="33">$G$8*I16</f>
        <v>0</v>
      </c>
      <c r="Y16" s="448">
        <f t="shared" ref="Y16:Y17" si="34">$G$9*J16</f>
        <v>0</v>
      </c>
      <c r="Z16" s="448">
        <f t="shared" ref="Z16:Z17" si="35">$G$10*K16</f>
        <v>0</v>
      </c>
      <c r="AA16" s="170">
        <f t="shared" ref="AA16:AA17" si="36">$G$11*L16</f>
        <v>0</v>
      </c>
      <c r="AB16" s="170">
        <f t="shared" ref="AB16:AB17" si="37">$G$12*M16</f>
        <v>0</v>
      </c>
      <c r="AC16" s="170">
        <f t="shared" ref="AC16:AC17" si="38">$G$13*N16</f>
        <v>0</v>
      </c>
      <c r="AD16" s="170">
        <f t="shared" si="7"/>
        <v>0</v>
      </c>
      <c r="AE16" s="170">
        <f t="shared" si="8"/>
        <v>0</v>
      </c>
      <c r="AF16" s="170">
        <f t="shared" si="9"/>
        <v>0</v>
      </c>
      <c r="AG16" s="170">
        <f t="shared" si="10"/>
        <v>0</v>
      </c>
      <c r="AH16" s="170">
        <f t="shared" si="11"/>
        <v>0</v>
      </c>
      <c r="AI16" s="170">
        <f t="shared" si="12"/>
        <v>0</v>
      </c>
      <c r="AJ16" s="170">
        <f t="shared" si="13"/>
        <v>0</v>
      </c>
      <c r="AK16" s="170">
        <f t="shared" si="14"/>
        <v>0</v>
      </c>
      <c r="AL16" s="314">
        <f t="shared" si="15"/>
        <v>0</v>
      </c>
      <c r="AM16" s="200">
        <v>0.96989477166596683</v>
      </c>
      <c r="AN16" s="316">
        <f t="shared" si="16"/>
        <v>0</v>
      </c>
      <c r="AO16" s="453">
        <v>3.8863374426641043E-3</v>
      </c>
      <c r="AP16" s="38">
        <v>2.9465693317235098E-3</v>
      </c>
      <c r="AQ16" s="38">
        <v>3.160299397373419E-3</v>
      </c>
      <c r="AR16" s="38">
        <v>1.2227414392719417E-2</v>
      </c>
      <c r="AS16" s="38">
        <v>4.2691404275041712E-3</v>
      </c>
      <c r="AT16" s="38">
        <v>7.0306410567510542E-3</v>
      </c>
      <c r="AU16" s="38">
        <v>6.8781897969902948E-3</v>
      </c>
      <c r="AV16" s="38">
        <v>2.8477940946482958E-2</v>
      </c>
      <c r="AW16" s="38">
        <v>1.909663529377028E-2</v>
      </c>
      <c r="AX16" s="38">
        <v>1.0247653230349631</v>
      </c>
      <c r="AY16" s="38">
        <v>2.3826065925947278E-2</v>
      </c>
      <c r="AZ16" s="38">
        <v>1.725313081788462E-2</v>
      </c>
      <c r="BA16" s="38">
        <v>5.2923415132436914E-3</v>
      </c>
      <c r="BB16" s="38">
        <v>1.4364497863580895E-2</v>
      </c>
      <c r="BC16" s="38">
        <v>3.5972238662247004E-2</v>
      </c>
      <c r="BD16" s="239">
        <v>0</v>
      </c>
      <c r="BE16" s="44">
        <v>0.85385934498430394</v>
      </c>
      <c r="BF16" s="314">
        <f t="shared" ref="BF16:BF17" si="39">G16*BE16</f>
        <v>0</v>
      </c>
      <c r="BG16" s="314">
        <f t="shared" ref="BG16:BG17" si="40">BD16*BE16</f>
        <v>0</v>
      </c>
      <c r="BH16" s="44">
        <v>3.9036686501429038E-2</v>
      </c>
      <c r="BI16" s="239">
        <f t="shared" ref="BI16:BI17" si="41">G16*BH16</f>
        <v>0</v>
      </c>
      <c r="BJ16" s="239">
        <f t="shared" ref="BJ16:BJ17" si="42">BD16*BH16</f>
        <v>0</v>
      </c>
      <c r="BK16" s="1925"/>
      <c r="BL16" s="1932"/>
      <c r="BM16" s="319">
        <v>0.20172579470439775</v>
      </c>
      <c r="BN16" s="239">
        <f t="shared" ref="BN16:BN17" si="43">$BL$7*BM16</f>
        <v>0</v>
      </c>
      <c r="BO16" s="239">
        <f t="shared" ref="BO16:BO17" si="44">BN16*BE16</f>
        <v>0</v>
      </c>
      <c r="BP16" s="316">
        <f t="shared" ref="BP16:BP17" si="45">BN16*BH16</f>
        <v>0</v>
      </c>
      <c r="BQ16" s="239">
        <f t="shared" ref="BQ16:BQ17" si="46">G16+BD16+BN16</f>
        <v>0</v>
      </c>
      <c r="BR16" s="41">
        <v>10</v>
      </c>
      <c r="BS16" s="75" t="s">
        <v>396</v>
      </c>
      <c r="BT16" s="215"/>
      <c r="BU16" s="41">
        <v>10</v>
      </c>
      <c r="BV16" s="75" t="s">
        <v>396</v>
      </c>
      <c r="BW16" s="64">
        <v>1.1721000000000001E-2</v>
      </c>
      <c r="BX16" s="62">
        <f t="shared" si="25"/>
        <v>0</v>
      </c>
      <c r="BY16" s="62">
        <f t="shared" si="26"/>
        <v>0</v>
      </c>
      <c r="BZ16" s="63">
        <f t="shared" si="27"/>
        <v>0</v>
      </c>
      <c r="CA16" s="64">
        <v>7.5430000000000002E-3</v>
      </c>
      <c r="CB16" s="62">
        <f t="shared" si="28"/>
        <v>0</v>
      </c>
      <c r="CC16" s="62">
        <f t="shared" si="29"/>
        <v>0</v>
      </c>
      <c r="CD16" s="62">
        <f t="shared" si="30"/>
        <v>0</v>
      </c>
      <c r="CE16" s="7"/>
      <c r="CF16" s="7"/>
      <c r="CG16" s="7"/>
      <c r="CH16" s="7"/>
      <c r="CI16" s="7"/>
      <c r="CJ16" s="7"/>
      <c r="CK16" s="7"/>
      <c r="CL16" s="164"/>
    </row>
    <row r="17" spans="1:90" ht="15.75" customHeight="1">
      <c r="A17" s="41">
        <v>11</v>
      </c>
      <c r="B17" s="75" t="s">
        <v>402</v>
      </c>
      <c r="C17" s="276">
        <v>0</v>
      </c>
      <c r="D17" s="285">
        <v>0</v>
      </c>
      <c r="E17" s="290">
        <v>0.70399005338321852</v>
      </c>
      <c r="F17" s="289">
        <v>0.70399005338321852</v>
      </c>
      <c r="G17" s="239">
        <f t="shared" ref="G17" si="47">C17*E17+D17*F17</f>
        <v>0</v>
      </c>
      <c r="H17" s="444">
        <v>7.9008497843646747E-2</v>
      </c>
      <c r="I17" s="170">
        <v>7.5638099190703467E-2</v>
      </c>
      <c r="J17" s="170">
        <v>5.4425592804578905E-2</v>
      </c>
      <c r="K17" s="170">
        <v>0.32105348198416545</v>
      </c>
      <c r="L17" s="170">
        <v>2.9875221876303034E-2</v>
      </c>
      <c r="M17" s="170">
        <v>5.0758428306856722E-2</v>
      </c>
      <c r="N17" s="170">
        <v>2.7024445973389145E-2</v>
      </c>
      <c r="O17" s="170">
        <v>6.3173181813367785E-2</v>
      </c>
      <c r="P17" s="170">
        <v>3.9116714410453592E-2</v>
      </c>
      <c r="Q17" s="170">
        <v>2.8187227662465446E-3</v>
      </c>
      <c r="R17" s="170">
        <v>8.688140321755583E-2</v>
      </c>
      <c r="S17" s="170">
        <v>3.130852710526541E-2</v>
      </c>
      <c r="T17" s="170">
        <v>4.2313155298225068E-2</v>
      </c>
      <c r="U17" s="170">
        <v>2.8246367423605718E-2</v>
      </c>
      <c r="V17" s="171">
        <v>9.9933945579680813E-2</v>
      </c>
      <c r="W17" s="447">
        <f t="shared" si="32"/>
        <v>0</v>
      </c>
      <c r="X17" s="448">
        <f t="shared" si="33"/>
        <v>0</v>
      </c>
      <c r="Y17" s="448">
        <f t="shared" si="34"/>
        <v>0</v>
      </c>
      <c r="Z17" s="448">
        <f t="shared" si="35"/>
        <v>0</v>
      </c>
      <c r="AA17" s="170">
        <f t="shared" si="36"/>
        <v>0</v>
      </c>
      <c r="AB17" s="170">
        <f t="shared" si="37"/>
        <v>0</v>
      </c>
      <c r="AC17" s="170">
        <f t="shared" si="38"/>
        <v>0</v>
      </c>
      <c r="AD17" s="170">
        <f t="shared" si="7"/>
        <v>0</v>
      </c>
      <c r="AE17" s="170">
        <f t="shared" si="8"/>
        <v>0</v>
      </c>
      <c r="AF17" s="170">
        <f t="shared" si="9"/>
        <v>0</v>
      </c>
      <c r="AG17" s="170">
        <f t="shared" si="10"/>
        <v>0</v>
      </c>
      <c r="AH17" s="170">
        <f t="shared" si="11"/>
        <v>0</v>
      </c>
      <c r="AI17" s="170">
        <f t="shared" si="12"/>
        <v>0</v>
      </c>
      <c r="AJ17" s="170">
        <f t="shared" si="13"/>
        <v>0</v>
      </c>
      <c r="AK17" s="170">
        <f t="shared" si="14"/>
        <v>0</v>
      </c>
      <c r="AL17" s="314">
        <f t="shared" si="15"/>
        <v>0</v>
      </c>
      <c r="AM17" s="200">
        <v>0.70399005338321852</v>
      </c>
      <c r="AN17" s="316">
        <f t="shared" si="16"/>
        <v>0</v>
      </c>
      <c r="AO17" s="453">
        <v>6.8408361027977899E-2</v>
      </c>
      <c r="AP17" s="38">
        <v>6.9054637175969644E-2</v>
      </c>
      <c r="AQ17" s="38">
        <v>4.5798063401119048E-2</v>
      </c>
      <c r="AR17" s="38">
        <v>0.24812783115238093</v>
      </c>
      <c r="AS17" s="38">
        <v>3.2274966705203904E-2</v>
      </c>
      <c r="AT17" s="38">
        <v>4.5287259255002849E-2</v>
      </c>
      <c r="AU17" s="38">
        <v>3.1700406995481906E-2</v>
      </c>
      <c r="AV17" s="38">
        <v>5.3323375683386083E-2</v>
      </c>
      <c r="AW17" s="38">
        <v>3.5949431290211019E-2</v>
      </c>
      <c r="AX17" s="38">
        <v>5.7906104730703137E-3</v>
      </c>
      <c r="AY17" s="38">
        <v>1.0731366369920912</v>
      </c>
      <c r="AZ17" s="38">
        <v>3.2267931472077752E-2</v>
      </c>
      <c r="BA17" s="38">
        <v>3.7438262974274036E-2</v>
      </c>
      <c r="BB17" s="38">
        <v>2.7276851344009683E-2</v>
      </c>
      <c r="BC17" s="38">
        <v>8.841594114515379E-2</v>
      </c>
      <c r="BD17" s="239">
        <v>0</v>
      </c>
      <c r="BE17" s="44">
        <v>0.49554509652462059</v>
      </c>
      <c r="BF17" s="314">
        <f t="shared" si="39"/>
        <v>0</v>
      </c>
      <c r="BG17" s="314">
        <f t="shared" si="40"/>
        <v>0</v>
      </c>
      <c r="BH17" s="44">
        <v>0.31754477510754653</v>
      </c>
      <c r="BI17" s="239">
        <f t="shared" si="41"/>
        <v>0</v>
      </c>
      <c r="BJ17" s="239">
        <f t="shared" si="42"/>
        <v>0</v>
      </c>
      <c r="BK17" s="1925"/>
      <c r="BL17" s="1932"/>
      <c r="BM17" s="319">
        <v>4.5224344720898792E-2</v>
      </c>
      <c r="BN17" s="239">
        <f t="shared" si="43"/>
        <v>0</v>
      </c>
      <c r="BO17" s="239">
        <f t="shared" si="44"/>
        <v>0</v>
      </c>
      <c r="BP17" s="316">
        <f t="shared" si="45"/>
        <v>0</v>
      </c>
      <c r="BQ17" s="239">
        <f t="shared" si="46"/>
        <v>0</v>
      </c>
      <c r="BR17" s="41">
        <v>11</v>
      </c>
      <c r="BS17" s="75" t="s">
        <v>402</v>
      </c>
      <c r="BT17" s="215"/>
      <c r="BU17" s="41">
        <v>11</v>
      </c>
      <c r="BV17" s="75" t="s">
        <v>402</v>
      </c>
      <c r="BW17" s="64">
        <v>6.6244999999999998E-2</v>
      </c>
      <c r="BX17" s="62">
        <f t="shared" si="25"/>
        <v>0</v>
      </c>
      <c r="BY17" s="62">
        <f t="shared" si="26"/>
        <v>0</v>
      </c>
      <c r="BZ17" s="63">
        <f t="shared" si="27"/>
        <v>0</v>
      </c>
      <c r="CA17" s="64">
        <v>6.4505000000000007E-2</v>
      </c>
      <c r="CB17" s="62">
        <f t="shared" si="28"/>
        <v>0</v>
      </c>
      <c r="CC17" s="62">
        <f t="shared" si="29"/>
        <v>0</v>
      </c>
      <c r="CD17" s="62">
        <f t="shared" si="30"/>
        <v>0</v>
      </c>
      <c r="CE17" s="7"/>
      <c r="CF17" s="7"/>
      <c r="CG17" s="7"/>
      <c r="CH17" s="7"/>
      <c r="CI17" s="7"/>
      <c r="CJ17" s="7"/>
      <c r="CK17" s="7"/>
      <c r="CL17" s="164"/>
    </row>
    <row r="18" spans="1:90" ht="15.75" customHeight="1">
      <c r="A18" s="41">
        <v>12</v>
      </c>
      <c r="B18" s="75" t="s">
        <v>398</v>
      </c>
      <c r="C18" s="276">
        <v>0</v>
      </c>
      <c r="D18" s="439"/>
      <c r="E18" s="290">
        <v>0.49381636805145368</v>
      </c>
      <c r="F18" s="289">
        <v>0.49381636805145368</v>
      </c>
      <c r="G18" s="239">
        <f t="shared" ref="G18:G20" si="48">C18*E18</f>
        <v>0</v>
      </c>
      <c r="H18" s="444">
        <v>3.9987249026552703E-3</v>
      </c>
      <c r="I18" s="170">
        <v>1.7638514214567338E-3</v>
      </c>
      <c r="J18" s="170">
        <v>5.3829381302807301E-3</v>
      </c>
      <c r="K18" s="170">
        <v>7.1632466203479291E-3</v>
      </c>
      <c r="L18" s="170">
        <v>5.287674197962831E-3</v>
      </c>
      <c r="M18" s="170">
        <v>8.6934835051657496E-3</v>
      </c>
      <c r="N18" s="170">
        <v>1.4232215781436528E-2</v>
      </c>
      <c r="O18" s="170">
        <v>3.9379481259465582E-2</v>
      </c>
      <c r="P18" s="170">
        <v>5.8464437261600208E-2</v>
      </c>
      <c r="Q18" s="170">
        <v>2.4307735557325587E-3</v>
      </c>
      <c r="R18" s="170">
        <v>9.4624327450299629E-3</v>
      </c>
      <c r="S18" s="170">
        <v>0.19916105804178461</v>
      </c>
      <c r="T18" s="170">
        <v>3.1806698543841959E-2</v>
      </c>
      <c r="U18" s="170">
        <v>2.0986623005703534E-2</v>
      </c>
      <c r="V18" s="171">
        <v>7.551511793910208E-2</v>
      </c>
      <c r="W18" s="447">
        <f t="shared" si="0"/>
        <v>0</v>
      </c>
      <c r="X18" s="448">
        <f t="shared" si="1"/>
        <v>0</v>
      </c>
      <c r="Y18" s="448">
        <f t="shared" si="2"/>
        <v>0</v>
      </c>
      <c r="Z18" s="448">
        <f t="shared" si="3"/>
        <v>0</v>
      </c>
      <c r="AA18" s="170">
        <f t="shared" si="4"/>
        <v>0</v>
      </c>
      <c r="AB18" s="170">
        <f t="shared" si="5"/>
        <v>0</v>
      </c>
      <c r="AC18" s="170">
        <f t="shared" si="6"/>
        <v>0</v>
      </c>
      <c r="AD18" s="170">
        <f t="shared" si="7"/>
        <v>0</v>
      </c>
      <c r="AE18" s="170">
        <f t="shared" si="8"/>
        <v>0</v>
      </c>
      <c r="AF18" s="170">
        <f t="shared" si="9"/>
        <v>0</v>
      </c>
      <c r="AG18" s="170">
        <f t="shared" si="10"/>
        <v>0</v>
      </c>
      <c r="AH18" s="170">
        <f t="shared" si="11"/>
        <v>0</v>
      </c>
      <c r="AI18" s="170">
        <f t="shared" si="12"/>
        <v>0</v>
      </c>
      <c r="AJ18" s="170">
        <f t="shared" si="13"/>
        <v>0</v>
      </c>
      <c r="AK18" s="170">
        <f t="shared" si="14"/>
        <v>0</v>
      </c>
      <c r="AL18" s="314">
        <f t="shared" si="15"/>
        <v>0</v>
      </c>
      <c r="AM18" s="200">
        <v>0.49381636805145368</v>
      </c>
      <c r="AN18" s="316">
        <f t="shared" si="16"/>
        <v>0</v>
      </c>
      <c r="AO18" s="453">
        <v>4.5412303365835391E-3</v>
      </c>
      <c r="AP18" s="38">
        <v>2.827904457079805E-3</v>
      </c>
      <c r="AQ18" s="38">
        <v>5.1162147606181102E-3</v>
      </c>
      <c r="AR18" s="38">
        <v>9.0966404793090729E-3</v>
      </c>
      <c r="AS18" s="38">
        <v>5.5291590563948216E-3</v>
      </c>
      <c r="AT18" s="38">
        <v>8.1920331883608005E-3</v>
      </c>
      <c r="AU18" s="38">
        <v>1.0998158164396098E-2</v>
      </c>
      <c r="AV18" s="38">
        <v>2.4662691768101611E-2</v>
      </c>
      <c r="AW18" s="38">
        <v>3.5750602666040958E-2</v>
      </c>
      <c r="AX18" s="38">
        <v>4.1833895357469442E-3</v>
      </c>
      <c r="AY18" s="38">
        <v>9.5206991877687386E-3</v>
      </c>
      <c r="AZ18" s="38">
        <v>1.112340268237632</v>
      </c>
      <c r="BA18" s="38">
        <v>2.0384436768016604E-2</v>
      </c>
      <c r="BB18" s="38">
        <v>1.4214730426671015E-2</v>
      </c>
      <c r="BC18" s="38">
        <v>4.8397120513165276E-2</v>
      </c>
      <c r="BD18" s="239">
        <v>0</v>
      </c>
      <c r="BE18" s="44">
        <v>0.50685435249245292</v>
      </c>
      <c r="BF18" s="314">
        <f t="shared" si="17"/>
        <v>0</v>
      </c>
      <c r="BG18" s="314">
        <f t="shared" si="18"/>
        <v>0</v>
      </c>
      <c r="BH18" s="44">
        <v>0.11709269410688172</v>
      </c>
      <c r="BI18" s="239">
        <f t="shared" si="19"/>
        <v>0</v>
      </c>
      <c r="BJ18" s="239">
        <f t="shared" si="20"/>
        <v>0</v>
      </c>
      <c r="BK18" s="1925"/>
      <c r="BL18" s="1932"/>
      <c r="BM18" s="319">
        <v>3.7050793166020272E-2</v>
      </c>
      <c r="BN18" s="239">
        <f t="shared" si="21"/>
        <v>0</v>
      </c>
      <c r="BO18" s="239">
        <f t="shared" si="22"/>
        <v>0</v>
      </c>
      <c r="BP18" s="316">
        <f t="shared" si="23"/>
        <v>0</v>
      </c>
      <c r="BQ18" s="239">
        <f t="shared" si="24"/>
        <v>0</v>
      </c>
      <c r="BR18" s="41">
        <v>12</v>
      </c>
      <c r="BS18" s="75" t="s">
        <v>398</v>
      </c>
      <c r="BT18" s="215"/>
      <c r="BU18" s="41">
        <v>12</v>
      </c>
      <c r="BV18" s="75" t="s">
        <v>398</v>
      </c>
      <c r="BW18" s="64">
        <v>2.6584E-2</v>
      </c>
      <c r="BX18" s="62">
        <f t="shared" si="25"/>
        <v>0</v>
      </c>
      <c r="BY18" s="62">
        <f t="shared" si="26"/>
        <v>0</v>
      </c>
      <c r="BZ18" s="63">
        <f t="shared" si="27"/>
        <v>0</v>
      </c>
      <c r="CA18" s="64">
        <v>2.4732000000000001E-2</v>
      </c>
      <c r="CB18" s="62">
        <f t="shared" si="28"/>
        <v>0</v>
      </c>
      <c r="CC18" s="62">
        <f t="shared" si="29"/>
        <v>0</v>
      </c>
      <c r="CD18" s="62">
        <f t="shared" si="30"/>
        <v>0</v>
      </c>
      <c r="CE18" s="7"/>
      <c r="CF18" s="7"/>
      <c r="CG18" s="7"/>
      <c r="CH18" s="7"/>
      <c r="CI18" s="7"/>
      <c r="CJ18" s="7"/>
      <c r="CK18" s="7"/>
      <c r="CL18" s="164"/>
    </row>
    <row r="19" spans="1:90" ht="15.75" customHeight="1">
      <c r="A19" s="41">
        <v>13</v>
      </c>
      <c r="B19" s="75" t="s">
        <v>378</v>
      </c>
      <c r="C19" s="276">
        <v>0</v>
      </c>
      <c r="D19" s="439"/>
      <c r="E19" s="290">
        <v>1</v>
      </c>
      <c r="F19" s="289">
        <v>1</v>
      </c>
      <c r="G19" s="239">
        <f t="shared" si="48"/>
        <v>0</v>
      </c>
      <c r="H19" s="444">
        <v>0</v>
      </c>
      <c r="I19" s="170">
        <v>0</v>
      </c>
      <c r="J19" s="170">
        <v>0</v>
      </c>
      <c r="K19" s="170">
        <v>0</v>
      </c>
      <c r="L19" s="170">
        <v>0</v>
      </c>
      <c r="M19" s="170">
        <v>0</v>
      </c>
      <c r="N19" s="170">
        <v>0</v>
      </c>
      <c r="O19" s="170">
        <v>0</v>
      </c>
      <c r="P19" s="170">
        <v>0</v>
      </c>
      <c r="Q19" s="170">
        <v>0</v>
      </c>
      <c r="R19" s="170">
        <v>0</v>
      </c>
      <c r="S19" s="170">
        <v>0</v>
      </c>
      <c r="T19" s="170">
        <v>0</v>
      </c>
      <c r="U19" s="170">
        <v>0</v>
      </c>
      <c r="V19" s="171">
        <v>0.24659606656580937</v>
      </c>
      <c r="W19" s="447">
        <f t="shared" si="0"/>
        <v>0</v>
      </c>
      <c r="X19" s="448">
        <f t="shared" si="1"/>
        <v>0</v>
      </c>
      <c r="Y19" s="448">
        <f t="shared" si="2"/>
        <v>0</v>
      </c>
      <c r="Z19" s="448">
        <f t="shared" si="3"/>
        <v>0</v>
      </c>
      <c r="AA19" s="170">
        <f t="shared" si="4"/>
        <v>0</v>
      </c>
      <c r="AB19" s="170">
        <f t="shared" si="5"/>
        <v>0</v>
      </c>
      <c r="AC19" s="170">
        <f t="shared" si="6"/>
        <v>0</v>
      </c>
      <c r="AD19" s="170">
        <f t="shared" si="7"/>
        <v>0</v>
      </c>
      <c r="AE19" s="170">
        <f t="shared" si="8"/>
        <v>0</v>
      </c>
      <c r="AF19" s="170">
        <f t="shared" si="9"/>
        <v>0</v>
      </c>
      <c r="AG19" s="170">
        <f t="shared" si="10"/>
        <v>0</v>
      </c>
      <c r="AH19" s="170">
        <f t="shared" si="11"/>
        <v>0</v>
      </c>
      <c r="AI19" s="170">
        <f t="shared" si="12"/>
        <v>0</v>
      </c>
      <c r="AJ19" s="170">
        <f t="shared" si="13"/>
        <v>0</v>
      </c>
      <c r="AK19" s="170">
        <f t="shared" si="14"/>
        <v>0</v>
      </c>
      <c r="AL19" s="314">
        <f t="shared" si="15"/>
        <v>0</v>
      </c>
      <c r="AM19" s="200">
        <v>1</v>
      </c>
      <c r="AN19" s="316">
        <f t="shared" si="16"/>
        <v>0</v>
      </c>
      <c r="AO19" s="453">
        <v>1.3439251028148889E-3</v>
      </c>
      <c r="AP19" s="38">
        <v>1.7707749772494297E-3</v>
      </c>
      <c r="AQ19" s="38">
        <v>2.1495717271904509E-3</v>
      </c>
      <c r="AR19" s="38">
        <v>4.0219823354644283E-3</v>
      </c>
      <c r="AS19" s="38">
        <v>2.2208005128787609E-3</v>
      </c>
      <c r="AT19" s="38">
        <v>3.2752338245705275E-3</v>
      </c>
      <c r="AU19" s="38">
        <v>1.2475645695564043E-3</v>
      </c>
      <c r="AV19" s="38">
        <v>2.1603956049694607E-3</v>
      </c>
      <c r="AW19" s="38">
        <v>1.629906106466921E-3</v>
      </c>
      <c r="AX19" s="38">
        <v>3.9634823051004452E-4</v>
      </c>
      <c r="AY19" s="38">
        <v>2.3256195104391793E-3</v>
      </c>
      <c r="AZ19" s="38">
        <v>1.2148627494603696E-3</v>
      </c>
      <c r="BA19" s="38">
        <v>1.0006049029269208</v>
      </c>
      <c r="BB19" s="38">
        <v>1.6435374307052408E-3</v>
      </c>
      <c r="BC19" s="38">
        <v>0.24709944219945351</v>
      </c>
      <c r="BD19" s="239">
        <v>0</v>
      </c>
      <c r="BE19" s="44">
        <v>0.68176766526797428</v>
      </c>
      <c r="BF19" s="314">
        <f t="shared" si="17"/>
        <v>0</v>
      </c>
      <c r="BG19" s="314">
        <f t="shared" si="18"/>
        <v>0</v>
      </c>
      <c r="BH19" s="44">
        <v>0.34789626906938165</v>
      </c>
      <c r="BI19" s="239">
        <f t="shared" si="19"/>
        <v>0</v>
      </c>
      <c r="BJ19" s="239">
        <f t="shared" si="20"/>
        <v>0</v>
      </c>
      <c r="BK19" s="1925"/>
      <c r="BL19" s="1932"/>
      <c r="BM19" s="319">
        <v>2.1438172818866526E-3</v>
      </c>
      <c r="BN19" s="239">
        <f t="shared" si="21"/>
        <v>0</v>
      </c>
      <c r="BO19" s="239">
        <f t="shared" si="22"/>
        <v>0</v>
      </c>
      <c r="BP19" s="316">
        <f t="shared" si="23"/>
        <v>0</v>
      </c>
      <c r="BQ19" s="239">
        <f t="shared" si="24"/>
        <v>0</v>
      </c>
      <c r="BR19" s="41">
        <v>13</v>
      </c>
      <c r="BS19" s="75" t="s">
        <v>378</v>
      </c>
      <c r="BT19" s="215"/>
      <c r="BU19" s="41">
        <v>13</v>
      </c>
      <c r="BV19" s="75" t="s">
        <v>378</v>
      </c>
      <c r="BW19" s="64">
        <v>4.7114000000000003E-2</v>
      </c>
      <c r="BX19" s="62">
        <f t="shared" si="25"/>
        <v>0</v>
      </c>
      <c r="BY19" s="62">
        <f t="shared" si="26"/>
        <v>0</v>
      </c>
      <c r="BZ19" s="63">
        <f t="shared" si="27"/>
        <v>0</v>
      </c>
      <c r="CA19" s="64">
        <v>4.7114000000000003E-2</v>
      </c>
      <c r="CB19" s="62">
        <f t="shared" si="28"/>
        <v>0</v>
      </c>
      <c r="CC19" s="62">
        <f t="shared" si="29"/>
        <v>0</v>
      </c>
      <c r="CD19" s="62">
        <f t="shared" si="30"/>
        <v>0</v>
      </c>
      <c r="CE19" s="7"/>
      <c r="CF19" s="7"/>
      <c r="CG19" s="7"/>
      <c r="CH19" s="7"/>
      <c r="CI19" s="7"/>
      <c r="CJ19" s="7"/>
      <c r="CK19" s="7"/>
      <c r="CL19" s="164"/>
    </row>
    <row r="20" spans="1:90" ht="15.75" customHeight="1">
      <c r="A20" s="41">
        <v>14</v>
      </c>
      <c r="B20" s="75" t="s">
        <v>6</v>
      </c>
      <c r="C20" s="276">
        <v>0</v>
      </c>
      <c r="D20" s="439"/>
      <c r="E20" s="290">
        <v>0.86325208130004438</v>
      </c>
      <c r="F20" s="289">
        <v>0.86325208130004438</v>
      </c>
      <c r="G20" s="239">
        <f t="shared" si="48"/>
        <v>0</v>
      </c>
      <c r="H20" s="444">
        <v>1.6611190545438918E-2</v>
      </c>
      <c r="I20" s="170">
        <v>2.7028429134675243E-2</v>
      </c>
      <c r="J20" s="170">
        <v>2.5858544562551104E-2</v>
      </c>
      <c r="K20" s="170">
        <v>4.481068562503366E-2</v>
      </c>
      <c r="L20" s="170">
        <v>3.2459452466143776E-2</v>
      </c>
      <c r="M20" s="170">
        <v>0.10679113932819863</v>
      </c>
      <c r="N20" s="170">
        <v>8.4967746708443329E-2</v>
      </c>
      <c r="O20" s="170">
        <v>0.10151608222747058</v>
      </c>
      <c r="P20" s="170">
        <v>0.13046691891726284</v>
      </c>
      <c r="Q20" s="170">
        <v>2.6290587077730403E-2</v>
      </c>
      <c r="R20" s="170">
        <v>0.16756066043918344</v>
      </c>
      <c r="S20" s="170">
        <v>0.16863075436360994</v>
      </c>
      <c r="T20" s="170">
        <v>0.12636751997744744</v>
      </c>
      <c r="U20" s="170">
        <v>9.1384646865543567E-2</v>
      </c>
      <c r="V20" s="171">
        <v>6.5820033666446481E-2</v>
      </c>
      <c r="W20" s="447">
        <f t="shared" si="0"/>
        <v>0</v>
      </c>
      <c r="X20" s="448">
        <f t="shared" si="1"/>
        <v>0</v>
      </c>
      <c r="Y20" s="448">
        <f t="shared" si="2"/>
        <v>0</v>
      </c>
      <c r="Z20" s="448">
        <f t="shared" si="3"/>
        <v>0</v>
      </c>
      <c r="AA20" s="170">
        <f t="shared" si="4"/>
        <v>0</v>
      </c>
      <c r="AB20" s="170">
        <f t="shared" si="5"/>
        <v>0</v>
      </c>
      <c r="AC20" s="170">
        <f t="shared" si="6"/>
        <v>0</v>
      </c>
      <c r="AD20" s="170">
        <f t="shared" si="7"/>
        <v>0</v>
      </c>
      <c r="AE20" s="170">
        <f t="shared" si="8"/>
        <v>0</v>
      </c>
      <c r="AF20" s="170">
        <f t="shared" si="9"/>
        <v>0</v>
      </c>
      <c r="AG20" s="170">
        <f t="shared" si="10"/>
        <v>0</v>
      </c>
      <c r="AH20" s="170">
        <f t="shared" si="11"/>
        <v>0</v>
      </c>
      <c r="AI20" s="170">
        <f t="shared" si="12"/>
        <v>0</v>
      </c>
      <c r="AJ20" s="170">
        <f t="shared" si="13"/>
        <v>0</v>
      </c>
      <c r="AK20" s="170">
        <f t="shared" si="14"/>
        <v>0</v>
      </c>
      <c r="AL20" s="314">
        <f t="shared" si="15"/>
        <v>0</v>
      </c>
      <c r="AM20" s="200">
        <v>0.86325208130004438</v>
      </c>
      <c r="AN20" s="316">
        <f t="shared" si="16"/>
        <v>0</v>
      </c>
      <c r="AO20" s="453">
        <v>3.5506233256766898E-2</v>
      </c>
      <c r="AP20" s="38">
        <v>4.4175736297216169E-2</v>
      </c>
      <c r="AQ20" s="38">
        <v>3.9092040791896897E-2</v>
      </c>
      <c r="AR20" s="38">
        <v>9.4994806873483773E-2</v>
      </c>
      <c r="AS20" s="38">
        <v>4.7747723230654827E-2</v>
      </c>
      <c r="AT20" s="38">
        <v>0.11655322872428121</v>
      </c>
      <c r="AU20" s="38">
        <v>0.1000763140701118</v>
      </c>
      <c r="AV20" s="38">
        <v>0.11514899472659466</v>
      </c>
      <c r="AW20" s="38">
        <v>0.14178807338840535</v>
      </c>
      <c r="AX20" s="38">
        <v>3.6806262964884456E-2</v>
      </c>
      <c r="AY20" s="38">
        <v>0.17916215940526567</v>
      </c>
      <c r="AZ20" s="38">
        <v>0.18613509528015532</v>
      </c>
      <c r="BA20" s="38">
        <v>0.13400418180642901</v>
      </c>
      <c r="BB20" s="38">
        <v>1.0998213809087658</v>
      </c>
      <c r="BC20" s="38">
        <v>0.11790444943777578</v>
      </c>
      <c r="BD20" s="239">
        <v>0</v>
      </c>
      <c r="BE20" s="44">
        <v>0.61355863268258748</v>
      </c>
      <c r="BF20" s="314">
        <f t="shared" si="17"/>
        <v>0</v>
      </c>
      <c r="BG20" s="314">
        <f t="shared" si="18"/>
        <v>0</v>
      </c>
      <c r="BH20" s="44">
        <v>0.41984994043243518</v>
      </c>
      <c r="BI20" s="239">
        <f t="shared" si="19"/>
        <v>0</v>
      </c>
      <c r="BJ20" s="239">
        <f t="shared" si="20"/>
        <v>0</v>
      </c>
      <c r="BK20" s="1925"/>
      <c r="BL20" s="1932"/>
      <c r="BM20" s="319">
        <v>0.27909133317631363</v>
      </c>
      <c r="BN20" s="239">
        <f t="shared" si="21"/>
        <v>0</v>
      </c>
      <c r="BO20" s="239">
        <f t="shared" si="22"/>
        <v>0</v>
      </c>
      <c r="BP20" s="316">
        <f t="shared" si="23"/>
        <v>0</v>
      </c>
      <c r="BQ20" s="239">
        <f t="shared" si="24"/>
        <v>0</v>
      </c>
      <c r="BR20" s="41">
        <v>14</v>
      </c>
      <c r="BS20" s="75" t="s">
        <v>6</v>
      </c>
      <c r="BT20" s="215"/>
      <c r="BU20" s="41">
        <v>14</v>
      </c>
      <c r="BV20" s="75" t="s">
        <v>6</v>
      </c>
      <c r="BW20" s="64">
        <v>0.11681</v>
      </c>
      <c r="BX20" s="62">
        <f t="shared" si="25"/>
        <v>0</v>
      </c>
      <c r="BY20" s="62">
        <f t="shared" si="26"/>
        <v>0</v>
      </c>
      <c r="BZ20" s="63">
        <f t="shared" si="27"/>
        <v>0</v>
      </c>
      <c r="CA20" s="64">
        <v>0.103417</v>
      </c>
      <c r="CB20" s="62">
        <f t="shared" si="28"/>
        <v>0</v>
      </c>
      <c r="CC20" s="62">
        <f t="shared" si="29"/>
        <v>0</v>
      </c>
      <c r="CD20" s="62">
        <f t="shared" si="30"/>
        <v>0</v>
      </c>
      <c r="CE20" s="7"/>
      <c r="CF20" s="7"/>
      <c r="CG20" s="7"/>
      <c r="CH20" s="7"/>
      <c r="CI20" s="7"/>
      <c r="CJ20" s="7"/>
      <c r="CK20" s="7"/>
      <c r="CL20" s="164"/>
    </row>
    <row r="21" spans="1:90" ht="15.75" customHeight="1">
      <c r="A21" s="76">
        <v>15</v>
      </c>
      <c r="B21" s="77" t="s">
        <v>380</v>
      </c>
      <c r="C21" s="286">
        <v>0</v>
      </c>
      <c r="D21" s="440"/>
      <c r="E21" s="289">
        <v>0.99687446844701477</v>
      </c>
      <c r="F21" s="289">
        <v>0.99687446844701477</v>
      </c>
      <c r="G21" s="239">
        <f>C21*E21</f>
        <v>0</v>
      </c>
      <c r="H21" s="445">
        <v>3.7464755897995976E-3</v>
      </c>
      <c r="I21" s="172">
        <v>5.3434322473542226E-3</v>
      </c>
      <c r="J21" s="172">
        <v>7.4781956936494955E-3</v>
      </c>
      <c r="K21" s="172">
        <v>1.3303172294931869E-2</v>
      </c>
      <c r="L21" s="172">
        <v>7.3527513210944967E-3</v>
      </c>
      <c r="M21" s="172">
        <v>1.1626206380558125E-2</v>
      </c>
      <c r="N21" s="172">
        <v>3.2367437280041394E-3</v>
      </c>
      <c r="O21" s="172">
        <v>7.2904862265809516E-3</v>
      </c>
      <c r="P21" s="172">
        <v>5.0743730755679469E-3</v>
      </c>
      <c r="Q21" s="172">
        <v>8.3774539661715783E-4</v>
      </c>
      <c r="R21" s="172">
        <v>7.2765820197342873E-3</v>
      </c>
      <c r="S21" s="172">
        <v>3.0059948859603365E-3</v>
      </c>
      <c r="T21" s="172">
        <v>9.6769996421949714E-4</v>
      </c>
      <c r="U21" s="172">
        <v>5.3196529129501463E-3</v>
      </c>
      <c r="V21" s="173">
        <v>0</v>
      </c>
      <c r="W21" s="447">
        <f t="shared" si="0"/>
        <v>0</v>
      </c>
      <c r="X21" s="448">
        <f t="shared" si="1"/>
        <v>0</v>
      </c>
      <c r="Y21" s="448">
        <f t="shared" si="2"/>
        <v>0</v>
      </c>
      <c r="Z21" s="448">
        <f t="shared" si="3"/>
        <v>0</v>
      </c>
      <c r="AA21" s="170">
        <f t="shared" si="4"/>
        <v>0</v>
      </c>
      <c r="AB21" s="170">
        <f t="shared" si="5"/>
        <v>0</v>
      </c>
      <c r="AC21" s="170">
        <f t="shared" si="6"/>
        <v>0</v>
      </c>
      <c r="AD21" s="170">
        <f t="shared" si="7"/>
        <v>0</v>
      </c>
      <c r="AE21" s="170">
        <f t="shared" si="8"/>
        <v>0</v>
      </c>
      <c r="AF21" s="170">
        <f t="shared" si="9"/>
        <v>0</v>
      </c>
      <c r="AG21" s="170">
        <f t="shared" si="10"/>
        <v>0</v>
      </c>
      <c r="AH21" s="170">
        <f t="shared" si="11"/>
        <v>0</v>
      </c>
      <c r="AI21" s="170">
        <f t="shared" si="12"/>
        <v>0</v>
      </c>
      <c r="AJ21" s="170">
        <f t="shared" si="13"/>
        <v>0</v>
      </c>
      <c r="AK21" s="170">
        <f t="shared" si="14"/>
        <v>0</v>
      </c>
      <c r="AL21" s="314">
        <f t="shared" si="15"/>
        <v>0</v>
      </c>
      <c r="AM21" s="200">
        <v>0.99687446844701477</v>
      </c>
      <c r="AN21" s="316">
        <f t="shared" si="16"/>
        <v>0</v>
      </c>
      <c r="AO21" s="453">
        <v>5.4499048647892127E-3</v>
      </c>
      <c r="AP21" s="38">
        <v>7.1808727605022892E-3</v>
      </c>
      <c r="AQ21" s="38">
        <v>8.7169749182385778E-3</v>
      </c>
      <c r="AR21" s="38">
        <v>1.6310001986147162E-2</v>
      </c>
      <c r="AS21" s="38">
        <v>9.0058229387292091E-3</v>
      </c>
      <c r="AT21" s="38">
        <v>1.3281776429700114E-2</v>
      </c>
      <c r="AU21" s="38">
        <v>5.0591422115140077E-3</v>
      </c>
      <c r="AV21" s="38">
        <v>8.7608680667779978E-3</v>
      </c>
      <c r="AW21" s="38">
        <v>6.6096192415621762E-3</v>
      </c>
      <c r="AX21" s="38">
        <v>1.6072771801664996E-3</v>
      </c>
      <c r="AY21" s="38">
        <v>9.4308864809834209E-3</v>
      </c>
      <c r="AZ21" s="38">
        <v>4.926529309161376E-3</v>
      </c>
      <c r="BA21" s="38">
        <v>2.4530112557954033E-3</v>
      </c>
      <c r="BB21" s="38">
        <v>6.6648971883200257E-3</v>
      </c>
      <c r="BC21" s="38">
        <v>1.0020412962812195</v>
      </c>
      <c r="BD21" s="239">
        <v>0</v>
      </c>
      <c r="BE21" s="44">
        <v>0.40399735782318724</v>
      </c>
      <c r="BF21" s="314">
        <f t="shared" si="17"/>
        <v>0</v>
      </c>
      <c r="BG21" s="314">
        <f t="shared" si="18"/>
        <v>0</v>
      </c>
      <c r="BH21" s="44">
        <v>1.23585689629456E-2</v>
      </c>
      <c r="BI21" s="252">
        <f t="shared" si="19"/>
        <v>0</v>
      </c>
      <c r="BJ21" s="252">
        <f t="shared" si="20"/>
        <v>0</v>
      </c>
      <c r="BK21" s="1926"/>
      <c r="BL21" s="1933"/>
      <c r="BM21" s="319">
        <v>3.5592493373065495E-3</v>
      </c>
      <c r="BN21" s="252">
        <f t="shared" si="21"/>
        <v>0</v>
      </c>
      <c r="BO21" s="252">
        <f t="shared" si="22"/>
        <v>0</v>
      </c>
      <c r="BP21" s="316">
        <f t="shared" si="23"/>
        <v>0</v>
      </c>
      <c r="BQ21" s="239">
        <f t="shared" si="24"/>
        <v>0</v>
      </c>
      <c r="BR21" s="76">
        <v>15</v>
      </c>
      <c r="BS21" s="77" t="s">
        <v>380</v>
      </c>
      <c r="BT21" s="215"/>
      <c r="BU21" s="76">
        <v>15</v>
      </c>
      <c r="BV21" s="77" t="s">
        <v>380</v>
      </c>
      <c r="BW21" s="64">
        <v>6.2649999999999997E-3</v>
      </c>
      <c r="BX21" s="62">
        <f t="shared" si="25"/>
        <v>0</v>
      </c>
      <c r="BY21" s="62">
        <f t="shared" si="26"/>
        <v>0</v>
      </c>
      <c r="BZ21" s="63">
        <f t="shared" si="27"/>
        <v>0</v>
      </c>
      <c r="CA21" s="64">
        <v>6.2649999999999997E-3</v>
      </c>
      <c r="CB21" s="62">
        <f t="shared" si="28"/>
        <v>0</v>
      </c>
      <c r="CC21" s="62">
        <f t="shared" si="29"/>
        <v>0</v>
      </c>
      <c r="CD21" s="62">
        <f t="shared" si="30"/>
        <v>0</v>
      </c>
      <c r="CE21" s="7"/>
      <c r="CF21" s="7"/>
      <c r="CG21" s="7"/>
      <c r="CH21" s="7"/>
      <c r="CI21" s="7"/>
      <c r="CJ21" s="7"/>
      <c r="CK21" s="7"/>
      <c r="CL21" s="164"/>
    </row>
    <row r="22" spans="1:90" ht="11.25" customHeight="1">
      <c r="A22" s="76"/>
      <c r="B22" s="77" t="s">
        <v>39</v>
      </c>
      <c r="C22" s="287">
        <f>SUM(C7:C21)</f>
        <v>0</v>
      </c>
      <c r="D22" s="287">
        <f>SUM(D7:D21)</f>
        <v>0</v>
      </c>
      <c r="E22" s="78">
        <v>0.64548417031892558</v>
      </c>
      <c r="F22" s="78">
        <v>0.64548417031892558</v>
      </c>
      <c r="G22" s="240">
        <f>SUM(G7:G21)</f>
        <v>0</v>
      </c>
      <c r="H22" s="91"/>
      <c r="I22" s="68"/>
      <c r="J22" s="68"/>
      <c r="K22" s="68"/>
      <c r="L22" s="68"/>
      <c r="M22" s="68"/>
      <c r="N22" s="68"/>
      <c r="O22" s="68"/>
      <c r="P22" s="68"/>
      <c r="Q22" s="68"/>
      <c r="R22" s="68"/>
      <c r="S22" s="68"/>
      <c r="T22" s="68"/>
      <c r="U22" s="68"/>
      <c r="V22" s="96"/>
      <c r="W22" s="91"/>
      <c r="X22" s="68"/>
      <c r="Y22" s="68"/>
      <c r="Z22" s="68"/>
      <c r="AA22" s="68"/>
      <c r="AB22" s="68"/>
      <c r="AC22" s="68"/>
      <c r="AD22" s="68"/>
      <c r="AE22" s="68"/>
      <c r="AF22" s="68"/>
      <c r="AG22" s="68"/>
      <c r="AH22" s="68"/>
      <c r="AI22" s="68"/>
      <c r="AJ22" s="68"/>
      <c r="AK22" s="68"/>
      <c r="AL22" s="315">
        <f>SUM(AL7:AL21)</f>
        <v>0</v>
      </c>
      <c r="AM22" s="541">
        <v>0.64548417031892558</v>
      </c>
      <c r="AN22" s="306">
        <f>SUM(AN7:AN21)</f>
        <v>0</v>
      </c>
      <c r="AO22" s="79"/>
      <c r="AP22" s="80"/>
      <c r="AQ22" s="80"/>
      <c r="AR22" s="80"/>
      <c r="AS22" s="80"/>
      <c r="AT22" s="80"/>
      <c r="AU22" s="80"/>
      <c r="AV22" s="80"/>
      <c r="AW22" s="80"/>
      <c r="AX22" s="80"/>
      <c r="AY22" s="80"/>
      <c r="AZ22" s="80"/>
      <c r="BA22" s="80"/>
      <c r="BB22" s="80"/>
      <c r="BC22" s="80"/>
      <c r="BD22" s="240">
        <f>SUM(BD7:BD21)</f>
        <v>0</v>
      </c>
      <c r="BE22" s="10"/>
      <c r="BF22" s="315">
        <f>SUM(BF7:BF21)</f>
        <v>0</v>
      </c>
      <c r="BG22" s="315">
        <f>SUM(BG7:BG21)</f>
        <v>0</v>
      </c>
      <c r="BH22" s="177"/>
      <c r="BI22" s="252">
        <f>SUM(BI7:BI21)</f>
        <v>0</v>
      </c>
      <c r="BJ22" s="252">
        <f>SUM(BJ7:BJ21)</f>
        <v>0</v>
      </c>
      <c r="BK22" s="53"/>
      <c r="BL22" s="537">
        <f>SUM(BL7)</f>
        <v>0</v>
      </c>
      <c r="BM22" s="81"/>
      <c r="BN22" s="317">
        <f>SUM(BN7:BN21)</f>
        <v>0</v>
      </c>
      <c r="BO22" s="252">
        <f>SUM(BO7:BO21)</f>
        <v>0</v>
      </c>
      <c r="BP22" s="240">
        <f>SUM(BP7:BP21)</f>
        <v>0</v>
      </c>
      <c r="BQ22" s="291">
        <f>SUM(BQ7:BQ21)</f>
        <v>0</v>
      </c>
      <c r="BR22" s="76"/>
      <c r="BS22" s="77" t="s">
        <v>8</v>
      </c>
      <c r="BT22" s="213"/>
      <c r="BU22" s="76"/>
      <c r="BV22" s="77" t="s">
        <v>8</v>
      </c>
      <c r="BW22" s="31"/>
      <c r="BX22" s="9">
        <f>SUM(BX7:BX21)</f>
        <v>0</v>
      </c>
      <c r="BY22" s="9">
        <f>SUM(BY7:BY21)</f>
        <v>0</v>
      </c>
      <c r="BZ22" s="82">
        <f>SUM(BZ7:BZ21)</f>
        <v>0</v>
      </c>
      <c r="CA22" s="54"/>
      <c r="CB22" s="9">
        <f>SUM(CB7:CB21)</f>
        <v>0</v>
      </c>
      <c r="CC22" s="9">
        <f>SUM(CC7:CC21)</f>
        <v>0</v>
      </c>
      <c r="CD22" s="9">
        <f>SUM(CD7:CD21)</f>
        <v>0</v>
      </c>
      <c r="CL22" s="8"/>
    </row>
    <row r="23" spans="1:90" ht="11.25" customHeight="1"/>
    <row r="24" spans="1:90" ht="11.25" customHeight="1">
      <c r="B24" t="s">
        <v>40</v>
      </c>
      <c r="F24" s="16" t="s">
        <v>41</v>
      </c>
      <c r="BG24" s="1934" t="s">
        <v>831</v>
      </c>
      <c r="BH24" s="1850"/>
      <c r="BI24" s="1850"/>
      <c r="BJ24" s="1850"/>
      <c r="BK24" s="1850"/>
      <c r="BL24" s="1850"/>
      <c r="CB24" s="178"/>
    </row>
    <row r="25" spans="1:90" ht="11.25" customHeight="1">
      <c r="B25" s="1919" t="s">
        <v>42</v>
      </c>
      <c r="C25" s="1902" t="s">
        <v>54</v>
      </c>
      <c r="D25" s="1902" t="s">
        <v>246</v>
      </c>
      <c r="E25" s="1902" t="s">
        <v>247</v>
      </c>
      <c r="F25" s="1902" t="s">
        <v>43</v>
      </c>
      <c r="I25" s="1"/>
      <c r="BJ25" s="16" t="s">
        <v>400</v>
      </c>
      <c r="BK25" s="532">
        <v>0.71457767574680142</v>
      </c>
      <c r="CB25" s="178"/>
    </row>
    <row r="26" spans="1:90" ht="11.25" customHeight="1">
      <c r="B26" s="1912"/>
      <c r="C26" s="1927"/>
      <c r="D26" s="1927"/>
      <c r="E26" s="1927"/>
      <c r="F26" s="1929"/>
      <c r="BJ26" s="16" t="s">
        <v>399</v>
      </c>
      <c r="BK26" s="533">
        <v>0.72940360457563114</v>
      </c>
      <c r="BZ26" s="8"/>
      <c r="CB26" s="178"/>
    </row>
    <row r="27" spans="1:90" ht="11.25" customHeight="1">
      <c r="B27" s="1913"/>
      <c r="C27" s="1928"/>
      <c r="D27" s="1928"/>
      <c r="E27" s="1928"/>
      <c r="F27" s="1930"/>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BJ27" s="16" t="s">
        <v>833</v>
      </c>
      <c r="BK27" s="533">
        <v>0.74266018222995844</v>
      </c>
    </row>
    <row r="28" spans="1:90" ht="11.25" customHeight="1">
      <c r="B28" s="19" t="s">
        <v>44</v>
      </c>
      <c r="C28" s="238">
        <f>G22</f>
        <v>0</v>
      </c>
      <c r="D28" s="283">
        <f>BD22</f>
        <v>0</v>
      </c>
      <c r="E28" s="240">
        <f>BN22</f>
        <v>0</v>
      </c>
      <c r="F28" s="240">
        <f>C28+D28+E28</f>
        <v>0</v>
      </c>
      <c r="J28" s="165"/>
      <c r="K28" s="165"/>
      <c r="L28" s="165"/>
      <c r="M28" s="165"/>
      <c r="N28" s="165"/>
      <c r="O28" s="165"/>
      <c r="P28" s="165"/>
      <c r="Q28" s="165"/>
      <c r="R28" s="165"/>
      <c r="S28" s="165"/>
      <c r="T28" s="165"/>
      <c r="U28" s="165"/>
      <c r="V28" s="165"/>
      <c r="W28" s="165"/>
      <c r="X28" s="165"/>
      <c r="Y28" s="165"/>
      <c r="Z28" s="165"/>
      <c r="AA28" s="165"/>
      <c r="AB28" s="165"/>
      <c r="AC28" s="165"/>
      <c r="AD28" s="165"/>
      <c r="AE28" s="165"/>
      <c r="AF28" s="165"/>
      <c r="AG28" s="165"/>
      <c r="AH28" s="165"/>
      <c r="AI28" s="165"/>
      <c r="AJ28" s="165"/>
      <c r="AK28" s="165"/>
      <c r="AL28" s="165"/>
      <c r="AM28" s="165"/>
      <c r="AN28" s="165"/>
      <c r="BJ28" s="16" t="s">
        <v>834</v>
      </c>
      <c r="BK28" s="533">
        <v>0.71645070158246982</v>
      </c>
    </row>
    <row r="29" spans="1:90" ht="11.25" customHeight="1">
      <c r="B29" s="19" t="s">
        <v>45</v>
      </c>
      <c r="C29" s="238">
        <f>BF22</f>
        <v>0</v>
      </c>
      <c r="D29" s="283">
        <f>BG22</f>
        <v>0</v>
      </c>
      <c r="E29" s="239">
        <f>BO22</f>
        <v>0</v>
      </c>
      <c r="F29" s="238">
        <f>C29+D29+E29</f>
        <v>0</v>
      </c>
      <c r="I29" s="281"/>
      <c r="J29" s="165"/>
      <c r="K29" s="165"/>
      <c r="L29" s="165"/>
      <c r="M29" s="165"/>
      <c r="N29" s="165"/>
      <c r="O29" s="165"/>
      <c r="P29" s="165"/>
      <c r="Q29" s="165"/>
      <c r="R29" s="165"/>
      <c r="S29" s="165"/>
      <c r="T29" s="165"/>
      <c r="U29" s="165"/>
      <c r="V29" s="165"/>
      <c r="W29" s="165"/>
      <c r="X29" s="165"/>
      <c r="Y29" s="165"/>
      <c r="Z29" s="165"/>
      <c r="AA29" s="165"/>
      <c r="AB29" s="165"/>
      <c r="AC29" s="165"/>
      <c r="AD29" s="165"/>
      <c r="AE29" s="165"/>
      <c r="AF29" s="165"/>
      <c r="AG29" s="165"/>
      <c r="AH29" s="165"/>
      <c r="AI29" s="165"/>
      <c r="AJ29" s="165"/>
      <c r="AK29" s="165"/>
      <c r="AL29" s="165"/>
      <c r="AM29" s="165"/>
      <c r="AN29" s="165"/>
      <c r="BJ29" s="16" t="s">
        <v>836</v>
      </c>
      <c r="BK29" s="533">
        <v>0.71843111680682681</v>
      </c>
    </row>
    <row r="30" spans="1:90" ht="11.25" customHeight="1">
      <c r="B30" s="197" t="s">
        <v>270</v>
      </c>
      <c r="C30" s="252">
        <f>BI22</f>
        <v>0</v>
      </c>
      <c r="D30" s="284">
        <f>BJ22</f>
        <v>0</v>
      </c>
      <c r="E30" s="252">
        <f>BP22</f>
        <v>0</v>
      </c>
      <c r="F30" s="252">
        <f>C30+D30+E30</f>
        <v>0</v>
      </c>
      <c r="I30" s="281"/>
      <c r="J30" s="165"/>
      <c r="K30" s="165"/>
      <c r="L30" s="165"/>
      <c r="M30" s="165"/>
      <c r="N30" s="165"/>
      <c r="O30" s="165"/>
      <c r="P30" s="165"/>
      <c r="Q30" s="165"/>
      <c r="R30" s="165"/>
      <c r="S30" s="165"/>
      <c r="T30" s="165"/>
      <c r="U30" s="165"/>
      <c r="V30" s="165"/>
      <c r="W30" s="165"/>
      <c r="X30" s="165"/>
      <c r="Y30" s="165"/>
      <c r="Z30" s="165"/>
      <c r="AA30" s="165"/>
      <c r="AB30" s="165"/>
      <c r="AC30" s="165"/>
      <c r="AD30" s="165"/>
      <c r="AE30" s="165"/>
      <c r="AF30" s="165"/>
      <c r="AG30" s="165"/>
      <c r="AH30" s="165"/>
      <c r="AI30" s="165"/>
      <c r="AJ30" s="165"/>
      <c r="AK30" s="165"/>
      <c r="AL30" s="165"/>
      <c r="AM30" s="165"/>
      <c r="AN30" s="165"/>
      <c r="AP30" s="4"/>
      <c r="AQ30" s="4"/>
      <c r="AR30" s="4"/>
      <c r="AS30" s="4"/>
      <c r="AT30" s="4"/>
      <c r="AU30" s="4"/>
      <c r="AV30" s="4"/>
      <c r="AW30" s="4"/>
      <c r="AX30" s="4"/>
      <c r="AY30" s="4"/>
      <c r="AZ30" s="4"/>
      <c r="BA30" s="4"/>
      <c r="BB30" s="4"/>
      <c r="BC30" s="4"/>
      <c r="BJ30" s="16" t="s">
        <v>835</v>
      </c>
      <c r="BK30" s="533">
        <v>0.6129042912284024</v>
      </c>
    </row>
    <row r="31" spans="1:90">
      <c r="AO31" s="4"/>
      <c r="AP31" s="4"/>
      <c r="AQ31" s="4"/>
      <c r="AR31" s="4"/>
      <c r="AS31" s="4"/>
      <c r="AT31" s="4"/>
      <c r="AU31" s="4"/>
      <c r="AV31" s="4"/>
      <c r="AW31" s="4"/>
      <c r="AX31" s="4"/>
      <c r="AY31" s="4"/>
      <c r="AZ31" s="4"/>
      <c r="BA31" s="4"/>
      <c r="BB31" s="4"/>
      <c r="BC31" s="4"/>
      <c r="BJ31" s="230" t="s">
        <v>871</v>
      </c>
      <c r="BK31" s="534">
        <f>AVERAGE(BK25:BK29)</f>
        <v>0.7243046561883375</v>
      </c>
    </row>
    <row r="32" spans="1:90" ht="6.75" customHeight="1">
      <c r="AO32" s="4"/>
      <c r="AP32" s="4"/>
      <c r="AQ32" s="4"/>
      <c r="AR32" s="4"/>
      <c r="AS32" s="4"/>
      <c r="AT32" s="4"/>
      <c r="AU32" s="4"/>
      <c r="AV32" s="4"/>
      <c r="AW32" s="4"/>
      <c r="AX32" s="4"/>
      <c r="AY32" s="4"/>
      <c r="AZ32" s="4"/>
      <c r="BA32" s="4"/>
      <c r="BB32" s="4"/>
      <c r="BC32" s="4"/>
      <c r="BL32" s="193"/>
    </row>
    <row r="33" spans="2:64" ht="11.25" customHeight="1">
      <c r="B33" t="s">
        <v>46</v>
      </c>
      <c r="F33" s="16" t="s">
        <v>47</v>
      </c>
      <c r="BK33" s="535" t="s">
        <v>832</v>
      </c>
      <c r="BL33" s="193"/>
    </row>
    <row r="34" spans="2:64" ht="11.25" customHeight="1">
      <c r="B34" s="1902" t="s">
        <v>33</v>
      </c>
      <c r="C34" s="1902" t="s">
        <v>54</v>
      </c>
      <c r="D34" s="1902" t="s">
        <v>246</v>
      </c>
      <c r="E34" s="1902" t="s">
        <v>247</v>
      </c>
      <c r="F34" s="1902" t="s">
        <v>43</v>
      </c>
      <c r="AO34" s="4"/>
      <c r="AP34" s="4"/>
      <c r="AQ34" s="4"/>
      <c r="AR34" s="4"/>
      <c r="AS34" s="4"/>
      <c r="AT34" s="4"/>
      <c r="AU34" s="4"/>
      <c r="AV34" s="4"/>
      <c r="AW34" s="4"/>
      <c r="AX34" s="4"/>
      <c r="AY34" s="4"/>
      <c r="AZ34" s="4"/>
      <c r="BA34" s="4"/>
      <c r="BB34" s="4"/>
      <c r="BC34" s="4"/>
      <c r="BK34" s="16"/>
      <c r="BL34" s="193"/>
    </row>
    <row r="35" spans="2:64" ht="11.25" customHeight="1">
      <c r="B35" s="1912"/>
      <c r="C35" s="1912"/>
      <c r="D35" s="1927"/>
      <c r="E35" s="1927"/>
      <c r="F35" s="1912"/>
      <c r="AO35" s="4"/>
      <c r="AP35" s="4"/>
      <c r="AQ35" s="4"/>
      <c r="AR35" s="4"/>
      <c r="AS35" s="4"/>
      <c r="AT35" s="4"/>
      <c r="AU35" s="4"/>
      <c r="AV35" s="4"/>
      <c r="AW35" s="4"/>
      <c r="AX35" s="4"/>
      <c r="AY35" s="4"/>
      <c r="AZ35" s="4"/>
      <c r="BA35" s="4"/>
      <c r="BB35" s="4"/>
      <c r="BC35" s="4"/>
      <c r="BK35" s="16"/>
      <c r="BL35" s="193"/>
    </row>
    <row r="36" spans="2:64" ht="11.25" customHeight="1">
      <c r="B36" s="1913"/>
      <c r="C36" s="1913"/>
      <c r="D36" s="1928"/>
      <c r="E36" s="1928"/>
      <c r="F36" s="1913"/>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4"/>
      <c r="AP36" s="4"/>
      <c r="AQ36" s="4"/>
      <c r="AR36" s="4"/>
      <c r="AS36" s="4"/>
      <c r="AT36" s="4"/>
      <c r="AU36" s="4"/>
      <c r="AV36" s="4"/>
      <c r="AW36" s="4"/>
      <c r="AX36" s="4"/>
      <c r="AY36" s="4"/>
      <c r="AZ36" s="4"/>
      <c r="BA36" s="4"/>
      <c r="BB36" s="4"/>
      <c r="BC36" s="4"/>
    </row>
    <row r="37" spans="2:64" ht="11.25" customHeight="1">
      <c r="B37" s="31" t="s">
        <v>272</v>
      </c>
      <c r="C37" s="282">
        <f>BX22</f>
        <v>0</v>
      </c>
      <c r="D37" s="282">
        <f>BY22</f>
        <v>0</v>
      </c>
      <c r="E37" s="282">
        <f>BZ22</f>
        <v>0</v>
      </c>
      <c r="F37" s="282">
        <f>C37+D37+E37</f>
        <v>0</v>
      </c>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4"/>
      <c r="AP37" s="4"/>
      <c r="AQ37" s="4"/>
      <c r="AR37" s="4"/>
      <c r="AS37" s="4"/>
      <c r="AT37" s="4"/>
      <c r="AU37" s="4"/>
      <c r="AV37" s="4"/>
      <c r="AW37" s="4"/>
      <c r="AX37" s="4"/>
      <c r="AY37" s="4"/>
      <c r="AZ37" s="4"/>
      <c r="BA37" s="4"/>
      <c r="BB37" s="4"/>
      <c r="BC37" s="4"/>
    </row>
    <row r="38" spans="2:64" ht="11.25" customHeight="1">
      <c r="B38" s="197" t="s">
        <v>273</v>
      </c>
      <c r="C38" s="282">
        <f>CB22</f>
        <v>0</v>
      </c>
      <c r="D38" s="282">
        <f>CC22</f>
        <v>0</v>
      </c>
      <c r="E38" s="282">
        <f>CD22</f>
        <v>0</v>
      </c>
      <c r="F38" s="282">
        <f>C38+D38+E38</f>
        <v>0</v>
      </c>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4"/>
      <c r="AP38" s="4"/>
      <c r="AQ38" s="4"/>
      <c r="AR38" s="4"/>
      <c r="AS38" s="4"/>
      <c r="AT38" s="4"/>
      <c r="AU38" s="4"/>
      <c r="AV38" s="4"/>
      <c r="AW38" s="4"/>
      <c r="AX38" s="4"/>
      <c r="AY38" s="4"/>
      <c r="AZ38" s="4"/>
      <c r="BA38" s="4"/>
      <c r="BB38" s="4"/>
      <c r="BC38" s="4"/>
    </row>
    <row r="39" spans="2:64" ht="11.25" customHeight="1" thickBot="1">
      <c r="AO39" s="4"/>
      <c r="AP39" s="4"/>
      <c r="AQ39" s="4"/>
      <c r="AR39" s="4"/>
      <c r="AS39" s="4"/>
      <c r="AT39" s="4"/>
      <c r="AU39" s="4"/>
      <c r="AV39" s="4"/>
      <c r="AW39" s="4"/>
      <c r="AX39" s="4"/>
      <c r="AY39" s="4"/>
      <c r="AZ39" s="4"/>
      <c r="BA39" s="4"/>
      <c r="BB39" s="4"/>
      <c r="BC39" s="4"/>
    </row>
    <row r="40" spans="2:64" ht="15" thickBot="1">
      <c r="B40" s="12" t="s">
        <v>75</v>
      </c>
      <c r="C40" s="12"/>
      <c r="D40" s="15">
        <f>F29/43744.2</f>
        <v>0</v>
      </c>
      <c r="E40" s="229" t="s">
        <v>902</v>
      </c>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Q40" s="4"/>
      <c r="AR40" s="4"/>
      <c r="AS40" s="4"/>
      <c r="AT40" s="4"/>
      <c r="AU40" s="4"/>
      <c r="AV40" s="4"/>
      <c r="AW40" s="4"/>
      <c r="AX40" s="4"/>
      <c r="AY40" s="4"/>
      <c r="AZ40" s="4"/>
      <c r="BA40" s="4"/>
      <c r="BB40" s="4"/>
      <c r="BC40" s="4"/>
    </row>
    <row r="41" spans="2:64">
      <c r="AO41" s="4"/>
      <c r="AP41" s="4"/>
      <c r="AQ41" s="4"/>
      <c r="AR41" s="4"/>
      <c r="AS41" s="4"/>
      <c r="AT41" s="4"/>
      <c r="AU41" s="4"/>
      <c r="AV41" s="4"/>
      <c r="AW41" s="4"/>
      <c r="AX41" s="4"/>
      <c r="AY41" s="4"/>
      <c r="AZ41" s="4"/>
      <c r="BA41" s="4"/>
      <c r="BB41" s="4"/>
      <c r="BC41" s="4"/>
    </row>
    <row r="42" spans="2:64">
      <c r="AO42" s="4"/>
      <c r="AP42" s="4"/>
      <c r="AQ42" s="4"/>
      <c r="AR42" s="4"/>
      <c r="AS42" s="4"/>
      <c r="AT42" s="4"/>
      <c r="AU42" s="4"/>
      <c r="AV42" s="4"/>
      <c r="AW42" s="4"/>
      <c r="AX42" s="4"/>
      <c r="AY42" s="4"/>
      <c r="AZ42" s="4"/>
      <c r="BA42" s="4"/>
      <c r="BB42" s="4"/>
      <c r="BC42" s="4"/>
    </row>
    <row r="43" spans="2:64">
      <c r="AO43" s="4"/>
      <c r="AP43" s="4"/>
      <c r="AQ43" s="4"/>
      <c r="AR43" s="4"/>
      <c r="AS43" s="4"/>
      <c r="AT43" s="4"/>
      <c r="AU43" s="4"/>
      <c r="AV43" s="4"/>
      <c r="AW43" s="4"/>
      <c r="AX43" s="4"/>
      <c r="AY43" s="4"/>
      <c r="AZ43" s="4"/>
      <c r="BA43" s="4"/>
      <c r="BB43" s="4"/>
      <c r="BC43" s="4"/>
    </row>
    <row r="44" spans="2:64">
      <c r="AO44" s="4"/>
      <c r="AP44" s="4"/>
      <c r="AQ44" s="4"/>
      <c r="AR44" s="4"/>
      <c r="AS44" s="4"/>
      <c r="AT44" s="4"/>
      <c r="AU44" s="4"/>
      <c r="AV44" s="4"/>
      <c r="AW44" s="4"/>
      <c r="AX44" s="4"/>
      <c r="AY44" s="4"/>
      <c r="AZ44" s="4"/>
      <c r="BA44" s="4"/>
      <c r="BB44" s="4"/>
      <c r="BC44" s="4"/>
    </row>
    <row r="45" spans="2:64">
      <c r="AO45" s="4"/>
      <c r="AP45" s="4"/>
      <c r="AQ45" s="4"/>
      <c r="AR45" s="4"/>
      <c r="AS45" s="4"/>
      <c r="AT45" s="4"/>
      <c r="AU45" s="4"/>
      <c r="AV45" s="4"/>
      <c r="AW45" s="4"/>
      <c r="AX45" s="4"/>
      <c r="AY45" s="4"/>
      <c r="AZ45" s="4"/>
      <c r="BA45" s="4"/>
      <c r="BB45" s="4"/>
      <c r="BC45" s="4"/>
    </row>
    <row r="48" spans="2:64">
      <c r="AO48" s="3"/>
      <c r="BD48" s="3"/>
      <c r="BF48" s="3"/>
      <c r="BG48" s="3"/>
    </row>
    <row r="49" spans="41:61">
      <c r="AP49" s="3"/>
      <c r="BD49" s="3"/>
      <c r="BF49" s="3"/>
      <c r="BG49" s="3"/>
    </row>
    <row r="50" spans="41:61">
      <c r="AQ50" s="3"/>
      <c r="BD50" s="3"/>
      <c r="BF50" s="3"/>
      <c r="BG50" s="3"/>
    </row>
    <row r="51" spans="41:61">
      <c r="AR51" s="3"/>
      <c r="BD51" s="3"/>
      <c r="BF51" s="3"/>
      <c r="BG51" s="3"/>
    </row>
    <row r="52" spans="41:61">
      <c r="AS52" s="3"/>
      <c r="BD52" s="3"/>
      <c r="BF52" s="3"/>
      <c r="BG52" s="3"/>
    </row>
    <row r="53" spans="41:61">
      <c r="AT53" s="3"/>
      <c r="BD53" s="3"/>
      <c r="BF53" s="3"/>
      <c r="BG53" s="3"/>
    </row>
    <row r="54" spans="41:61">
      <c r="AU54" s="3"/>
      <c r="AV54" s="3"/>
      <c r="AW54" s="3"/>
      <c r="BD54" s="3"/>
      <c r="BF54" s="3"/>
      <c r="BG54" s="3"/>
    </row>
    <row r="55" spans="41:61">
      <c r="AX55" s="3"/>
      <c r="BD55" s="3"/>
      <c r="BF55" s="3"/>
      <c r="BG55" s="3"/>
    </row>
    <row r="56" spans="41:61">
      <c r="AY56" s="3"/>
      <c r="BD56" s="3"/>
      <c r="BE56" s="3"/>
      <c r="BF56" s="3"/>
      <c r="BG56" s="3"/>
    </row>
    <row r="57" spans="41:61">
      <c r="AZ57" s="3"/>
      <c r="BD57" s="3"/>
      <c r="BE57" s="3"/>
      <c r="BF57" s="3"/>
      <c r="BG57" s="3"/>
    </row>
    <row r="58" spans="41:61">
      <c r="BA58" s="3"/>
      <c r="BD58" s="3"/>
      <c r="BE58" s="3"/>
      <c r="BF58" s="3"/>
      <c r="BG58" s="3"/>
    </row>
    <row r="59" spans="41:61">
      <c r="BB59" s="3"/>
      <c r="BD59" s="3"/>
      <c r="BE59" s="3"/>
      <c r="BF59" s="3"/>
      <c r="BG59" s="3"/>
    </row>
    <row r="60" spans="41:61">
      <c r="BC60" s="3"/>
      <c r="BD60" s="3"/>
      <c r="BE60" s="3"/>
      <c r="BF60" s="3"/>
      <c r="BG60" s="3"/>
    </row>
    <row r="61" spans="41:61">
      <c r="AO61" s="3"/>
      <c r="AP61" s="3"/>
      <c r="AQ61" s="3"/>
      <c r="AR61" s="3"/>
      <c r="AS61" s="3"/>
      <c r="AT61" s="3"/>
      <c r="AU61" s="3"/>
      <c r="AV61" s="3"/>
      <c r="AW61" s="3"/>
      <c r="AX61" s="3"/>
      <c r="AY61" s="3"/>
      <c r="AZ61" s="3"/>
      <c r="BA61" s="3"/>
      <c r="BB61" s="3"/>
      <c r="BC61" s="3"/>
      <c r="BD61" s="3"/>
      <c r="BE61" s="3"/>
      <c r="BF61" s="3"/>
      <c r="BG61" s="3"/>
      <c r="BH61" s="3"/>
      <c r="BI61" s="3"/>
    </row>
  </sheetData>
  <sheetProtection algorithmName="SHA-512" hashValue="DyZ/eLEdDiadvEzMve9LqyXH7V1qRvHHmVelFV2Td3l/Byw1vCVnBDqdkb/DTKprLnAUITUPSB/9VRIS3M/rRg==" saltValue="hqYfibuQxUHOY0d6bkhvIA==" spinCount="100000" sheet="1" objects="1" scenarios="1"/>
  <mergeCells count="13">
    <mergeCell ref="BL7:BL21"/>
    <mergeCell ref="B25:B27"/>
    <mergeCell ref="C25:C27"/>
    <mergeCell ref="D25:D27"/>
    <mergeCell ref="E25:E27"/>
    <mergeCell ref="BG24:BL24"/>
    <mergeCell ref="B34:B36"/>
    <mergeCell ref="C34:C36"/>
    <mergeCell ref="BK7:BK21"/>
    <mergeCell ref="D34:D36"/>
    <mergeCell ref="E34:E36"/>
    <mergeCell ref="F25:F27"/>
    <mergeCell ref="F34:F36"/>
  </mergeCells>
  <phoneticPr fontId="4"/>
  <hyperlinks>
    <hyperlink ref="AM1" location="目次!A1" display="目次へ戻る" xr:uid="{00000000-0004-0000-0400-000000000000}"/>
    <hyperlink ref="AM3" location="'①b-15フロー'!A1" display="波及効果分析フロー図" xr:uid="{00000000-0004-0000-0400-000001000000}"/>
  </hyperlinks>
  <pageMargins left="0.39370078740157483" right="0.39370078740157483" top="0.98425196850393704" bottom="0.78740157480314965" header="0.39370078740157483" footer="0.51181102362204722"/>
  <pageSetup paperSize="9" scale="65" orientation="landscape" r:id="rId1"/>
  <headerFooter alignWithMargins="0">
    <oddHeader>&amp;R&amp;A</oddHeader>
  </headerFooter>
  <colBreaks count="1" manualBreakCount="1">
    <brk id="64"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9" tint="0.79998168889431442"/>
  </sheetPr>
  <dimension ref="B1:EV90"/>
  <sheetViews>
    <sheetView view="pageBreakPreview" zoomScaleNormal="100" zoomScaleSheetLayoutView="100" workbookViewId="0">
      <pane ySplit="7" topLeftCell="A8" activePane="bottomLeft" state="frozen"/>
      <selection activeCell="CG44" sqref="CG44"/>
      <selection pane="bottomLeft" activeCell="CG44" sqref="CG44"/>
    </sheetView>
  </sheetViews>
  <sheetFormatPr defaultRowHeight="12"/>
  <cols>
    <col min="1" max="1" width="1.83203125" style="644" customWidth="1"/>
    <col min="2" max="2" width="3.33203125" style="644" customWidth="1"/>
    <col min="3" max="3" width="25.83203125" style="644" customWidth="1"/>
    <col min="4" max="4" width="10" style="644" customWidth="1"/>
    <col min="5" max="5" width="10.6640625" style="644" customWidth="1"/>
    <col min="6" max="6" width="5" style="644" customWidth="1"/>
    <col min="7" max="9" width="4.6640625" style="644" customWidth="1"/>
    <col min="10" max="10" width="6.6640625" style="644" customWidth="1"/>
    <col min="11" max="11" width="10" style="644" hidden="1" customWidth="1"/>
    <col min="12" max="12" width="21.33203125" style="644" hidden="1" customWidth="1"/>
    <col min="13" max="13" width="10" style="644" hidden="1" customWidth="1"/>
    <col min="14" max="14" width="16.83203125" style="644" hidden="1" customWidth="1"/>
    <col min="15" max="15" width="21.33203125" style="644" hidden="1" customWidth="1"/>
    <col min="16" max="16" width="16.83203125" style="644" hidden="1" customWidth="1"/>
    <col min="17" max="17" width="6" style="644" hidden="1" customWidth="1"/>
    <col min="18" max="19" width="10" style="644" hidden="1" customWidth="1"/>
    <col min="20" max="22" width="12.1640625" style="644" hidden="1" customWidth="1"/>
    <col min="23" max="24" width="10" style="644" hidden="1" customWidth="1"/>
    <col min="25" max="25" width="16.83203125" style="644" hidden="1" customWidth="1"/>
    <col min="26" max="26" width="10" style="644" hidden="1" customWidth="1"/>
    <col min="27" max="27" width="23.6640625" style="644" hidden="1" customWidth="1"/>
    <col min="28" max="28" width="6" style="644" hidden="1" customWidth="1"/>
    <col min="29" max="29" width="21.33203125" style="644" hidden="1" customWidth="1"/>
    <col min="30" max="30" width="6" style="644" hidden="1" customWidth="1"/>
    <col min="31" max="31" width="12.1640625" style="644" hidden="1" customWidth="1"/>
    <col min="32" max="32" width="6" style="644" hidden="1" customWidth="1"/>
    <col min="33" max="33" width="12.1640625" style="644" hidden="1" customWidth="1"/>
    <col min="34" max="34" width="8" style="644" hidden="1" customWidth="1"/>
    <col min="35" max="35" width="12.1640625" style="644" hidden="1" customWidth="1"/>
    <col min="36" max="36" width="10" style="644" hidden="1" customWidth="1"/>
    <col min="37" max="37" width="6" style="644" hidden="1" customWidth="1"/>
    <col min="38" max="39" width="12.1640625" style="644" hidden="1" customWidth="1"/>
    <col min="40" max="40" width="30.5" style="644" hidden="1" customWidth="1"/>
    <col min="41" max="41" width="19.1640625" style="644" hidden="1" customWidth="1"/>
    <col min="42" max="42" width="16.83203125" style="644" hidden="1" customWidth="1"/>
    <col min="43" max="44" width="10" style="644" hidden="1" customWidth="1"/>
    <col min="45" max="45" width="19.1640625" style="644" hidden="1" customWidth="1"/>
    <col min="46" max="49" width="6" style="644" hidden="1" customWidth="1"/>
    <col min="50" max="51" width="10" style="644" hidden="1" customWidth="1"/>
    <col min="52" max="52" width="21.33203125" style="644" hidden="1" customWidth="1"/>
    <col min="53" max="53" width="10" style="644" hidden="1" customWidth="1"/>
    <col min="54" max="54" width="16.83203125" style="644" hidden="1" customWidth="1"/>
    <col min="55" max="55" width="21.33203125" style="644" hidden="1" customWidth="1"/>
    <col min="56" max="56" width="16.83203125" style="644" hidden="1" customWidth="1"/>
    <col min="57" max="57" width="6" style="644" hidden="1" customWidth="1"/>
    <col min="58" max="59" width="10" style="644" hidden="1" customWidth="1"/>
    <col min="60" max="62" width="12.1640625" style="644" hidden="1" customWidth="1"/>
    <col min="63" max="64" width="10" style="644" hidden="1" customWidth="1"/>
    <col min="65" max="65" width="16.83203125" style="644" hidden="1" customWidth="1"/>
    <col min="66" max="66" width="10" style="644" hidden="1" customWidth="1"/>
    <col min="67" max="67" width="23.6640625" style="644" hidden="1" customWidth="1"/>
    <col min="68" max="68" width="6" style="644" hidden="1" customWidth="1"/>
    <col min="69" max="69" width="21.33203125" style="644" hidden="1" customWidth="1"/>
    <col min="70" max="70" width="6" style="644" hidden="1" customWidth="1"/>
    <col min="71" max="71" width="12.1640625" style="644" hidden="1" customWidth="1"/>
    <col min="72" max="72" width="6" style="644" hidden="1" customWidth="1"/>
    <col min="73" max="73" width="12.1640625" style="644" hidden="1" customWidth="1"/>
    <col min="74" max="74" width="8" style="644" hidden="1" customWidth="1"/>
    <col min="75" max="75" width="12.1640625" style="644" hidden="1" customWidth="1"/>
    <col min="76" max="76" width="10" style="644" hidden="1" customWidth="1"/>
    <col min="77" max="77" width="6" style="644" hidden="1" customWidth="1"/>
    <col min="78" max="79" width="12.1640625" style="644" hidden="1" customWidth="1"/>
    <col min="80" max="80" width="30.5" style="644" hidden="1" customWidth="1"/>
    <col min="81" max="81" width="19.1640625" style="644" hidden="1" customWidth="1"/>
    <col min="82" max="82" width="16.83203125" style="644" hidden="1" customWidth="1"/>
    <col min="83" max="84" width="10" style="644" hidden="1" customWidth="1"/>
    <col min="85" max="87" width="10" style="644" customWidth="1"/>
    <col min="88" max="88" width="10.6640625" style="644" customWidth="1"/>
    <col min="89" max="92" width="3.83203125" style="644" customWidth="1"/>
    <col min="93" max="127" width="3.83203125" style="644" hidden="1" customWidth="1"/>
    <col min="128" max="128" width="9.83203125" style="644" customWidth="1"/>
    <col min="129" max="141" width="10" style="644" customWidth="1"/>
    <col min="142" max="142" width="1.5" style="644" customWidth="1"/>
    <col min="143" max="143" width="3.33203125" style="644" customWidth="1"/>
    <col min="144" max="144" width="25.83203125" style="644" customWidth="1"/>
    <col min="145" max="152" width="10" style="644" customWidth="1"/>
    <col min="153" max="16384" width="9.33203125" style="644"/>
  </cols>
  <sheetData>
    <row r="1" spans="2:152" ht="15.75" customHeight="1">
      <c r="C1" s="682" t="s">
        <v>670</v>
      </c>
      <c r="AW1" s="233"/>
      <c r="DX1" s="696" t="s">
        <v>73</v>
      </c>
      <c r="EN1" s="682" t="s">
        <v>670</v>
      </c>
    </row>
    <row r="2" spans="2:152" ht="2.25" customHeight="1">
      <c r="C2" s="697"/>
      <c r="EN2" s="697"/>
    </row>
    <row r="3" spans="2:152" ht="15.75" customHeight="1">
      <c r="C3" s="682" t="s">
        <v>1247</v>
      </c>
      <c r="DX3" s="690" t="s">
        <v>89</v>
      </c>
      <c r="EN3" s="682" t="s">
        <v>82</v>
      </c>
    </row>
    <row r="4" spans="2:152" ht="11.25" customHeight="1">
      <c r="C4" s="694"/>
      <c r="EE4" s="644" t="s">
        <v>790</v>
      </c>
      <c r="EG4" s="644" t="s">
        <v>52</v>
      </c>
      <c r="EO4" s="644" t="s">
        <v>787</v>
      </c>
      <c r="ES4" s="644" t="s">
        <v>787</v>
      </c>
    </row>
    <row r="5" spans="2:152" ht="36">
      <c r="B5" s="698"/>
      <c r="C5" s="699" t="s">
        <v>805</v>
      </c>
      <c r="D5" s="1125" t="s">
        <v>244</v>
      </c>
      <c r="E5" s="701" t="s">
        <v>975</v>
      </c>
      <c r="F5" s="702"/>
      <c r="G5" s="702"/>
      <c r="H5" s="702"/>
      <c r="I5" s="702"/>
      <c r="J5" s="702"/>
      <c r="K5" s="703"/>
      <c r="L5" s="703"/>
      <c r="M5" s="704"/>
      <c r="N5" s="704"/>
      <c r="O5" s="703"/>
      <c r="P5" s="703"/>
      <c r="Q5" s="703"/>
      <c r="R5" s="703"/>
      <c r="S5" s="703"/>
      <c r="T5" s="703"/>
      <c r="U5" s="703"/>
      <c r="V5" s="703"/>
      <c r="W5" s="703"/>
      <c r="X5" s="703"/>
      <c r="Y5" s="703"/>
      <c r="Z5" s="703"/>
      <c r="AA5" s="703"/>
      <c r="AB5" s="703"/>
      <c r="AC5" s="703"/>
      <c r="AD5" s="703"/>
      <c r="AE5" s="703"/>
      <c r="AF5" s="703"/>
      <c r="AG5" s="703"/>
      <c r="AH5" s="703"/>
      <c r="AI5" s="703"/>
      <c r="AJ5" s="703"/>
      <c r="AK5" s="703"/>
      <c r="AL5" s="703"/>
      <c r="AM5" s="703"/>
      <c r="AN5" s="703"/>
      <c r="AO5" s="703"/>
      <c r="AP5" s="703"/>
      <c r="AQ5" s="703"/>
      <c r="AR5" s="705"/>
      <c r="AS5" s="706" t="s">
        <v>48</v>
      </c>
      <c r="AT5" s="703"/>
      <c r="AU5" s="703"/>
      <c r="AV5" s="704"/>
      <c r="AW5" s="703"/>
      <c r="AX5" s="703"/>
      <c r="AY5" s="703"/>
      <c r="AZ5" s="703"/>
      <c r="BA5" s="704"/>
      <c r="BB5" s="704"/>
      <c r="BC5" s="703"/>
      <c r="BD5" s="703"/>
      <c r="BE5" s="703"/>
      <c r="BF5" s="703"/>
      <c r="BG5" s="703"/>
      <c r="BH5" s="703"/>
      <c r="BI5" s="703"/>
      <c r="BJ5" s="703"/>
      <c r="BK5" s="703"/>
      <c r="BL5" s="703"/>
      <c r="BM5" s="703"/>
      <c r="BN5" s="703"/>
      <c r="BO5" s="703"/>
      <c r="BP5" s="703"/>
      <c r="BQ5" s="703"/>
      <c r="BR5" s="703"/>
      <c r="BS5" s="703"/>
      <c r="BT5" s="703"/>
      <c r="BU5" s="703"/>
      <c r="BV5" s="703"/>
      <c r="BW5" s="703"/>
      <c r="BX5" s="703"/>
      <c r="BY5" s="703"/>
      <c r="BZ5" s="703"/>
      <c r="CA5" s="703"/>
      <c r="CB5" s="703"/>
      <c r="CC5" s="703"/>
      <c r="CD5" s="703"/>
      <c r="CE5" s="703"/>
      <c r="CF5" s="705"/>
      <c r="CG5" s="700" t="s">
        <v>49</v>
      </c>
      <c r="CH5" s="700" t="s">
        <v>29</v>
      </c>
      <c r="CI5" s="700" t="s">
        <v>111</v>
      </c>
      <c r="CJ5" s="701" t="s">
        <v>976</v>
      </c>
      <c r="CK5" s="702"/>
      <c r="CL5" s="702"/>
      <c r="CM5" s="702"/>
      <c r="CN5" s="702"/>
      <c r="CO5" s="703"/>
      <c r="CP5" s="703"/>
      <c r="CQ5" s="703"/>
      <c r="CR5" s="704"/>
      <c r="CS5" s="704"/>
      <c r="CT5" s="703"/>
      <c r="CU5" s="703"/>
      <c r="CV5" s="703"/>
      <c r="CW5" s="703"/>
      <c r="CX5" s="703"/>
      <c r="CY5" s="703"/>
      <c r="CZ5" s="703"/>
      <c r="DA5" s="703"/>
      <c r="DB5" s="703"/>
      <c r="DC5" s="703"/>
      <c r="DD5" s="703"/>
      <c r="DE5" s="703"/>
      <c r="DF5" s="703"/>
      <c r="DG5" s="703"/>
      <c r="DH5" s="703"/>
      <c r="DI5" s="703"/>
      <c r="DJ5" s="703"/>
      <c r="DK5" s="703"/>
      <c r="DL5" s="703"/>
      <c r="DM5" s="703"/>
      <c r="DN5" s="703"/>
      <c r="DO5" s="703"/>
      <c r="DP5" s="703"/>
      <c r="DQ5" s="703"/>
      <c r="DR5" s="703"/>
      <c r="DS5" s="703"/>
      <c r="DT5" s="703"/>
      <c r="DU5" s="703"/>
      <c r="DV5" s="703"/>
      <c r="DW5" s="707"/>
      <c r="DX5" s="1137" t="s">
        <v>255</v>
      </c>
      <c r="DY5" s="708" t="s">
        <v>26</v>
      </c>
      <c r="DZ5" s="1125" t="s">
        <v>50</v>
      </c>
      <c r="EA5" s="1137" t="s">
        <v>256</v>
      </c>
      <c r="EB5" s="708" t="s">
        <v>266</v>
      </c>
      <c r="EC5" s="1125" t="s">
        <v>51</v>
      </c>
      <c r="ED5" s="1137" t="s">
        <v>254</v>
      </c>
      <c r="EE5" s="708" t="s">
        <v>277</v>
      </c>
      <c r="EF5" s="700" t="s">
        <v>27</v>
      </c>
      <c r="EG5" s="708" t="s">
        <v>59</v>
      </c>
      <c r="EH5" s="1591" t="s">
        <v>260</v>
      </c>
      <c r="EI5" s="1592" t="s">
        <v>261</v>
      </c>
      <c r="EJ5" s="1591" t="s">
        <v>262</v>
      </c>
      <c r="EK5" s="1634" t="s">
        <v>38</v>
      </c>
      <c r="EL5" s="709"/>
      <c r="EM5" s="698"/>
      <c r="EN5" s="710"/>
      <c r="EO5" s="700" t="s">
        <v>267</v>
      </c>
      <c r="EP5" s="1125" t="s">
        <v>53</v>
      </c>
      <c r="EQ5" s="1137" t="s">
        <v>257</v>
      </c>
      <c r="ER5" s="1608" t="s">
        <v>263</v>
      </c>
      <c r="ES5" s="700" t="s">
        <v>268</v>
      </c>
      <c r="ET5" s="1150" t="s">
        <v>57</v>
      </c>
      <c r="EU5" s="1137" t="s">
        <v>258</v>
      </c>
      <c r="EV5" s="1591" t="s">
        <v>264</v>
      </c>
    </row>
    <row r="6" spans="2:152">
      <c r="B6" s="740"/>
      <c r="C6" s="857"/>
      <c r="D6" s="1144" t="s">
        <v>158</v>
      </c>
      <c r="E6" s="1399" t="s">
        <v>0</v>
      </c>
      <c r="F6" s="1400" t="s">
        <v>243</v>
      </c>
      <c r="G6" s="1400" t="s">
        <v>1</v>
      </c>
      <c r="H6" s="1400" t="s">
        <v>2</v>
      </c>
      <c r="I6" s="1400" t="s">
        <v>405</v>
      </c>
      <c r="J6" s="1401" t="s">
        <v>406</v>
      </c>
      <c r="K6" s="729" t="s">
        <v>11</v>
      </c>
      <c r="L6" s="729" t="s">
        <v>407</v>
      </c>
      <c r="M6" s="729" t="s">
        <v>12</v>
      </c>
      <c r="N6" s="729" t="s">
        <v>13</v>
      </c>
      <c r="O6" s="729" t="s">
        <v>676</v>
      </c>
      <c r="P6" s="729" t="s">
        <v>14</v>
      </c>
      <c r="Q6" s="729" t="s">
        <v>15</v>
      </c>
      <c r="R6" s="729" t="s">
        <v>16</v>
      </c>
      <c r="S6" s="729" t="s">
        <v>17</v>
      </c>
      <c r="T6" s="729" t="s">
        <v>408</v>
      </c>
      <c r="U6" s="729" t="s">
        <v>409</v>
      </c>
      <c r="V6" s="729" t="s">
        <v>410</v>
      </c>
      <c r="W6" s="729" t="s">
        <v>411</v>
      </c>
      <c r="X6" s="729" t="s">
        <v>18</v>
      </c>
      <c r="Y6" s="729" t="s">
        <v>412</v>
      </c>
      <c r="Z6" s="729" t="s">
        <v>19</v>
      </c>
      <c r="AA6" s="729" t="s">
        <v>20</v>
      </c>
      <c r="AB6" s="729" t="s">
        <v>3</v>
      </c>
      <c r="AC6" s="729" t="s">
        <v>413</v>
      </c>
      <c r="AD6" s="729" t="s">
        <v>337</v>
      </c>
      <c r="AE6" s="729" t="s">
        <v>338</v>
      </c>
      <c r="AF6" s="729" t="s">
        <v>4</v>
      </c>
      <c r="AG6" s="729" t="s">
        <v>21</v>
      </c>
      <c r="AH6" s="729" t="s">
        <v>22</v>
      </c>
      <c r="AI6" s="729" t="s">
        <v>414</v>
      </c>
      <c r="AJ6" s="729" t="s">
        <v>415</v>
      </c>
      <c r="AK6" s="729" t="s">
        <v>5</v>
      </c>
      <c r="AL6" s="729" t="s">
        <v>23</v>
      </c>
      <c r="AM6" s="729" t="s">
        <v>416</v>
      </c>
      <c r="AN6" s="729" t="s">
        <v>417</v>
      </c>
      <c r="AO6" s="729" t="s">
        <v>24</v>
      </c>
      <c r="AP6" s="729" t="s">
        <v>418</v>
      </c>
      <c r="AQ6" s="713" t="s">
        <v>419</v>
      </c>
      <c r="AR6" s="713" t="s">
        <v>420</v>
      </c>
      <c r="AS6" s="729" t="s">
        <v>0</v>
      </c>
      <c r="AT6" s="729" t="s">
        <v>243</v>
      </c>
      <c r="AU6" s="729" t="s">
        <v>1</v>
      </c>
      <c r="AV6" s="729" t="s">
        <v>2</v>
      </c>
      <c r="AW6" s="729" t="s">
        <v>405</v>
      </c>
      <c r="AX6" s="729" t="s">
        <v>406</v>
      </c>
      <c r="AY6" s="729" t="s">
        <v>11</v>
      </c>
      <c r="AZ6" s="729" t="s">
        <v>407</v>
      </c>
      <c r="BA6" s="729" t="s">
        <v>12</v>
      </c>
      <c r="BB6" s="729" t="s">
        <v>13</v>
      </c>
      <c r="BC6" s="729" t="s">
        <v>676</v>
      </c>
      <c r="BD6" s="729" t="s">
        <v>14</v>
      </c>
      <c r="BE6" s="729" t="s">
        <v>15</v>
      </c>
      <c r="BF6" s="729" t="s">
        <v>16</v>
      </c>
      <c r="BG6" s="729" t="s">
        <v>17</v>
      </c>
      <c r="BH6" s="729" t="s">
        <v>408</v>
      </c>
      <c r="BI6" s="729" t="s">
        <v>409</v>
      </c>
      <c r="BJ6" s="729" t="s">
        <v>410</v>
      </c>
      <c r="BK6" s="729" t="s">
        <v>411</v>
      </c>
      <c r="BL6" s="729" t="s">
        <v>18</v>
      </c>
      <c r="BM6" s="729" t="s">
        <v>412</v>
      </c>
      <c r="BN6" s="729" t="s">
        <v>19</v>
      </c>
      <c r="BO6" s="729" t="s">
        <v>20</v>
      </c>
      <c r="BP6" s="729" t="s">
        <v>3</v>
      </c>
      <c r="BQ6" s="729" t="s">
        <v>413</v>
      </c>
      <c r="BR6" s="729" t="s">
        <v>337</v>
      </c>
      <c r="BS6" s="729" t="s">
        <v>338</v>
      </c>
      <c r="BT6" s="729" t="s">
        <v>4</v>
      </c>
      <c r="BU6" s="729" t="s">
        <v>21</v>
      </c>
      <c r="BV6" s="729" t="s">
        <v>22</v>
      </c>
      <c r="BW6" s="729" t="s">
        <v>414</v>
      </c>
      <c r="BX6" s="729" t="s">
        <v>415</v>
      </c>
      <c r="BY6" s="729" t="s">
        <v>5</v>
      </c>
      <c r="BZ6" s="729" t="s">
        <v>23</v>
      </c>
      <c r="CA6" s="729" t="s">
        <v>416</v>
      </c>
      <c r="CB6" s="729" t="s">
        <v>417</v>
      </c>
      <c r="CC6" s="729" t="s">
        <v>24</v>
      </c>
      <c r="CD6" s="729" t="s">
        <v>418</v>
      </c>
      <c r="CE6" s="713" t="s">
        <v>419</v>
      </c>
      <c r="CF6" s="713" t="s">
        <v>420</v>
      </c>
      <c r="CG6" s="714" t="s">
        <v>154</v>
      </c>
      <c r="CH6" s="715" t="s">
        <v>169</v>
      </c>
      <c r="CI6" s="715" t="s">
        <v>166</v>
      </c>
      <c r="CJ6" s="1399" t="s">
        <v>0</v>
      </c>
      <c r="CK6" s="1400" t="s">
        <v>243</v>
      </c>
      <c r="CL6" s="1401" t="s">
        <v>1</v>
      </c>
      <c r="CM6" s="729" t="s">
        <v>2</v>
      </c>
      <c r="CN6" s="729" t="s">
        <v>405</v>
      </c>
      <c r="CO6" s="729" t="s">
        <v>406</v>
      </c>
      <c r="CP6" s="729" t="s">
        <v>11</v>
      </c>
      <c r="CQ6" s="729" t="s">
        <v>407</v>
      </c>
      <c r="CR6" s="729" t="s">
        <v>12</v>
      </c>
      <c r="CS6" s="729" t="s">
        <v>13</v>
      </c>
      <c r="CT6" s="729" t="s">
        <v>676</v>
      </c>
      <c r="CU6" s="729" t="s">
        <v>14</v>
      </c>
      <c r="CV6" s="729" t="s">
        <v>15</v>
      </c>
      <c r="CW6" s="729" t="s">
        <v>16</v>
      </c>
      <c r="CX6" s="729" t="s">
        <v>17</v>
      </c>
      <c r="CY6" s="729" t="s">
        <v>408</v>
      </c>
      <c r="CZ6" s="729" t="s">
        <v>409</v>
      </c>
      <c r="DA6" s="729" t="s">
        <v>410</v>
      </c>
      <c r="DB6" s="729" t="s">
        <v>411</v>
      </c>
      <c r="DC6" s="729" t="s">
        <v>18</v>
      </c>
      <c r="DD6" s="729" t="s">
        <v>412</v>
      </c>
      <c r="DE6" s="729" t="s">
        <v>19</v>
      </c>
      <c r="DF6" s="729" t="s">
        <v>20</v>
      </c>
      <c r="DG6" s="729" t="s">
        <v>3</v>
      </c>
      <c r="DH6" s="729" t="s">
        <v>413</v>
      </c>
      <c r="DI6" s="729" t="s">
        <v>337</v>
      </c>
      <c r="DJ6" s="729" t="s">
        <v>338</v>
      </c>
      <c r="DK6" s="729" t="s">
        <v>4</v>
      </c>
      <c r="DL6" s="729" t="s">
        <v>21</v>
      </c>
      <c r="DM6" s="729" t="s">
        <v>22</v>
      </c>
      <c r="DN6" s="729" t="s">
        <v>414</v>
      </c>
      <c r="DO6" s="729" t="s">
        <v>415</v>
      </c>
      <c r="DP6" s="729" t="s">
        <v>5</v>
      </c>
      <c r="DQ6" s="729" t="s">
        <v>23</v>
      </c>
      <c r="DR6" s="729" t="s">
        <v>416</v>
      </c>
      <c r="DS6" s="729" t="s">
        <v>417</v>
      </c>
      <c r="DT6" s="729" t="s">
        <v>24</v>
      </c>
      <c r="DU6" s="729" t="s">
        <v>418</v>
      </c>
      <c r="DV6" s="729" t="s">
        <v>419</v>
      </c>
      <c r="DW6" s="729" t="s">
        <v>420</v>
      </c>
      <c r="DX6" s="1152" t="s">
        <v>242</v>
      </c>
      <c r="DY6" s="1402" t="s">
        <v>155</v>
      </c>
      <c r="DZ6" s="1144" t="s">
        <v>187</v>
      </c>
      <c r="EA6" s="1152" t="s">
        <v>156</v>
      </c>
      <c r="EB6" s="1402" t="s">
        <v>194</v>
      </c>
      <c r="EC6" s="1144" t="s">
        <v>159</v>
      </c>
      <c r="ED6" s="1152" t="s">
        <v>180</v>
      </c>
      <c r="EE6" s="1402" t="s">
        <v>207</v>
      </c>
      <c r="EF6" s="1403" t="s">
        <v>201</v>
      </c>
      <c r="EG6" s="1402" t="s">
        <v>221</v>
      </c>
      <c r="EH6" s="1593" t="s">
        <v>220</v>
      </c>
      <c r="EI6" s="1594" t="s">
        <v>157</v>
      </c>
      <c r="EJ6" s="1593" t="s">
        <v>195</v>
      </c>
      <c r="EK6" s="1635" t="s">
        <v>160</v>
      </c>
      <c r="EL6" s="709"/>
      <c r="EM6" s="740"/>
      <c r="EN6" s="857"/>
      <c r="EO6" s="715" t="s">
        <v>232</v>
      </c>
      <c r="EP6" s="1144" t="s">
        <v>161</v>
      </c>
      <c r="EQ6" s="1152" t="s">
        <v>181</v>
      </c>
      <c r="ER6" s="1593" t="s">
        <v>227</v>
      </c>
      <c r="ES6" s="715" t="s">
        <v>238</v>
      </c>
      <c r="ET6" s="1151" t="s">
        <v>162</v>
      </c>
      <c r="EU6" s="1152" t="s">
        <v>182</v>
      </c>
      <c r="EV6" s="1593" t="s">
        <v>228</v>
      </c>
    </row>
    <row r="7" spans="2:152">
      <c r="B7" s="713"/>
      <c r="C7" s="851"/>
      <c r="D7" s="1351"/>
      <c r="E7" s="1399"/>
      <c r="F7" s="1400"/>
      <c r="G7" s="1400"/>
      <c r="H7" s="1400"/>
      <c r="I7" s="1400"/>
      <c r="J7" s="1404"/>
      <c r="K7" s="704"/>
      <c r="L7" s="704"/>
      <c r="M7" s="704"/>
      <c r="N7" s="704"/>
      <c r="O7" s="704"/>
      <c r="P7" s="704"/>
      <c r="Q7" s="704"/>
      <c r="R7" s="704"/>
      <c r="S7" s="704"/>
      <c r="T7" s="704"/>
      <c r="U7" s="704"/>
      <c r="V7" s="704"/>
      <c r="W7" s="704"/>
      <c r="X7" s="704"/>
      <c r="Y7" s="704"/>
      <c r="Z7" s="704"/>
      <c r="AA7" s="704"/>
      <c r="AB7" s="704"/>
      <c r="AC7" s="704"/>
      <c r="AD7" s="704"/>
      <c r="AE7" s="704"/>
      <c r="AF7" s="704"/>
      <c r="AG7" s="704"/>
      <c r="AH7" s="704"/>
      <c r="AI7" s="704"/>
      <c r="AJ7" s="704"/>
      <c r="AK7" s="704"/>
      <c r="AL7" s="704"/>
      <c r="AM7" s="704"/>
      <c r="AN7" s="704"/>
      <c r="AO7" s="704"/>
      <c r="AP7" s="704"/>
      <c r="AQ7" s="704"/>
      <c r="AR7" s="704"/>
      <c r="AS7" s="713"/>
      <c r="AT7" s="704"/>
      <c r="AU7" s="704"/>
      <c r="AV7" s="704"/>
      <c r="AW7" s="704"/>
      <c r="AX7" s="704"/>
      <c r="AY7" s="704"/>
      <c r="AZ7" s="704"/>
      <c r="BA7" s="704"/>
      <c r="BB7" s="704"/>
      <c r="BC7" s="704"/>
      <c r="BD7" s="704"/>
      <c r="BE7" s="704"/>
      <c r="BF7" s="704"/>
      <c r="BG7" s="704"/>
      <c r="BH7" s="704"/>
      <c r="BI7" s="704"/>
      <c r="BJ7" s="704"/>
      <c r="BK7" s="704"/>
      <c r="BL7" s="704"/>
      <c r="BM7" s="704"/>
      <c r="BN7" s="704"/>
      <c r="BO7" s="704"/>
      <c r="BP7" s="704"/>
      <c r="BQ7" s="704"/>
      <c r="BR7" s="704"/>
      <c r="BS7" s="704"/>
      <c r="BT7" s="704"/>
      <c r="BU7" s="704"/>
      <c r="BV7" s="704"/>
      <c r="BW7" s="704"/>
      <c r="BX7" s="704"/>
      <c r="BY7" s="704"/>
      <c r="BZ7" s="704"/>
      <c r="CA7" s="704"/>
      <c r="CB7" s="704"/>
      <c r="CC7" s="704"/>
      <c r="CD7" s="704"/>
      <c r="CE7" s="704"/>
      <c r="CF7" s="704"/>
      <c r="CG7" s="1354"/>
      <c r="CH7" s="1405"/>
      <c r="CI7" s="1352"/>
      <c r="CJ7" s="1399"/>
      <c r="CK7" s="1400"/>
      <c r="CL7" s="1404"/>
      <c r="CM7" s="704"/>
      <c r="CN7" s="704"/>
      <c r="CO7" s="704"/>
      <c r="CP7" s="704"/>
      <c r="CQ7" s="704"/>
      <c r="CR7" s="704"/>
      <c r="CS7" s="704"/>
      <c r="CT7" s="704"/>
      <c r="CU7" s="704"/>
      <c r="CV7" s="704"/>
      <c r="CW7" s="704"/>
      <c r="CX7" s="704"/>
      <c r="CY7" s="704"/>
      <c r="CZ7" s="704"/>
      <c r="DA7" s="704"/>
      <c r="DB7" s="704"/>
      <c r="DC7" s="704"/>
      <c r="DD7" s="704"/>
      <c r="DE7" s="704"/>
      <c r="DF7" s="704"/>
      <c r="DG7" s="704"/>
      <c r="DH7" s="704"/>
      <c r="DI7" s="704"/>
      <c r="DJ7" s="704"/>
      <c r="DK7" s="704"/>
      <c r="DL7" s="704"/>
      <c r="DM7" s="704"/>
      <c r="DN7" s="704"/>
      <c r="DO7" s="704"/>
      <c r="DP7" s="704"/>
      <c r="DQ7" s="704"/>
      <c r="DR7" s="704"/>
      <c r="DS7" s="704"/>
      <c r="DT7" s="704"/>
      <c r="DU7" s="704"/>
      <c r="DV7" s="704"/>
      <c r="DW7" s="704"/>
      <c r="DX7" s="1353"/>
      <c r="DY7" s="1304"/>
      <c r="DZ7" s="1378"/>
      <c r="EA7" s="1353"/>
      <c r="EB7" s="1304"/>
      <c r="EC7" s="1378"/>
      <c r="ED7" s="1353"/>
      <c r="EE7" s="1304"/>
      <c r="EF7" s="1406"/>
      <c r="EG7" s="1304"/>
      <c r="EH7" s="1595"/>
      <c r="EI7" s="1595"/>
      <c r="EJ7" s="1569"/>
      <c r="EK7" s="1611"/>
      <c r="EL7" s="709"/>
      <c r="EM7" s="713"/>
      <c r="EN7" s="851"/>
      <c r="EO7" s="1352"/>
      <c r="EP7" s="1378"/>
      <c r="EQ7" s="1353"/>
      <c r="ER7" s="1609"/>
      <c r="ES7" s="1352"/>
      <c r="ET7" s="1378"/>
      <c r="EU7" s="1353"/>
      <c r="EV7" s="1569"/>
    </row>
    <row r="8" spans="2:152">
      <c r="B8" s="751">
        <v>1</v>
      </c>
      <c r="C8" s="752" t="s">
        <v>0</v>
      </c>
      <c r="D8" s="1132">
        <v>0</v>
      </c>
      <c r="E8" s="753">
        <v>6.7529035407910248E-2</v>
      </c>
      <c r="F8" s="754">
        <v>0.11815930025543772</v>
      </c>
      <c r="G8" s="754">
        <v>4.6690184685619425E-4</v>
      </c>
      <c r="H8" s="754">
        <v>0</v>
      </c>
      <c r="I8" s="754">
        <v>0</v>
      </c>
      <c r="J8" s="755">
        <v>0.12866777761461173</v>
      </c>
      <c r="K8" s="756">
        <v>6.6123353115236477E-5</v>
      </c>
      <c r="L8" s="756">
        <v>1.4075188750227018E-3</v>
      </c>
      <c r="M8" s="756">
        <v>1.81380470270092E-3</v>
      </c>
      <c r="N8" s="756">
        <v>0</v>
      </c>
      <c r="O8" s="756">
        <v>8.8151032101667522E-4</v>
      </c>
      <c r="P8" s="756">
        <v>0</v>
      </c>
      <c r="Q8" s="756">
        <v>0</v>
      </c>
      <c r="R8" s="756">
        <v>2.7580348450122318E-6</v>
      </c>
      <c r="S8" s="756">
        <v>0</v>
      </c>
      <c r="T8" s="756">
        <v>0</v>
      </c>
      <c r="U8" s="756">
        <v>0</v>
      </c>
      <c r="V8" s="756">
        <v>0</v>
      </c>
      <c r="W8" s="756">
        <v>0</v>
      </c>
      <c r="X8" s="756">
        <v>0</v>
      </c>
      <c r="Y8" s="756">
        <v>0</v>
      </c>
      <c r="Z8" s="756">
        <v>0</v>
      </c>
      <c r="AA8" s="756">
        <v>1.2144281312307414E-2</v>
      </c>
      <c r="AB8" s="756">
        <v>1.142299408683015E-3</v>
      </c>
      <c r="AC8" s="756">
        <v>0</v>
      </c>
      <c r="AD8" s="756">
        <v>0</v>
      </c>
      <c r="AE8" s="756">
        <v>0</v>
      </c>
      <c r="AF8" s="756">
        <v>1.6548225500683111E-4</v>
      </c>
      <c r="AG8" s="756">
        <v>0</v>
      </c>
      <c r="AH8" s="756">
        <v>1.8741507754298832E-6</v>
      </c>
      <c r="AI8" s="756">
        <v>1.0271854912103738E-5</v>
      </c>
      <c r="AJ8" s="756">
        <v>0</v>
      </c>
      <c r="AK8" s="756">
        <v>4.3370306519641327E-5</v>
      </c>
      <c r="AL8" s="756">
        <v>2.1661784038076236E-3</v>
      </c>
      <c r="AM8" s="756">
        <v>2.1137447853929753E-3</v>
      </c>
      <c r="AN8" s="756">
        <v>1.4309791077050276E-3</v>
      </c>
      <c r="AO8" s="756">
        <v>8.8800161740614591E-6</v>
      </c>
      <c r="AP8" s="756">
        <v>1.3694783403806969E-2</v>
      </c>
      <c r="AQ8" s="756">
        <v>0</v>
      </c>
      <c r="AR8" s="756">
        <v>0</v>
      </c>
      <c r="AS8" s="757">
        <f>$D$8*E8</f>
        <v>0</v>
      </c>
      <c r="AT8" s="758">
        <f>$D$9*F8</f>
        <v>0</v>
      </c>
      <c r="AU8" s="758">
        <f>$D$10*G8</f>
        <v>0</v>
      </c>
      <c r="AV8" s="758">
        <f>$D$11*H8</f>
        <v>0</v>
      </c>
      <c r="AW8" s="758">
        <f>$D$12*I8</f>
        <v>0</v>
      </c>
      <c r="AX8" s="758">
        <f>$D$13*J8</f>
        <v>0</v>
      </c>
      <c r="AY8" s="758">
        <f>$D$14*K8</f>
        <v>0</v>
      </c>
      <c r="AZ8" s="758">
        <f>$D$15*L8</f>
        <v>0</v>
      </c>
      <c r="BA8" s="758">
        <f>$D$16*M8</f>
        <v>0</v>
      </c>
      <c r="BB8" s="758">
        <f>$D$17*N8</f>
        <v>0</v>
      </c>
      <c r="BC8" s="758">
        <f>$D$18*O8</f>
        <v>0</v>
      </c>
      <c r="BD8" s="758">
        <f>$D$19*P8</f>
        <v>0</v>
      </c>
      <c r="BE8" s="758">
        <f>$D$20*Q8</f>
        <v>0</v>
      </c>
      <c r="BF8" s="758">
        <f>$D$21*R8</f>
        <v>0</v>
      </c>
      <c r="BG8" s="758">
        <f>$D$22*S8</f>
        <v>0</v>
      </c>
      <c r="BH8" s="758">
        <f>$D$23*T8</f>
        <v>0</v>
      </c>
      <c r="BI8" s="758">
        <f t="shared" ref="BI8:BI47" si="0">$D$24*U8</f>
        <v>0</v>
      </c>
      <c r="BJ8" s="758">
        <f t="shared" ref="BJ8:BJ47" si="1">$D$25*V8</f>
        <v>0</v>
      </c>
      <c r="BK8" s="758">
        <f>$D$26*W8</f>
        <v>0</v>
      </c>
      <c r="BL8" s="758">
        <f>$D$27*X8</f>
        <v>0</v>
      </c>
      <c r="BM8" s="758">
        <f>$D$28*Y8</f>
        <v>0</v>
      </c>
      <c r="BN8" s="758">
        <f>$D$29*Z8</f>
        <v>0</v>
      </c>
      <c r="BO8" s="758">
        <f>$D$30*AA8</f>
        <v>0</v>
      </c>
      <c r="BP8" s="758">
        <f>$D$31*AB8</f>
        <v>0</v>
      </c>
      <c r="BQ8" s="758">
        <f t="shared" ref="BQ8:BQ28" si="2">$D$32*AC8</f>
        <v>0</v>
      </c>
      <c r="BR8" s="758">
        <f t="shared" ref="BR8:BR28" si="3">$D$33*AD8</f>
        <v>0</v>
      </c>
      <c r="BS8" s="758">
        <f t="shared" ref="BS8:BS28" si="4">$D$34*AE8</f>
        <v>0</v>
      </c>
      <c r="BT8" s="758">
        <f t="shared" ref="BT8:BT28" si="5">$D$35*AF8</f>
        <v>0</v>
      </c>
      <c r="BU8" s="758">
        <f t="shared" ref="BU8:BU28" si="6">$D$36*AG8</f>
        <v>0</v>
      </c>
      <c r="BV8" s="758">
        <f t="shared" ref="BV8:BV28" si="7">$D$37*AH8</f>
        <v>0</v>
      </c>
      <c r="BW8" s="758">
        <f t="shared" ref="BW8:BW28" si="8">$D$38*AI8</f>
        <v>0</v>
      </c>
      <c r="BX8" s="758">
        <f t="shared" ref="BX8:BX28" si="9">$D$39*AJ8</f>
        <v>0</v>
      </c>
      <c r="BY8" s="758">
        <f t="shared" ref="BY8:BY28" si="10">$D$40*AK8</f>
        <v>0</v>
      </c>
      <c r="BZ8" s="758">
        <f t="shared" ref="BZ8:BZ28" si="11">$D$41*AL8</f>
        <v>0</v>
      </c>
      <c r="CA8" s="758">
        <f t="shared" ref="CA8:CA28" si="12">$D$42*AM8</f>
        <v>0</v>
      </c>
      <c r="CB8" s="758">
        <f t="shared" ref="CB8:CB28" si="13">$D$43*AN8</f>
        <v>0</v>
      </c>
      <c r="CC8" s="758">
        <f t="shared" ref="CC8:CC28" si="14">$D$44*AO8</f>
        <v>0</v>
      </c>
      <c r="CD8" s="758">
        <f t="shared" ref="CD8:CD28" si="15">$D$45*AP8</f>
        <v>0</v>
      </c>
      <c r="CE8" s="758">
        <f t="shared" ref="CE8:CE28" si="16">$D$46*AQ8</f>
        <v>0</v>
      </c>
      <c r="CF8" s="759">
        <f t="shared" ref="CF8:CF28" si="17">$D$47*AR8</f>
        <v>0</v>
      </c>
      <c r="CG8" s="760">
        <f>SUM(AS8:CF8)</f>
        <v>0</v>
      </c>
      <c r="CH8" s="761">
        <v>0.57623412865627266</v>
      </c>
      <c r="CI8" s="760">
        <f>CG8*CH8</f>
        <v>0</v>
      </c>
      <c r="CJ8" s="762">
        <v>1.0411644602852237</v>
      </c>
      <c r="CK8" s="754">
        <v>8.6512164695187049E-2</v>
      </c>
      <c r="CL8" s="755">
        <v>4.7481119493535546E-4</v>
      </c>
      <c r="CM8" s="756">
        <v>2.2848245174638812E-3</v>
      </c>
      <c r="CN8" s="756">
        <v>3.1819635847023764E-5</v>
      </c>
      <c r="CO8" s="756">
        <v>9.1038987484678272E-2</v>
      </c>
      <c r="CP8" s="756">
        <v>8.7427481877899794E-5</v>
      </c>
      <c r="CQ8" s="756">
        <v>1.1452005258311962E-3</v>
      </c>
      <c r="CR8" s="756">
        <v>1.2788999541219776E-3</v>
      </c>
      <c r="CS8" s="756">
        <v>1.4615743872353458E-5</v>
      </c>
      <c r="CT8" s="756">
        <v>5.6263479698754303E-4</v>
      </c>
      <c r="CU8" s="756">
        <v>4.1967665355362569E-5</v>
      </c>
      <c r="CV8" s="756">
        <v>3.092256167999038E-5</v>
      </c>
      <c r="CW8" s="756">
        <v>1.7782395139151674E-5</v>
      </c>
      <c r="CX8" s="756">
        <v>1.6570467191041213E-5</v>
      </c>
      <c r="CY8" s="756">
        <v>1.6424798957183423E-5</v>
      </c>
      <c r="CZ8" s="756">
        <v>1.7651814871412386E-5</v>
      </c>
      <c r="DA8" s="756">
        <v>3.5211387128673382E-5</v>
      </c>
      <c r="DB8" s="756">
        <v>3.1546129214627983E-5</v>
      </c>
      <c r="DC8" s="756">
        <v>2.3416688194758163E-5</v>
      </c>
      <c r="DD8" s="756">
        <v>1.6599875097819608E-5</v>
      </c>
      <c r="DE8" s="756">
        <v>2.1687198610244869E-5</v>
      </c>
      <c r="DF8" s="756">
        <v>7.413591108659503E-3</v>
      </c>
      <c r="DG8" s="756">
        <v>7.2485716797180712E-4</v>
      </c>
      <c r="DH8" s="756">
        <v>3.2280683538563068E-5</v>
      </c>
      <c r="DI8" s="756">
        <v>6.6195886611124726E-5</v>
      </c>
      <c r="DJ8" s="756">
        <v>2.7288780170874424E-5</v>
      </c>
      <c r="DK8" s="756">
        <v>1.3958936284461611E-4</v>
      </c>
      <c r="DL8" s="756">
        <v>4.7061332752639261E-5</v>
      </c>
      <c r="DM8" s="756">
        <v>1.7628743514047294E-5</v>
      </c>
      <c r="DN8" s="756">
        <v>3.6160196475933436E-5</v>
      </c>
      <c r="DO8" s="756">
        <v>1.6355827091768315E-4</v>
      </c>
      <c r="DP8" s="756">
        <v>7.1195186431768622E-5</v>
      </c>
      <c r="DQ8" s="756">
        <v>1.5435222704142822E-3</v>
      </c>
      <c r="DR8" s="756">
        <v>1.7248887001959077E-3</v>
      </c>
      <c r="DS8" s="756">
        <v>9.935772221618005E-4</v>
      </c>
      <c r="DT8" s="756">
        <v>4.8139747994524339E-5</v>
      </c>
      <c r="DU8" s="756">
        <v>1.1887709726277479E-2</v>
      </c>
      <c r="DV8" s="756">
        <v>3.9475661442839083E-4</v>
      </c>
      <c r="DW8" s="756">
        <v>1.4438288748402293E-4</v>
      </c>
      <c r="DX8" s="1138">
        <f t="array" ref="DX8:DX47">MMULT(CJ8:DW47,CI8:CI47)</f>
        <v>0</v>
      </c>
      <c r="DY8" s="763">
        <v>0.56685942304860526</v>
      </c>
      <c r="DZ8" s="1126">
        <f>D8*DY8</f>
        <v>0</v>
      </c>
      <c r="EA8" s="1138">
        <f>DX8*DY8</f>
        <v>0</v>
      </c>
      <c r="EB8" s="763">
        <v>9.4216505301231324E-2</v>
      </c>
      <c r="EC8" s="1130">
        <f>D8*EB8</f>
        <v>0</v>
      </c>
      <c r="ED8" s="1142">
        <f>DX8*EB8</f>
        <v>0</v>
      </c>
      <c r="EE8" s="1935">
        <v>0.72430000000000005</v>
      </c>
      <c r="EF8" s="1938">
        <f>(EC48+ED48)*EE8</f>
        <v>0</v>
      </c>
      <c r="EG8" s="761">
        <v>1.1060505891934601E-2</v>
      </c>
      <c r="EH8" s="1596">
        <f>$EF$8*EG8</f>
        <v>0</v>
      </c>
      <c r="EI8" s="1596">
        <f>EH8*DY8</f>
        <v>0</v>
      </c>
      <c r="EJ8" s="1597">
        <f>EH8*EB8</f>
        <v>0</v>
      </c>
      <c r="EK8" s="1636">
        <f>D8+DX8+EH8</f>
        <v>0</v>
      </c>
      <c r="EL8" s="716"/>
      <c r="EM8" s="751">
        <v>1</v>
      </c>
      <c r="EN8" s="752" t="s">
        <v>0</v>
      </c>
      <c r="EO8" s="798">
        <v>0.28679199999999999</v>
      </c>
      <c r="EP8" s="1145">
        <f>D8*EO8*100</f>
        <v>0</v>
      </c>
      <c r="EQ8" s="1153">
        <f>DX8*EO8*100</f>
        <v>0</v>
      </c>
      <c r="ER8" s="1574">
        <f>EH8*EO8*100</f>
        <v>0</v>
      </c>
      <c r="ES8" s="798">
        <v>3.4079999999999999E-2</v>
      </c>
      <c r="ET8" s="1145">
        <f>D8*ES8*100</f>
        <v>0</v>
      </c>
      <c r="EU8" s="1153">
        <f>DX8*ES8*100</f>
        <v>0</v>
      </c>
      <c r="EV8" s="1575">
        <f>EH8*ES8*100</f>
        <v>0</v>
      </c>
    </row>
    <row r="9" spans="2:152">
      <c r="B9" s="764">
        <v>2</v>
      </c>
      <c r="C9" s="765" t="s">
        <v>243</v>
      </c>
      <c r="D9" s="1133">
        <v>0</v>
      </c>
      <c r="E9" s="766">
        <v>7.1484080548213091E-3</v>
      </c>
      <c r="F9" s="767">
        <v>8.6297314033593933E-2</v>
      </c>
      <c r="G9" s="767">
        <v>0</v>
      </c>
      <c r="H9" s="767">
        <v>0</v>
      </c>
      <c r="I9" s="767">
        <v>0</v>
      </c>
      <c r="J9" s="768">
        <v>0.17304823259248855</v>
      </c>
      <c r="K9" s="769">
        <v>0</v>
      </c>
      <c r="L9" s="769">
        <v>0</v>
      </c>
      <c r="M9" s="769">
        <v>6.5956534643669821E-5</v>
      </c>
      <c r="N9" s="769">
        <v>0</v>
      </c>
      <c r="O9" s="769">
        <v>0</v>
      </c>
      <c r="P9" s="769">
        <v>0</v>
      </c>
      <c r="Q9" s="769">
        <v>0</v>
      </c>
      <c r="R9" s="769">
        <v>0</v>
      </c>
      <c r="S9" s="769">
        <v>0</v>
      </c>
      <c r="T9" s="769">
        <v>0</v>
      </c>
      <c r="U9" s="769">
        <v>0</v>
      </c>
      <c r="V9" s="769">
        <v>0</v>
      </c>
      <c r="W9" s="769">
        <v>0</v>
      </c>
      <c r="X9" s="769">
        <v>0</v>
      </c>
      <c r="Y9" s="769">
        <v>0</v>
      </c>
      <c r="Z9" s="769">
        <v>0</v>
      </c>
      <c r="AA9" s="769">
        <v>0</v>
      </c>
      <c r="AB9" s="769">
        <v>0</v>
      </c>
      <c r="AC9" s="769">
        <v>0</v>
      </c>
      <c r="AD9" s="769">
        <v>0</v>
      </c>
      <c r="AE9" s="769">
        <v>0</v>
      </c>
      <c r="AF9" s="769">
        <v>0</v>
      </c>
      <c r="AG9" s="769">
        <v>0</v>
      </c>
      <c r="AH9" s="769">
        <v>0</v>
      </c>
      <c r="AI9" s="769">
        <v>2.0543709824207477E-6</v>
      </c>
      <c r="AJ9" s="769">
        <v>0</v>
      </c>
      <c r="AK9" s="769">
        <v>4.0659662362163742E-6</v>
      </c>
      <c r="AL9" s="769">
        <v>4.795356771787869E-4</v>
      </c>
      <c r="AM9" s="769">
        <v>3.3346263517146103E-4</v>
      </c>
      <c r="AN9" s="769">
        <v>0</v>
      </c>
      <c r="AO9" s="769">
        <v>0</v>
      </c>
      <c r="AP9" s="769">
        <v>3.0239455643383292E-3</v>
      </c>
      <c r="AQ9" s="769">
        <v>0</v>
      </c>
      <c r="AR9" s="769">
        <v>0</v>
      </c>
      <c r="AS9" s="770">
        <f t="shared" ref="AS9:AS47" si="18">$D$8*E9</f>
        <v>0</v>
      </c>
      <c r="AT9" s="771">
        <f t="shared" ref="AT9:AT47" si="19">$D$9*F9</f>
        <v>0</v>
      </c>
      <c r="AU9" s="771">
        <f t="shared" ref="AU9:AU47" si="20">$D$10*G9</f>
        <v>0</v>
      </c>
      <c r="AV9" s="771">
        <f t="shared" ref="AV9:AV47" si="21">$D$11*H9</f>
        <v>0</v>
      </c>
      <c r="AW9" s="771">
        <f t="shared" ref="AW9:AW47" si="22">$D$12*I9</f>
        <v>0</v>
      </c>
      <c r="AX9" s="771">
        <f t="shared" ref="AX9:AX47" si="23">$D$13*J9</f>
        <v>0</v>
      </c>
      <c r="AY9" s="771">
        <f t="shared" ref="AY9:AY47" si="24">$D$14*K9</f>
        <v>0</v>
      </c>
      <c r="AZ9" s="771">
        <f t="shared" ref="AZ9:AZ47" si="25">$D$15*L9</f>
        <v>0</v>
      </c>
      <c r="BA9" s="771">
        <f t="shared" ref="BA9:BA47" si="26">$D$16*M9</f>
        <v>0</v>
      </c>
      <c r="BB9" s="771">
        <f t="shared" ref="BB9:BB47" si="27">$D$17*N9</f>
        <v>0</v>
      </c>
      <c r="BC9" s="771">
        <f t="shared" ref="BC9:BC47" si="28">$D$18*O9</f>
        <v>0</v>
      </c>
      <c r="BD9" s="771">
        <f t="shared" ref="BD9:BD47" si="29">$D$19*P9</f>
        <v>0</v>
      </c>
      <c r="BE9" s="771">
        <f t="shared" ref="BE9:BE47" si="30">$D$20*Q9</f>
        <v>0</v>
      </c>
      <c r="BF9" s="771">
        <f t="shared" ref="BF9:BF47" si="31">$D$21*R9</f>
        <v>0</v>
      </c>
      <c r="BG9" s="771">
        <f t="shared" ref="BG9:BG47" si="32">$D$22*S9</f>
        <v>0</v>
      </c>
      <c r="BH9" s="771">
        <f t="shared" ref="BH9:BH47" si="33">$D$23*T9</f>
        <v>0</v>
      </c>
      <c r="BI9" s="771">
        <f t="shared" si="0"/>
        <v>0</v>
      </c>
      <c r="BJ9" s="771">
        <f t="shared" si="1"/>
        <v>0</v>
      </c>
      <c r="BK9" s="771">
        <f t="shared" ref="BK9:BK47" si="34">$D$26*W9</f>
        <v>0</v>
      </c>
      <c r="BL9" s="771">
        <f t="shared" ref="BL9:BL47" si="35">$D$27*X9</f>
        <v>0</v>
      </c>
      <c r="BM9" s="771">
        <f t="shared" ref="BM9:BM47" si="36">$D$28*Y9</f>
        <v>0</v>
      </c>
      <c r="BN9" s="771">
        <f t="shared" ref="BN9:BN27" si="37">$D$29*Z9</f>
        <v>0</v>
      </c>
      <c r="BO9" s="771">
        <f t="shared" ref="BO9:BO28" si="38">$D$30*AA9</f>
        <v>0</v>
      </c>
      <c r="BP9" s="771">
        <f t="shared" ref="BP9:BP28" si="39">$D$31*AB9</f>
        <v>0</v>
      </c>
      <c r="BQ9" s="771">
        <f t="shared" si="2"/>
        <v>0</v>
      </c>
      <c r="BR9" s="771">
        <f t="shared" si="3"/>
        <v>0</v>
      </c>
      <c r="BS9" s="771">
        <f t="shared" si="4"/>
        <v>0</v>
      </c>
      <c r="BT9" s="771">
        <f t="shared" si="5"/>
        <v>0</v>
      </c>
      <c r="BU9" s="771">
        <f t="shared" si="6"/>
        <v>0</v>
      </c>
      <c r="BV9" s="771">
        <f t="shared" si="7"/>
        <v>0</v>
      </c>
      <c r="BW9" s="771">
        <f t="shared" si="8"/>
        <v>0</v>
      </c>
      <c r="BX9" s="771">
        <f t="shared" si="9"/>
        <v>0</v>
      </c>
      <c r="BY9" s="771">
        <f t="shared" si="10"/>
        <v>0</v>
      </c>
      <c r="BZ9" s="771">
        <f t="shared" si="11"/>
        <v>0</v>
      </c>
      <c r="CA9" s="771">
        <f t="shared" si="12"/>
        <v>0</v>
      </c>
      <c r="CB9" s="771">
        <f t="shared" si="13"/>
        <v>0</v>
      </c>
      <c r="CC9" s="771">
        <f t="shared" si="14"/>
        <v>0</v>
      </c>
      <c r="CD9" s="771">
        <f t="shared" si="15"/>
        <v>0</v>
      </c>
      <c r="CE9" s="771">
        <f t="shared" si="16"/>
        <v>0</v>
      </c>
      <c r="CF9" s="772">
        <f t="shared" si="17"/>
        <v>0</v>
      </c>
      <c r="CG9" s="773">
        <f t="shared" ref="CG9:CG47" si="40">SUM(AS9:CF9)</f>
        <v>0</v>
      </c>
      <c r="CH9" s="774">
        <v>0.64758616512205469</v>
      </c>
      <c r="CI9" s="773">
        <f t="shared" ref="CI9:CI47" si="41">CG9*CH9</f>
        <v>0</v>
      </c>
      <c r="CJ9" s="775">
        <v>5.4995457878962168E-3</v>
      </c>
      <c r="CK9" s="767">
        <v>1.0754656452388314</v>
      </c>
      <c r="CL9" s="768">
        <v>1.916618121679547E-4</v>
      </c>
      <c r="CM9" s="769">
        <v>3.125216330717588E-3</v>
      </c>
      <c r="CN9" s="769">
        <v>6.5902227062610141E-6</v>
      </c>
      <c r="CO9" s="769">
        <v>0.12666924922351663</v>
      </c>
      <c r="CP9" s="769">
        <v>7.1993979431609523E-6</v>
      </c>
      <c r="CQ9" s="769">
        <v>1.3799364863277888E-4</v>
      </c>
      <c r="CR9" s="769">
        <v>2.7978665066519985E-4</v>
      </c>
      <c r="CS9" s="769">
        <v>2.2721981809580474E-6</v>
      </c>
      <c r="CT9" s="769">
        <v>5.5606946075635264E-6</v>
      </c>
      <c r="CU9" s="769">
        <v>1.9168389492937567E-5</v>
      </c>
      <c r="CV9" s="769">
        <v>2.8405673676129341E-6</v>
      </c>
      <c r="CW9" s="769">
        <v>3.0924429537550694E-6</v>
      </c>
      <c r="CX9" s="769">
        <v>2.5687153479538912E-6</v>
      </c>
      <c r="CY9" s="769">
        <v>2.9980723536780157E-6</v>
      </c>
      <c r="CZ9" s="769">
        <v>3.1346211877688089E-6</v>
      </c>
      <c r="DA9" s="769">
        <v>3.8037699216237902E-6</v>
      </c>
      <c r="DB9" s="769">
        <v>5.1355186173356015E-6</v>
      </c>
      <c r="DC9" s="769">
        <v>3.4439712787154347E-6</v>
      </c>
      <c r="DD9" s="769">
        <v>1.8079424012871682E-6</v>
      </c>
      <c r="DE9" s="769">
        <v>5.2552988792159428E-6</v>
      </c>
      <c r="DF9" s="769">
        <v>6.6382936815467569E-5</v>
      </c>
      <c r="DG9" s="769">
        <v>1.2791207077711105E-5</v>
      </c>
      <c r="DH9" s="769">
        <v>3.127697088905461E-6</v>
      </c>
      <c r="DI9" s="769">
        <v>7.4880811648107217E-6</v>
      </c>
      <c r="DJ9" s="769">
        <v>5.4234619730802952E-6</v>
      </c>
      <c r="DK9" s="769">
        <v>1.4904103428537024E-5</v>
      </c>
      <c r="DL9" s="769">
        <v>6.4118505849346219E-6</v>
      </c>
      <c r="DM9" s="769">
        <v>3.6528610722996646E-6</v>
      </c>
      <c r="DN9" s="769">
        <v>9.8916191138649812E-6</v>
      </c>
      <c r="DO9" s="769">
        <v>6.648480571958172E-5</v>
      </c>
      <c r="DP9" s="769">
        <v>2.4318345097332455E-5</v>
      </c>
      <c r="DQ9" s="769">
        <v>5.7535221472884994E-4</v>
      </c>
      <c r="DR9" s="769">
        <v>6.7950167477440421E-4</v>
      </c>
      <c r="DS9" s="769">
        <v>6.3561872728981812E-5</v>
      </c>
      <c r="DT9" s="769">
        <v>1.0701236164464571E-5</v>
      </c>
      <c r="DU9" s="769">
        <v>6.8588570344694701E-3</v>
      </c>
      <c r="DV9" s="769">
        <v>2.5773697113056078E-5</v>
      </c>
      <c r="DW9" s="769">
        <v>1.3644115194400911E-4</v>
      </c>
      <c r="DX9" s="1139">
        <v>0</v>
      </c>
      <c r="DY9" s="776">
        <v>0.1825799210465206</v>
      </c>
      <c r="DZ9" s="1127">
        <f t="shared" ref="DZ9:DZ47" si="42">D9*DY9</f>
        <v>0</v>
      </c>
      <c r="EA9" s="1139">
        <f>DX9*DY9</f>
        <v>0</v>
      </c>
      <c r="EB9" s="776">
        <v>5.7405758959671802E-2</v>
      </c>
      <c r="EC9" s="1131">
        <f t="shared" ref="EC9:EC47" si="43">D9*EB9</f>
        <v>0</v>
      </c>
      <c r="ED9" s="1143">
        <f t="shared" ref="ED9:ED47" si="44">DX9*EB9</f>
        <v>0</v>
      </c>
      <c r="EE9" s="1936"/>
      <c r="EF9" s="1939"/>
      <c r="EG9" s="774">
        <v>5.4214943263391413E-3</v>
      </c>
      <c r="EH9" s="1598">
        <f t="shared" ref="EH9:EH47" si="45">$EF$8*EG9</f>
        <v>0</v>
      </c>
      <c r="EI9" s="1598">
        <f t="shared" ref="EI9:EI47" si="46">EH9*DY9</f>
        <v>0</v>
      </c>
      <c r="EJ9" s="1599">
        <f t="shared" ref="EJ9:EJ47" si="47">EH9*EB9</f>
        <v>0</v>
      </c>
      <c r="EK9" s="1637">
        <f t="shared" ref="EK9:EK47" si="48">D9+DX9+EH9</f>
        <v>0</v>
      </c>
      <c r="EL9" s="716"/>
      <c r="EM9" s="764">
        <v>2</v>
      </c>
      <c r="EN9" s="765" t="s">
        <v>243</v>
      </c>
      <c r="EO9" s="799">
        <v>7.4792999999999998E-2</v>
      </c>
      <c r="EP9" s="1146">
        <f t="shared" ref="EP9:EP47" si="49">D9*EO9*100</f>
        <v>0</v>
      </c>
      <c r="EQ9" s="1154">
        <f t="shared" ref="EQ9:EQ47" si="50">DX9*EO9*100</f>
        <v>0</v>
      </c>
      <c r="ER9" s="1576">
        <f t="shared" ref="ER9:ER47" si="51">EH9*EO9*100</f>
        <v>0</v>
      </c>
      <c r="ES9" s="799">
        <v>4.3192000000000001E-2</v>
      </c>
      <c r="ET9" s="1146">
        <f t="shared" ref="ET9:ET47" si="52">D9*ES9*100</f>
        <v>0</v>
      </c>
      <c r="EU9" s="1154">
        <f t="shared" ref="EU9:EU47" si="53">DX9*ES9*100</f>
        <v>0</v>
      </c>
      <c r="EV9" s="1577">
        <f t="shared" ref="EV9:EV47" si="54">EH9*ES9*100</f>
        <v>0</v>
      </c>
    </row>
    <row r="10" spans="2:152">
      <c r="B10" s="764">
        <v>3</v>
      </c>
      <c r="C10" s="765" t="s">
        <v>1</v>
      </c>
      <c r="D10" s="1133">
        <v>0</v>
      </c>
      <c r="E10" s="766">
        <v>2.891948557790957E-4</v>
      </c>
      <c r="F10" s="767">
        <v>0</v>
      </c>
      <c r="G10" s="767">
        <v>0.17778584768624195</v>
      </c>
      <c r="H10" s="767">
        <v>1.3627691469065141E-4</v>
      </c>
      <c r="I10" s="767">
        <v>5.3858997145473151E-5</v>
      </c>
      <c r="J10" s="768">
        <v>2.7454460711389772E-4</v>
      </c>
      <c r="K10" s="769">
        <v>0</v>
      </c>
      <c r="L10" s="769">
        <v>2.3240277093116778E-2</v>
      </c>
      <c r="M10" s="769">
        <v>3.297826732183491E-5</v>
      </c>
      <c r="N10" s="769">
        <v>0</v>
      </c>
      <c r="O10" s="769">
        <v>0</v>
      </c>
      <c r="P10" s="769">
        <v>0</v>
      </c>
      <c r="Q10" s="769">
        <v>0</v>
      </c>
      <c r="R10" s="769">
        <v>0</v>
      </c>
      <c r="S10" s="769">
        <v>0</v>
      </c>
      <c r="T10" s="769">
        <v>0</v>
      </c>
      <c r="U10" s="769">
        <v>0</v>
      </c>
      <c r="V10" s="769">
        <v>0</v>
      </c>
      <c r="W10" s="769">
        <v>0</v>
      </c>
      <c r="X10" s="769">
        <v>0</v>
      </c>
      <c r="Y10" s="769">
        <v>0</v>
      </c>
      <c r="Z10" s="769">
        <v>0</v>
      </c>
      <c r="AA10" s="769">
        <v>1.0875475802066341E-4</v>
      </c>
      <c r="AB10" s="769">
        <v>4.4645125137206787E-5</v>
      </c>
      <c r="AC10" s="769">
        <v>0</v>
      </c>
      <c r="AD10" s="769">
        <v>0</v>
      </c>
      <c r="AE10" s="769">
        <v>0</v>
      </c>
      <c r="AF10" s="769">
        <v>0</v>
      </c>
      <c r="AG10" s="769">
        <v>0</v>
      </c>
      <c r="AH10" s="769">
        <v>0</v>
      </c>
      <c r="AI10" s="769">
        <v>0</v>
      </c>
      <c r="AJ10" s="769">
        <v>0</v>
      </c>
      <c r="AK10" s="769">
        <v>5.4212883149551659E-6</v>
      </c>
      <c r="AL10" s="769">
        <v>5.5119043353883551E-5</v>
      </c>
      <c r="AM10" s="769">
        <v>6.9414670994875558E-5</v>
      </c>
      <c r="AN10" s="769">
        <v>0</v>
      </c>
      <c r="AO10" s="769">
        <v>0</v>
      </c>
      <c r="AP10" s="769">
        <v>1.0164912948428151E-3</v>
      </c>
      <c r="AQ10" s="769">
        <v>0</v>
      </c>
      <c r="AR10" s="769">
        <v>0</v>
      </c>
      <c r="AS10" s="770">
        <f t="shared" si="18"/>
        <v>0</v>
      </c>
      <c r="AT10" s="771">
        <f t="shared" si="19"/>
        <v>0</v>
      </c>
      <c r="AU10" s="771">
        <f t="shared" si="20"/>
        <v>0</v>
      </c>
      <c r="AV10" s="771">
        <f t="shared" si="21"/>
        <v>0</v>
      </c>
      <c r="AW10" s="771">
        <f t="shared" si="22"/>
        <v>0</v>
      </c>
      <c r="AX10" s="771">
        <f t="shared" si="23"/>
        <v>0</v>
      </c>
      <c r="AY10" s="771">
        <f t="shared" si="24"/>
        <v>0</v>
      </c>
      <c r="AZ10" s="771">
        <f t="shared" si="25"/>
        <v>0</v>
      </c>
      <c r="BA10" s="771">
        <f t="shared" si="26"/>
        <v>0</v>
      </c>
      <c r="BB10" s="771">
        <f t="shared" si="27"/>
        <v>0</v>
      </c>
      <c r="BC10" s="771">
        <f t="shared" si="28"/>
        <v>0</v>
      </c>
      <c r="BD10" s="771">
        <f t="shared" si="29"/>
        <v>0</v>
      </c>
      <c r="BE10" s="771">
        <f t="shared" si="30"/>
        <v>0</v>
      </c>
      <c r="BF10" s="771">
        <f t="shared" si="31"/>
        <v>0</v>
      </c>
      <c r="BG10" s="771">
        <f t="shared" si="32"/>
        <v>0</v>
      </c>
      <c r="BH10" s="771">
        <f t="shared" si="33"/>
        <v>0</v>
      </c>
      <c r="BI10" s="771">
        <f t="shared" si="0"/>
        <v>0</v>
      </c>
      <c r="BJ10" s="771">
        <f t="shared" si="1"/>
        <v>0</v>
      </c>
      <c r="BK10" s="771">
        <f t="shared" si="34"/>
        <v>0</v>
      </c>
      <c r="BL10" s="771">
        <f t="shared" si="35"/>
        <v>0</v>
      </c>
      <c r="BM10" s="771">
        <f t="shared" si="36"/>
        <v>0</v>
      </c>
      <c r="BN10" s="771">
        <f t="shared" si="37"/>
        <v>0</v>
      </c>
      <c r="BO10" s="771">
        <f t="shared" si="38"/>
        <v>0</v>
      </c>
      <c r="BP10" s="771">
        <f t="shared" si="39"/>
        <v>0</v>
      </c>
      <c r="BQ10" s="771">
        <f t="shared" si="2"/>
        <v>0</v>
      </c>
      <c r="BR10" s="771">
        <f t="shared" si="3"/>
        <v>0</v>
      </c>
      <c r="BS10" s="771">
        <f t="shared" si="4"/>
        <v>0</v>
      </c>
      <c r="BT10" s="771">
        <f t="shared" si="5"/>
        <v>0</v>
      </c>
      <c r="BU10" s="771">
        <f t="shared" si="6"/>
        <v>0</v>
      </c>
      <c r="BV10" s="771">
        <f t="shared" si="7"/>
        <v>0</v>
      </c>
      <c r="BW10" s="771">
        <f t="shared" si="8"/>
        <v>0</v>
      </c>
      <c r="BX10" s="771">
        <f t="shared" si="9"/>
        <v>0</v>
      </c>
      <c r="BY10" s="771">
        <f t="shared" si="10"/>
        <v>0</v>
      </c>
      <c r="BZ10" s="771">
        <f t="shared" si="11"/>
        <v>0</v>
      </c>
      <c r="CA10" s="771">
        <f t="shared" si="12"/>
        <v>0</v>
      </c>
      <c r="CB10" s="771">
        <f t="shared" si="13"/>
        <v>0</v>
      </c>
      <c r="CC10" s="771">
        <f t="shared" si="14"/>
        <v>0</v>
      </c>
      <c r="CD10" s="771">
        <f t="shared" si="15"/>
        <v>0</v>
      </c>
      <c r="CE10" s="771">
        <f t="shared" si="16"/>
        <v>0</v>
      </c>
      <c r="CF10" s="772">
        <f t="shared" si="17"/>
        <v>0</v>
      </c>
      <c r="CG10" s="773">
        <f t="shared" si="40"/>
        <v>0</v>
      </c>
      <c r="CH10" s="774">
        <v>0.82667458785088366</v>
      </c>
      <c r="CI10" s="773">
        <f t="shared" si="41"/>
        <v>0</v>
      </c>
      <c r="CJ10" s="775">
        <v>7.5326254284627811E-4</v>
      </c>
      <c r="CK10" s="767">
        <v>2.3752125161885979E-4</v>
      </c>
      <c r="CL10" s="768">
        <v>1.1723341490619243</v>
      </c>
      <c r="CM10" s="769">
        <v>1.9465372499232191E-4</v>
      </c>
      <c r="CN10" s="769">
        <v>9.7143660573739224E-5</v>
      </c>
      <c r="CO10" s="769">
        <v>4.912477679000736E-4</v>
      </c>
      <c r="CP10" s="769">
        <v>5.468965522319002E-5</v>
      </c>
      <c r="CQ10" s="769">
        <v>2.6784439603933161E-2</v>
      </c>
      <c r="CR10" s="769">
        <v>1.5695193616041244E-4</v>
      </c>
      <c r="CS10" s="769">
        <v>1.2434114468137976E-5</v>
      </c>
      <c r="CT10" s="769">
        <v>8.3670447887378773E-5</v>
      </c>
      <c r="CU10" s="769">
        <v>1.4367304978180341E-4</v>
      </c>
      <c r="CV10" s="769">
        <v>2.7004566673375871E-5</v>
      </c>
      <c r="CW10" s="769">
        <v>1.5455947285758753E-5</v>
      </c>
      <c r="CX10" s="769">
        <v>3.5327248804622435E-5</v>
      </c>
      <c r="CY10" s="769">
        <v>2.6703941579967947E-5</v>
      </c>
      <c r="CZ10" s="769">
        <v>2.4720162181323916E-5</v>
      </c>
      <c r="DA10" s="769">
        <v>9.3421472369685765E-5</v>
      </c>
      <c r="DB10" s="769">
        <v>1.189969032565877E-4</v>
      </c>
      <c r="DC10" s="769">
        <v>7.501445660101413E-5</v>
      </c>
      <c r="DD10" s="769">
        <v>3.6020562050606073E-5</v>
      </c>
      <c r="DE10" s="769">
        <v>1.2412824288084807E-4</v>
      </c>
      <c r="DF10" s="769">
        <v>1.0346833788021103E-3</v>
      </c>
      <c r="DG10" s="769">
        <v>4.3330354782357118E-4</v>
      </c>
      <c r="DH10" s="769">
        <v>5.9214540533722802E-5</v>
      </c>
      <c r="DI10" s="769">
        <v>6.5342965952141881E-5</v>
      </c>
      <c r="DJ10" s="769">
        <v>6.6328823623381172E-5</v>
      </c>
      <c r="DK10" s="769">
        <v>1.0289023218701176E-4</v>
      </c>
      <c r="DL10" s="769">
        <v>8.0188120818999091E-5</v>
      </c>
      <c r="DM10" s="769">
        <v>1.6191501384962151E-5</v>
      </c>
      <c r="DN10" s="769">
        <v>4.3091819886751513E-5</v>
      </c>
      <c r="DO10" s="769">
        <v>2.2632095309251251E-4</v>
      </c>
      <c r="DP10" s="769">
        <v>4.6884292221918023E-5</v>
      </c>
      <c r="DQ10" s="769">
        <v>1.4636927758366017E-4</v>
      </c>
      <c r="DR10" s="769">
        <v>1.5743709166539664E-4</v>
      </c>
      <c r="DS10" s="769">
        <v>2.4975114947489566E-4</v>
      </c>
      <c r="DT10" s="769">
        <v>6.6599092334608455E-5</v>
      </c>
      <c r="DU10" s="769">
        <v>1.1055451801824591E-3</v>
      </c>
      <c r="DV10" s="769">
        <v>4.334217118183303E-3</v>
      </c>
      <c r="DW10" s="769">
        <v>4.5092027646465745E-5</v>
      </c>
      <c r="DX10" s="1139">
        <v>0</v>
      </c>
      <c r="DY10" s="776">
        <v>0.66891471259597424</v>
      </c>
      <c r="DZ10" s="1127">
        <f t="shared" si="42"/>
        <v>0</v>
      </c>
      <c r="EA10" s="1139">
        <f t="shared" ref="EA10:EA47" si="55">DX10*DY10</f>
        <v>0</v>
      </c>
      <c r="EB10" s="776">
        <v>0.2661340527080307</v>
      </c>
      <c r="EC10" s="1131">
        <f t="shared" si="43"/>
        <v>0</v>
      </c>
      <c r="ED10" s="1143">
        <f t="shared" si="44"/>
        <v>0</v>
      </c>
      <c r="EE10" s="1936"/>
      <c r="EF10" s="1939"/>
      <c r="EG10" s="774">
        <v>7.9625129057566877E-4</v>
      </c>
      <c r="EH10" s="1598">
        <f t="shared" si="45"/>
        <v>0</v>
      </c>
      <c r="EI10" s="1598">
        <f t="shared" si="46"/>
        <v>0</v>
      </c>
      <c r="EJ10" s="1599">
        <f t="shared" si="47"/>
        <v>0</v>
      </c>
      <c r="EK10" s="1637">
        <f t="shared" si="48"/>
        <v>0</v>
      </c>
      <c r="EL10" s="716"/>
      <c r="EM10" s="764">
        <v>3</v>
      </c>
      <c r="EN10" s="765" t="s">
        <v>1</v>
      </c>
      <c r="EO10" s="799">
        <v>0.102511</v>
      </c>
      <c r="EP10" s="1146">
        <f t="shared" si="49"/>
        <v>0</v>
      </c>
      <c r="EQ10" s="1154">
        <f t="shared" si="50"/>
        <v>0</v>
      </c>
      <c r="ER10" s="1576">
        <f t="shared" si="51"/>
        <v>0</v>
      </c>
      <c r="ES10" s="799">
        <v>9.2395000000000005E-2</v>
      </c>
      <c r="ET10" s="1146">
        <f t="shared" si="52"/>
        <v>0</v>
      </c>
      <c r="EU10" s="1154">
        <f t="shared" si="53"/>
        <v>0</v>
      </c>
      <c r="EV10" s="1577">
        <f t="shared" si="54"/>
        <v>0</v>
      </c>
    </row>
    <row r="11" spans="2:152">
      <c r="B11" s="764">
        <v>4</v>
      </c>
      <c r="C11" s="765" t="s">
        <v>2</v>
      </c>
      <c r="D11" s="1133">
        <v>0</v>
      </c>
      <c r="E11" s="766">
        <v>0</v>
      </c>
      <c r="F11" s="767">
        <v>0</v>
      </c>
      <c r="G11" s="767">
        <v>0</v>
      </c>
      <c r="H11" s="767">
        <v>3.0526028890705915E-2</v>
      </c>
      <c r="I11" s="767">
        <v>0</v>
      </c>
      <c r="J11" s="768">
        <v>9.6531160812907427E-2</v>
      </c>
      <c r="K11" s="769">
        <v>0</v>
      </c>
      <c r="L11" s="769">
        <v>0</v>
      </c>
      <c r="M11" s="769">
        <v>6.5956534643669821E-5</v>
      </c>
      <c r="N11" s="769">
        <v>0</v>
      </c>
      <c r="O11" s="769">
        <v>0</v>
      </c>
      <c r="P11" s="769">
        <v>0</v>
      </c>
      <c r="Q11" s="769">
        <v>0</v>
      </c>
      <c r="R11" s="769">
        <v>0</v>
      </c>
      <c r="S11" s="769">
        <v>0</v>
      </c>
      <c r="T11" s="769">
        <v>0</v>
      </c>
      <c r="U11" s="769">
        <v>0</v>
      </c>
      <c r="V11" s="769">
        <v>0</v>
      </c>
      <c r="W11" s="769">
        <v>0</v>
      </c>
      <c r="X11" s="769">
        <v>0</v>
      </c>
      <c r="Y11" s="769">
        <v>0</v>
      </c>
      <c r="Z11" s="769">
        <v>0</v>
      </c>
      <c r="AA11" s="769">
        <v>6.8878013413086825E-4</v>
      </c>
      <c r="AB11" s="769">
        <v>0</v>
      </c>
      <c r="AC11" s="769">
        <v>0</v>
      </c>
      <c r="AD11" s="769">
        <v>0</v>
      </c>
      <c r="AE11" s="769">
        <v>0</v>
      </c>
      <c r="AF11" s="769">
        <v>0</v>
      </c>
      <c r="AG11" s="769">
        <v>0</v>
      </c>
      <c r="AH11" s="769">
        <v>0</v>
      </c>
      <c r="AI11" s="769">
        <v>0</v>
      </c>
      <c r="AJ11" s="769">
        <v>0</v>
      </c>
      <c r="AK11" s="769">
        <v>1.0842576629910332E-5</v>
      </c>
      <c r="AL11" s="769">
        <v>6.6142852024660262E-5</v>
      </c>
      <c r="AM11" s="769">
        <v>6.1384346311154671E-4</v>
      </c>
      <c r="AN11" s="769">
        <v>0</v>
      </c>
      <c r="AO11" s="769">
        <v>0</v>
      </c>
      <c r="AP11" s="769">
        <v>3.8199650029937756E-3</v>
      </c>
      <c r="AQ11" s="769">
        <v>0</v>
      </c>
      <c r="AR11" s="769">
        <v>0</v>
      </c>
      <c r="AS11" s="770">
        <f t="shared" si="18"/>
        <v>0</v>
      </c>
      <c r="AT11" s="771">
        <f t="shared" si="19"/>
        <v>0</v>
      </c>
      <c r="AU11" s="771">
        <f t="shared" si="20"/>
        <v>0</v>
      </c>
      <c r="AV11" s="771">
        <f t="shared" si="21"/>
        <v>0</v>
      </c>
      <c r="AW11" s="771">
        <f t="shared" si="22"/>
        <v>0</v>
      </c>
      <c r="AX11" s="771">
        <f t="shared" si="23"/>
        <v>0</v>
      </c>
      <c r="AY11" s="771">
        <f t="shared" si="24"/>
        <v>0</v>
      </c>
      <c r="AZ11" s="771">
        <f t="shared" si="25"/>
        <v>0</v>
      </c>
      <c r="BA11" s="771">
        <f t="shared" si="26"/>
        <v>0</v>
      </c>
      <c r="BB11" s="771">
        <f t="shared" si="27"/>
        <v>0</v>
      </c>
      <c r="BC11" s="771">
        <f t="shared" si="28"/>
        <v>0</v>
      </c>
      <c r="BD11" s="771">
        <f t="shared" si="29"/>
        <v>0</v>
      </c>
      <c r="BE11" s="771">
        <f t="shared" si="30"/>
        <v>0</v>
      </c>
      <c r="BF11" s="771">
        <f t="shared" si="31"/>
        <v>0</v>
      </c>
      <c r="BG11" s="771">
        <f t="shared" si="32"/>
        <v>0</v>
      </c>
      <c r="BH11" s="771">
        <f t="shared" si="33"/>
        <v>0</v>
      </c>
      <c r="BI11" s="771">
        <f t="shared" si="0"/>
        <v>0</v>
      </c>
      <c r="BJ11" s="771">
        <f t="shared" si="1"/>
        <v>0</v>
      </c>
      <c r="BK11" s="771">
        <f t="shared" si="34"/>
        <v>0</v>
      </c>
      <c r="BL11" s="771">
        <f t="shared" si="35"/>
        <v>0</v>
      </c>
      <c r="BM11" s="771">
        <f t="shared" si="36"/>
        <v>0</v>
      </c>
      <c r="BN11" s="771">
        <f t="shared" si="37"/>
        <v>0</v>
      </c>
      <c r="BO11" s="771">
        <f t="shared" si="38"/>
        <v>0</v>
      </c>
      <c r="BP11" s="771">
        <f t="shared" si="39"/>
        <v>0</v>
      </c>
      <c r="BQ11" s="771">
        <f t="shared" si="2"/>
        <v>0</v>
      </c>
      <c r="BR11" s="771">
        <f t="shared" si="3"/>
        <v>0</v>
      </c>
      <c r="BS11" s="771">
        <f t="shared" si="4"/>
        <v>0</v>
      </c>
      <c r="BT11" s="771">
        <f t="shared" si="5"/>
        <v>0</v>
      </c>
      <c r="BU11" s="771">
        <f t="shared" si="6"/>
        <v>0</v>
      </c>
      <c r="BV11" s="771">
        <f t="shared" si="7"/>
        <v>0</v>
      </c>
      <c r="BW11" s="771">
        <f t="shared" si="8"/>
        <v>0</v>
      </c>
      <c r="BX11" s="771">
        <f t="shared" si="9"/>
        <v>0</v>
      </c>
      <c r="BY11" s="771">
        <f t="shared" si="10"/>
        <v>0</v>
      </c>
      <c r="BZ11" s="771">
        <f t="shared" si="11"/>
        <v>0</v>
      </c>
      <c r="CA11" s="771">
        <f t="shared" si="12"/>
        <v>0</v>
      </c>
      <c r="CB11" s="771">
        <f t="shared" si="13"/>
        <v>0</v>
      </c>
      <c r="CC11" s="771">
        <f t="shared" si="14"/>
        <v>0</v>
      </c>
      <c r="CD11" s="771">
        <f t="shared" si="15"/>
        <v>0</v>
      </c>
      <c r="CE11" s="771">
        <f t="shared" si="16"/>
        <v>0</v>
      </c>
      <c r="CF11" s="772">
        <f t="shared" si="17"/>
        <v>0</v>
      </c>
      <c r="CG11" s="773">
        <f t="shared" si="40"/>
        <v>0</v>
      </c>
      <c r="CH11" s="774">
        <v>0.29404428992517573</v>
      </c>
      <c r="CI11" s="773">
        <f t="shared" si="41"/>
        <v>0</v>
      </c>
      <c r="CJ11" s="775">
        <v>9.5426936545445882E-5</v>
      </c>
      <c r="CK11" s="767">
        <v>3.8244905272725887E-3</v>
      </c>
      <c r="CL11" s="768">
        <v>4.5916334876771352E-5</v>
      </c>
      <c r="CM11" s="769">
        <v>1.0098097986636843</v>
      </c>
      <c r="CN11" s="769">
        <v>1.9814327833809491E-6</v>
      </c>
      <c r="CO11" s="769">
        <v>3.0458005614456812E-2</v>
      </c>
      <c r="CP11" s="769">
        <v>2.6828424325296266E-6</v>
      </c>
      <c r="CQ11" s="769">
        <v>3.2739543603824179E-5</v>
      </c>
      <c r="CR11" s="769">
        <v>7.4993041156829333E-5</v>
      </c>
      <c r="CS11" s="769">
        <v>6.9030439172111549E-7</v>
      </c>
      <c r="CT11" s="769">
        <v>8.7935523582960464E-7</v>
      </c>
      <c r="CU11" s="769">
        <v>4.9464118412689989E-6</v>
      </c>
      <c r="CV11" s="769">
        <v>1.0443524018078972E-6</v>
      </c>
      <c r="CW11" s="769">
        <v>1.0253079484121893E-6</v>
      </c>
      <c r="CX11" s="769">
        <v>7.5128441580792799E-7</v>
      </c>
      <c r="CY11" s="769">
        <v>8.2196406975237969E-7</v>
      </c>
      <c r="CZ11" s="769">
        <v>9.4962233386808616E-7</v>
      </c>
      <c r="DA11" s="769">
        <v>1.4513584491076786E-6</v>
      </c>
      <c r="DB11" s="769">
        <v>1.5423664696744119E-6</v>
      </c>
      <c r="DC11" s="769">
        <v>1.1228202476644071E-6</v>
      </c>
      <c r="DD11" s="769">
        <v>6.4028148395360356E-7</v>
      </c>
      <c r="DE11" s="769">
        <v>1.5035733579587671E-6</v>
      </c>
      <c r="DF11" s="769">
        <v>2.1344081078661736E-4</v>
      </c>
      <c r="DG11" s="769">
        <v>2.7285859075207061E-6</v>
      </c>
      <c r="DH11" s="769">
        <v>1.2332344401006835E-6</v>
      </c>
      <c r="DI11" s="769">
        <v>2.4196263029234641E-6</v>
      </c>
      <c r="DJ11" s="769">
        <v>1.694321613515465E-6</v>
      </c>
      <c r="DK11" s="769">
        <v>4.3918965851702172E-6</v>
      </c>
      <c r="DL11" s="769">
        <v>2.5984063187393927E-6</v>
      </c>
      <c r="DM11" s="769">
        <v>1.221582457514984E-6</v>
      </c>
      <c r="DN11" s="769">
        <v>2.6521513235170216E-6</v>
      </c>
      <c r="DO11" s="769">
        <v>2.2205921396067301E-5</v>
      </c>
      <c r="DP11" s="769">
        <v>9.219755251627774E-6</v>
      </c>
      <c r="DQ11" s="769">
        <v>7.9459366151088723E-5</v>
      </c>
      <c r="DR11" s="769">
        <v>2.9890567449340332E-4</v>
      </c>
      <c r="DS11" s="769">
        <v>1.7515207506873274E-5</v>
      </c>
      <c r="DT11" s="769">
        <v>3.7352802534306048E-6</v>
      </c>
      <c r="DU11" s="769">
        <v>2.2825720858718045E-3</v>
      </c>
      <c r="DV11" s="769">
        <v>1.1373908233816677E-5</v>
      </c>
      <c r="DW11" s="769">
        <v>3.5293215490145431E-5</v>
      </c>
      <c r="DX11" s="1139">
        <v>0</v>
      </c>
      <c r="DY11" s="776">
        <v>0.55945080403379666</v>
      </c>
      <c r="DZ11" s="1127">
        <f t="shared" si="42"/>
        <v>0</v>
      </c>
      <c r="EA11" s="1139">
        <f t="shared" si="55"/>
        <v>0</v>
      </c>
      <c r="EB11" s="776">
        <v>0.17278209321340965</v>
      </c>
      <c r="EC11" s="1131">
        <f t="shared" si="43"/>
        <v>0</v>
      </c>
      <c r="ED11" s="1143">
        <f t="shared" si="44"/>
        <v>0</v>
      </c>
      <c r="EE11" s="1936"/>
      <c r="EF11" s="1939"/>
      <c r="EG11" s="774">
        <v>1.7028508571121888E-3</v>
      </c>
      <c r="EH11" s="1598">
        <f t="shared" si="45"/>
        <v>0</v>
      </c>
      <c r="EI11" s="1598">
        <f t="shared" si="46"/>
        <v>0</v>
      </c>
      <c r="EJ11" s="1599">
        <f t="shared" si="47"/>
        <v>0</v>
      </c>
      <c r="EK11" s="1637">
        <f t="shared" si="48"/>
        <v>0</v>
      </c>
      <c r="EL11" s="716"/>
      <c r="EM11" s="764">
        <v>4</v>
      </c>
      <c r="EN11" s="765" t="s">
        <v>2</v>
      </c>
      <c r="EO11" s="799">
        <v>0.139207</v>
      </c>
      <c r="EP11" s="1146">
        <f t="shared" si="49"/>
        <v>0</v>
      </c>
      <c r="EQ11" s="1154">
        <f t="shared" si="50"/>
        <v>0</v>
      </c>
      <c r="ER11" s="1576">
        <f t="shared" si="51"/>
        <v>0</v>
      </c>
      <c r="ES11" s="799">
        <v>3.0339000000000001E-2</v>
      </c>
      <c r="ET11" s="1146">
        <f t="shared" si="52"/>
        <v>0</v>
      </c>
      <c r="EU11" s="1154">
        <f t="shared" si="53"/>
        <v>0</v>
      </c>
      <c r="EV11" s="1577">
        <f t="shared" si="54"/>
        <v>0</v>
      </c>
    </row>
    <row r="12" spans="2:152">
      <c r="B12" s="764">
        <v>5</v>
      </c>
      <c r="C12" s="765" t="s">
        <v>405</v>
      </c>
      <c r="D12" s="1133">
        <v>0</v>
      </c>
      <c r="E12" s="766">
        <v>0</v>
      </c>
      <c r="F12" s="767">
        <v>3.870268596640607E-5</v>
      </c>
      <c r="G12" s="767">
        <v>3.1126789790412947E-4</v>
      </c>
      <c r="H12" s="767">
        <v>0</v>
      </c>
      <c r="I12" s="767">
        <v>3.5546938116012279E-3</v>
      </c>
      <c r="J12" s="768">
        <v>2.5539033219897463E-4</v>
      </c>
      <c r="K12" s="769">
        <v>4.9592514836427358E-5</v>
      </c>
      <c r="L12" s="769">
        <v>1.3154139532470228E-2</v>
      </c>
      <c r="M12" s="769">
        <v>9.7615671272631328E-3</v>
      </c>
      <c r="N12" s="769">
        <v>6.0770667119334577E-2</v>
      </c>
      <c r="O12" s="769">
        <v>0</v>
      </c>
      <c r="P12" s="769">
        <v>9.3141558642772293E-2</v>
      </c>
      <c r="Q12" s="769">
        <v>7.4296085943151069E-2</v>
      </c>
      <c r="R12" s="769">
        <v>2.0026091009633817E-2</v>
      </c>
      <c r="S12" s="769">
        <v>2.0216606498194947E-4</v>
      </c>
      <c r="T12" s="769">
        <v>0</v>
      </c>
      <c r="U12" s="769">
        <v>9.8129006934449822E-5</v>
      </c>
      <c r="V12" s="769">
        <v>1.0152627838505533E-4</v>
      </c>
      <c r="W12" s="769">
        <v>2.4493509220056684E-4</v>
      </c>
      <c r="X12" s="769">
        <v>1.9014660303093684E-5</v>
      </c>
      <c r="Y12" s="769">
        <v>0</v>
      </c>
      <c r="Z12" s="769">
        <v>0</v>
      </c>
      <c r="AA12" s="769">
        <v>2.1750951604132681E-4</v>
      </c>
      <c r="AB12" s="769">
        <v>8.4594814699638383E-3</v>
      </c>
      <c r="AC12" s="769">
        <v>0.26627565513597262</v>
      </c>
      <c r="AD12" s="769">
        <v>0</v>
      </c>
      <c r="AE12" s="769">
        <v>0</v>
      </c>
      <c r="AF12" s="769">
        <v>2.6477160801092977E-6</v>
      </c>
      <c r="AG12" s="769">
        <v>0</v>
      </c>
      <c r="AH12" s="769">
        <v>0</v>
      </c>
      <c r="AI12" s="769">
        <v>2.0543709824207477E-6</v>
      </c>
      <c r="AJ12" s="769">
        <v>0</v>
      </c>
      <c r="AK12" s="769">
        <v>1.6263864944865497E-5</v>
      </c>
      <c r="AL12" s="769">
        <v>2.2047617341553421E-5</v>
      </c>
      <c r="AM12" s="769">
        <v>9.527503862041744E-6</v>
      </c>
      <c r="AN12" s="769">
        <v>1.2719814290711355E-4</v>
      </c>
      <c r="AO12" s="769">
        <v>6.6600121305460944E-6</v>
      </c>
      <c r="AP12" s="769">
        <v>2.3207563809196694E-5</v>
      </c>
      <c r="AQ12" s="769">
        <v>0</v>
      </c>
      <c r="AR12" s="769">
        <v>2.1307877522320001E-4</v>
      </c>
      <c r="AS12" s="770">
        <f t="shared" si="18"/>
        <v>0</v>
      </c>
      <c r="AT12" s="771">
        <f t="shared" si="19"/>
        <v>0</v>
      </c>
      <c r="AU12" s="771">
        <f t="shared" si="20"/>
        <v>0</v>
      </c>
      <c r="AV12" s="771">
        <f t="shared" si="21"/>
        <v>0</v>
      </c>
      <c r="AW12" s="771">
        <f t="shared" si="22"/>
        <v>0</v>
      </c>
      <c r="AX12" s="771">
        <f t="shared" si="23"/>
        <v>0</v>
      </c>
      <c r="AY12" s="771">
        <f t="shared" si="24"/>
        <v>0</v>
      </c>
      <c r="AZ12" s="771">
        <f t="shared" si="25"/>
        <v>0</v>
      </c>
      <c r="BA12" s="771">
        <f t="shared" si="26"/>
        <v>0</v>
      </c>
      <c r="BB12" s="771">
        <f t="shared" si="27"/>
        <v>0</v>
      </c>
      <c r="BC12" s="771">
        <f t="shared" si="28"/>
        <v>0</v>
      </c>
      <c r="BD12" s="771">
        <f t="shared" si="29"/>
        <v>0</v>
      </c>
      <c r="BE12" s="771">
        <f t="shared" si="30"/>
        <v>0</v>
      </c>
      <c r="BF12" s="771">
        <f t="shared" si="31"/>
        <v>0</v>
      </c>
      <c r="BG12" s="771">
        <f t="shared" si="32"/>
        <v>0</v>
      </c>
      <c r="BH12" s="771">
        <f t="shared" si="33"/>
        <v>0</v>
      </c>
      <c r="BI12" s="771">
        <f t="shared" si="0"/>
        <v>0</v>
      </c>
      <c r="BJ12" s="771">
        <f t="shared" si="1"/>
        <v>0</v>
      </c>
      <c r="BK12" s="771">
        <f t="shared" si="34"/>
        <v>0</v>
      </c>
      <c r="BL12" s="771">
        <f t="shared" si="35"/>
        <v>0</v>
      </c>
      <c r="BM12" s="771">
        <f t="shared" si="36"/>
        <v>0</v>
      </c>
      <c r="BN12" s="771">
        <f t="shared" si="37"/>
        <v>0</v>
      </c>
      <c r="BO12" s="771">
        <f t="shared" si="38"/>
        <v>0</v>
      </c>
      <c r="BP12" s="771">
        <f t="shared" si="39"/>
        <v>0</v>
      </c>
      <c r="BQ12" s="771">
        <f t="shared" si="2"/>
        <v>0</v>
      </c>
      <c r="BR12" s="771">
        <f t="shared" si="3"/>
        <v>0</v>
      </c>
      <c r="BS12" s="771">
        <f t="shared" si="4"/>
        <v>0</v>
      </c>
      <c r="BT12" s="771">
        <f t="shared" si="5"/>
        <v>0</v>
      </c>
      <c r="BU12" s="771">
        <f t="shared" si="6"/>
        <v>0</v>
      </c>
      <c r="BV12" s="771">
        <f t="shared" si="7"/>
        <v>0</v>
      </c>
      <c r="BW12" s="771">
        <f t="shared" si="8"/>
        <v>0</v>
      </c>
      <c r="BX12" s="771">
        <f t="shared" si="9"/>
        <v>0</v>
      </c>
      <c r="BY12" s="771">
        <f t="shared" si="10"/>
        <v>0</v>
      </c>
      <c r="BZ12" s="771">
        <f t="shared" si="11"/>
        <v>0</v>
      </c>
      <c r="CA12" s="771">
        <f t="shared" si="12"/>
        <v>0</v>
      </c>
      <c r="CB12" s="771">
        <f t="shared" si="13"/>
        <v>0</v>
      </c>
      <c r="CC12" s="771">
        <f t="shared" si="14"/>
        <v>0</v>
      </c>
      <c r="CD12" s="771">
        <f t="shared" si="15"/>
        <v>0</v>
      </c>
      <c r="CE12" s="771">
        <f t="shared" si="16"/>
        <v>0</v>
      </c>
      <c r="CF12" s="772">
        <f t="shared" si="17"/>
        <v>0</v>
      </c>
      <c r="CG12" s="773">
        <f t="shared" si="40"/>
        <v>0</v>
      </c>
      <c r="CH12" s="774">
        <v>8.3267444158924731E-2</v>
      </c>
      <c r="CI12" s="773">
        <f t="shared" si="41"/>
        <v>0</v>
      </c>
      <c r="CJ12" s="775">
        <v>2.2226555496001387E-4</v>
      </c>
      <c r="CK12" s="767">
        <v>2.8103419241207476E-4</v>
      </c>
      <c r="CL12" s="768">
        <v>9.2140173183950479E-5</v>
      </c>
      <c r="CM12" s="769">
        <v>1.1803832519584905E-4</v>
      </c>
      <c r="CN12" s="769">
        <v>1.0010047964389261</v>
      </c>
      <c r="CO12" s="769">
        <v>3.2757752080154161E-4</v>
      </c>
      <c r="CP12" s="769">
        <v>3.2238734407227327E-4</v>
      </c>
      <c r="CQ12" s="769">
        <v>4.1409772054676044E-3</v>
      </c>
      <c r="CR12" s="769">
        <v>1.3585247580885575E-3</v>
      </c>
      <c r="CS12" s="769">
        <v>5.543458802344998E-3</v>
      </c>
      <c r="CT12" s="769">
        <v>6.0232502341318612E-4</v>
      </c>
      <c r="CU12" s="769">
        <v>9.6275224125238323E-3</v>
      </c>
      <c r="CV12" s="769">
        <v>1.0188634479091626E-2</v>
      </c>
      <c r="CW12" s="769">
        <v>2.2384508761670052E-3</v>
      </c>
      <c r="CX12" s="769">
        <v>8.2951160096803717E-4</v>
      </c>
      <c r="CY12" s="769">
        <v>4.8452757948530062E-4</v>
      </c>
      <c r="CZ12" s="769">
        <v>4.6576917179371309E-4</v>
      </c>
      <c r="DA12" s="769">
        <v>5.5540045170712326E-4</v>
      </c>
      <c r="DB12" s="769">
        <v>8.2954290367366623E-4</v>
      </c>
      <c r="DC12" s="769">
        <v>4.2656972925677347E-4</v>
      </c>
      <c r="DD12" s="769">
        <v>1.2986175870451251E-4</v>
      </c>
      <c r="DE12" s="769">
        <v>7.2458318199487251E-4</v>
      </c>
      <c r="DF12" s="769">
        <v>5.740856867742449E-4</v>
      </c>
      <c r="DG12" s="769">
        <v>1.0975782440233951E-3</v>
      </c>
      <c r="DH12" s="769">
        <v>2.3902686803688782E-2</v>
      </c>
      <c r="DI12" s="769">
        <v>7.779551611724404E-4</v>
      </c>
      <c r="DJ12" s="769">
        <v>1.7682127818604409E-3</v>
      </c>
      <c r="DK12" s="769">
        <v>5.4085033005049361E-4</v>
      </c>
      <c r="DL12" s="769">
        <v>1.3988053228471402E-4</v>
      </c>
      <c r="DM12" s="769">
        <v>7.9563809470909421E-5</v>
      </c>
      <c r="DN12" s="769">
        <v>1.9033841580033719E-4</v>
      </c>
      <c r="DO12" s="769">
        <v>2.5443184979628424E-4</v>
      </c>
      <c r="DP12" s="769">
        <v>2.6909671976819353E-4</v>
      </c>
      <c r="DQ12" s="769">
        <v>4.3769196221466659E-4</v>
      </c>
      <c r="DR12" s="769">
        <v>2.6151383057948291E-4</v>
      </c>
      <c r="DS12" s="769">
        <v>1.7386188214485451E-4</v>
      </c>
      <c r="DT12" s="769">
        <v>1.4676643590135391E-4</v>
      </c>
      <c r="DU12" s="769">
        <v>7.7460852959845557E-4</v>
      </c>
      <c r="DV12" s="769">
        <v>7.6872813974731679E-4</v>
      </c>
      <c r="DW12" s="769">
        <v>2.4632367306331331E-4</v>
      </c>
      <c r="DX12" s="1139">
        <v>0</v>
      </c>
      <c r="DY12" s="776">
        <v>0.41864598481176279</v>
      </c>
      <c r="DZ12" s="1127">
        <f t="shared" si="42"/>
        <v>0</v>
      </c>
      <c r="EA12" s="1139">
        <f t="shared" si="55"/>
        <v>0</v>
      </c>
      <c r="EB12" s="776">
        <v>0.17504174072278775</v>
      </c>
      <c r="EC12" s="1131">
        <f t="shared" si="43"/>
        <v>0</v>
      </c>
      <c r="ED12" s="1143">
        <f t="shared" si="44"/>
        <v>0</v>
      </c>
      <c r="EE12" s="1936"/>
      <c r="EF12" s="1939"/>
      <c r="EG12" s="774">
        <v>7.7452736852923578E-4</v>
      </c>
      <c r="EH12" s="1598">
        <f t="shared" si="45"/>
        <v>0</v>
      </c>
      <c r="EI12" s="1598">
        <f t="shared" si="46"/>
        <v>0</v>
      </c>
      <c r="EJ12" s="1599">
        <f t="shared" si="47"/>
        <v>0</v>
      </c>
      <c r="EK12" s="1637">
        <f t="shared" si="48"/>
        <v>0</v>
      </c>
      <c r="EL12" s="716"/>
      <c r="EM12" s="764">
        <v>5</v>
      </c>
      <c r="EN12" s="765" t="s">
        <v>405</v>
      </c>
      <c r="EO12" s="799">
        <v>3.6301E-2</v>
      </c>
      <c r="EP12" s="1146">
        <f t="shared" si="49"/>
        <v>0</v>
      </c>
      <c r="EQ12" s="1154">
        <f t="shared" si="50"/>
        <v>0</v>
      </c>
      <c r="ER12" s="1576">
        <f t="shared" si="51"/>
        <v>0</v>
      </c>
      <c r="ES12" s="799">
        <v>3.5978000000000003E-2</v>
      </c>
      <c r="ET12" s="1146">
        <f t="shared" si="52"/>
        <v>0</v>
      </c>
      <c r="EU12" s="1154">
        <f t="shared" si="53"/>
        <v>0</v>
      </c>
      <c r="EV12" s="1577">
        <f t="shared" si="54"/>
        <v>0</v>
      </c>
    </row>
    <row r="13" spans="2:152">
      <c r="B13" s="764">
        <v>6</v>
      </c>
      <c r="C13" s="765" t="s">
        <v>406</v>
      </c>
      <c r="D13" s="1133">
        <v>0</v>
      </c>
      <c r="E13" s="766">
        <v>8.0567242919866375E-3</v>
      </c>
      <c r="F13" s="767">
        <v>0.4003889619939624</v>
      </c>
      <c r="G13" s="767">
        <v>4.2539946046897693E-3</v>
      </c>
      <c r="H13" s="767">
        <v>8.2481602616516755E-2</v>
      </c>
      <c r="I13" s="767">
        <v>0</v>
      </c>
      <c r="J13" s="768">
        <v>0.15088248001038587</v>
      </c>
      <c r="K13" s="769">
        <v>1.1571586795166383E-4</v>
      </c>
      <c r="L13" s="769">
        <v>2.8150377500454037E-3</v>
      </c>
      <c r="M13" s="769">
        <v>6.0020446525739539E-3</v>
      </c>
      <c r="N13" s="769">
        <v>0</v>
      </c>
      <c r="O13" s="769">
        <v>0</v>
      </c>
      <c r="P13" s="769">
        <v>3.8733667303620306E-4</v>
      </c>
      <c r="Q13" s="769">
        <v>0</v>
      </c>
      <c r="R13" s="769">
        <v>0</v>
      </c>
      <c r="S13" s="769">
        <v>0</v>
      </c>
      <c r="T13" s="769">
        <v>0</v>
      </c>
      <c r="U13" s="769">
        <v>0</v>
      </c>
      <c r="V13" s="769">
        <v>0</v>
      </c>
      <c r="W13" s="769">
        <v>0</v>
      </c>
      <c r="X13" s="769">
        <v>0</v>
      </c>
      <c r="Y13" s="769">
        <v>0</v>
      </c>
      <c r="Z13" s="769">
        <v>0</v>
      </c>
      <c r="AA13" s="769">
        <v>5.0752220409642926E-4</v>
      </c>
      <c r="AB13" s="769">
        <v>3.8487176842419641E-5</v>
      </c>
      <c r="AC13" s="769">
        <v>0</v>
      </c>
      <c r="AD13" s="769">
        <v>0</v>
      </c>
      <c r="AE13" s="769">
        <v>0</v>
      </c>
      <c r="AF13" s="769">
        <v>1.4165281028584743E-4</v>
      </c>
      <c r="AG13" s="769">
        <v>0</v>
      </c>
      <c r="AH13" s="769">
        <v>0</v>
      </c>
      <c r="AI13" s="769">
        <v>4.5196161613256447E-5</v>
      </c>
      <c r="AJ13" s="769">
        <v>0</v>
      </c>
      <c r="AK13" s="769">
        <v>4.011753353066823E-4</v>
      </c>
      <c r="AL13" s="769">
        <v>5.7296245566361946E-3</v>
      </c>
      <c r="AM13" s="769">
        <v>9.2062908746929073E-3</v>
      </c>
      <c r="AN13" s="769">
        <v>9.8578560753013003E-4</v>
      </c>
      <c r="AO13" s="769">
        <v>4.4400080870307296E-6</v>
      </c>
      <c r="AP13" s="769">
        <v>0.12327625819807192</v>
      </c>
      <c r="AQ13" s="769">
        <v>0</v>
      </c>
      <c r="AR13" s="769">
        <v>3.0470264856917602E-3</v>
      </c>
      <c r="AS13" s="770">
        <f t="shared" si="18"/>
        <v>0</v>
      </c>
      <c r="AT13" s="771">
        <f t="shared" si="19"/>
        <v>0</v>
      </c>
      <c r="AU13" s="771">
        <f t="shared" si="20"/>
        <v>0</v>
      </c>
      <c r="AV13" s="771">
        <f t="shared" si="21"/>
        <v>0</v>
      </c>
      <c r="AW13" s="771">
        <f t="shared" si="22"/>
        <v>0</v>
      </c>
      <c r="AX13" s="771">
        <f t="shared" si="23"/>
        <v>0</v>
      </c>
      <c r="AY13" s="771">
        <f t="shared" si="24"/>
        <v>0</v>
      </c>
      <c r="AZ13" s="771">
        <f t="shared" si="25"/>
        <v>0</v>
      </c>
      <c r="BA13" s="771">
        <f t="shared" si="26"/>
        <v>0</v>
      </c>
      <c r="BB13" s="771">
        <f t="shared" si="27"/>
        <v>0</v>
      </c>
      <c r="BC13" s="771">
        <f t="shared" si="28"/>
        <v>0</v>
      </c>
      <c r="BD13" s="771">
        <f t="shared" si="29"/>
        <v>0</v>
      </c>
      <c r="BE13" s="771">
        <f t="shared" si="30"/>
        <v>0</v>
      </c>
      <c r="BF13" s="771">
        <f t="shared" si="31"/>
        <v>0</v>
      </c>
      <c r="BG13" s="771">
        <f t="shared" si="32"/>
        <v>0</v>
      </c>
      <c r="BH13" s="771">
        <f t="shared" si="33"/>
        <v>0</v>
      </c>
      <c r="BI13" s="771">
        <f t="shared" si="0"/>
        <v>0</v>
      </c>
      <c r="BJ13" s="771">
        <f t="shared" si="1"/>
        <v>0</v>
      </c>
      <c r="BK13" s="771">
        <f t="shared" si="34"/>
        <v>0</v>
      </c>
      <c r="BL13" s="771">
        <f t="shared" si="35"/>
        <v>0</v>
      </c>
      <c r="BM13" s="771">
        <f t="shared" si="36"/>
        <v>0</v>
      </c>
      <c r="BN13" s="771">
        <f t="shared" si="37"/>
        <v>0</v>
      </c>
      <c r="BO13" s="771">
        <f t="shared" si="38"/>
        <v>0</v>
      </c>
      <c r="BP13" s="771">
        <f t="shared" si="39"/>
        <v>0</v>
      </c>
      <c r="BQ13" s="771">
        <f t="shared" si="2"/>
        <v>0</v>
      </c>
      <c r="BR13" s="771">
        <f t="shared" si="3"/>
        <v>0</v>
      </c>
      <c r="BS13" s="771">
        <f t="shared" si="4"/>
        <v>0</v>
      </c>
      <c r="BT13" s="771">
        <f t="shared" si="5"/>
        <v>0</v>
      </c>
      <c r="BU13" s="771">
        <f t="shared" si="6"/>
        <v>0</v>
      </c>
      <c r="BV13" s="771">
        <f t="shared" si="7"/>
        <v>0</v>
      </c>
      <c r="BW13" s="771">
        <f t="shared" si="8"/>
        <v>0</v>
      </c>
      <c r="BX13" s="771">
        <f t="shared" si="9"/>
        <v>0</v>
      </c>
      <c r="BY13" s="771">
        <f t="shared" si="10"/>
        <v>0</v>
      </c>
      <c r="BZ13" s="771">
        <f t="shared" si="11"/>
        <v>0</v>
      </c>
      <c r="CA13" s="771">
        <f t="shared" si="12"/>
        <v>0</v>
      </c>
      <c r="CB13" s="771">
        <f t="shared" si="13"/>
        <v>0</v>
      </c>
      <c r="CC13" s="771">
        <f t="shared" si="14"/>
        <v>0</v>
      </c>
      <c r="CD13" s="771">
        <f t="shared" si="15"/>
        <v>0</v>
      </c>
      <c r="CE13" s="771">
        <f t="shared" si="16"/>
        <v>0</v>
      </c>
      <c r="CF13" s="772">
        <f t="shared" si="17"/>
        <v>0</v>
      </c>
      <c r="CG13" s="773">
        <f t="shared" si="40"/>
        <v>0</v>
      </c>
      <c r="CH13" s="774">
        <v>0.29550220231361946</v>
      </c>
      <c r="CI13" s="773">
        <f t="shared" si="41"/>
        <v>0</v>
      </c>
      <c r="CJ13" s="775">
        <v>3.3174539087925683E-3</v>
      </c>
      <c r="CK13" s="767">
        <v>0.13351631858864293</v>
      </c>
      <c r="CL13" s="768">
        <v>1.5888413593038639E-3</v>
      </c>
      <c r="CM13" s="769">
        <v>2.6214265828444303E-2</v>
      </c>
      <c r="CN13" s="769">
        <v>4.1486271558352427E-5</v>
      </c>
      <c r="CO13" s="769">
        <v>1.0633955897705487</v>
      </c>
      <c r="CP13" s="769">
        <v>5.300315699122567E-5</v>
      </c>
      <c r="CQ13" s="769">
        <v>1.1092161257124547E-3</v>
      </c>
      <c r="CR13" s="769">
        <v>1.9177300009491213E-3</v>
      </c>
      <c r="CS13" s="769">
        <v>1.5169142493187327E-5</v>
      </c>
      <c r="CT13" s="769">
        <v>1.9687171187809157E-5</v>
      </c>
      <c r="CU13" s="769">
        <v>1.5396724190611271E-4</v>
      </c>
      <c r="CV13" s="769">
        <v>1.7734856699444708E-5</v>
      </c>
      <c r="CW13" s="769">
        <v>2.2372717289427584E-5</v>
      </c>
      <c r="CX13" s="769">
        <v>1.54505919942584E-5</v>
      </c>
      <c r="CY13" s="769">
        <v>1.9458691669058151E-5</v>
      </c>
      <c r="CZ13" s="769">
        <v>2.0601847024287113E-5</v>
      </c>
      <c r="DA13" s="769">
        <v>2.3974735892499336E-5</v>
      </c>
      <c r="DB13" s="769">
        <v>2.9789740666272281E-5</v>
      </c>
      <c r="DC13" s="769">
        <v>2.035209773880689E-5</v>
      </c>
      <c r="DD13" s="769">
        <v>9.8160727373974419E-6</v>
      </c>
      <c r="DE13" s="769">
        <v>3.6998489208256187E-5</v>
      </c>
      <c r="DF13" s="769">
        <v>2.4637284246856737E-4</v>
      </c>
      <c r="DG13" s="769">
        <v>6.7878089553815294E-5</v>
      </c>
      <c r="DH13" s="769">
        <v>1.8506688027286547E-5</v>
      </c>
      <c r="DI13" s="769">
        <v>4.7342922084638944E-5</v>
      </c>
      <c r="DJ13" s="769">
        <v>3.7902046621315739E-5</v>
      </c>
      <c r="DK13" s="769">
        <v>1.0005731822786033E-4</v>
      </c>
      <c r="DL13" s="769">
        <v>3.8930337057752099E-5</v>
      </c>
      <c r="DM13" s="769">
        <v>2.1490996897461149E-5</v>
      </c>
      <c r="DN13" s="769">
        <v>5.5058552615126999E-5</v>
      </c>
      <c r="DO13" s="769">
        <v>3.7949348967344552E-4</v>
      </c>
      <c r="DP13" s="769">
        <v>1.633340259780019E-4</v>
      </c>
      <c r="DQ13" s="769">
        <v>1.965969556850842E-3</v>
      </c>
      <c r="DR13" s="769">
        <v>3.4773929957545042E-3</v>
      </c>
      <c r="DS13" s="769">
        <v>4.4406079910936172E-4</v>
      </c>
      <c r="DT13" s="769">
        <v>6.3506066918034412E-5</v>
      </c>
      <c r="DU13" s="769">
        <v>3.958546452665191E-2</v>
      </c>
      <c r="DV13" s="769">
        <v>1.9668855134928693E-4</v>
      </c>
      <c r="DW13" s="769">
        <v>1.0917977477430752E-3</v>
      </c>
      <c r="DX13" s="1139">
        <v>0</v>
      </c>
      <c r="DY13" s="776">
        <v>0.23218386401316113</v>
      </c>
      <c r="DZ13" s="1127">
        <f t="shared" si="42"/>
        <v>0</v>
      </c>
      <c r="EA13" s="1139">
        <f t="shared" si="55"/>
        <v>0</v>
      </c>
      <c r="EB13" s="776">
        <v>0.11289955285409338</v>
      </c>
      <c r="EC13" s="1131">
        <f t="shared" si="43"/>
        <v>0</v>
      </c>
      <c r="ED13" s="1143">
        <f t="shared" si="44"/>
        <v>0</v>
      </c>
      <c r="EE13" s="1936"/>
      <c r="EF13" s="1939"/>
      <c r="EG13" s="774">
        <v>3.8725681861750405E-2</v>
      </c>
      <c r="EH13" s="1598">
        <f t="shared" si="45"/>
        <v>0</v>
      </c>
      <c r="EI13" s="1598">
        <f t="shared" si="46"/>
        <v>0</v>
      </c>
      <c r="EJ13" s="1599">
        <f t="shared" si="47"/>
        <v>0</v>
      </c>
      <c r="EK13" s="1637">
        <f t="shared" si="48"/>
        <v>0</v>
      </c>
      <c r="EL13" s="716"/>
      <c r="EM13" s="764">
        <v>6</v>
      </c>
      <c r="EN13" s="765" t="s">
        <v>406</v>
      </c>
      <c r="EO13" s="799">
        <v>5.3675E-2</v>
      </c>
      <c r="EP13" s="1146">
        <f t="shared" si="49"/>
        <v>0</v>
      </c>
      <c r="EQ13" s="1154">
        <f t="shared" si="50"/>
        <v>0</v>
      </c>
      <c r="ER13" s="1576">
        <f t="shared" si="51"/>
        <v>0</v>
      </c>
      <c r="ES13" s="799">
        <v>5.0021999999999997E-2</v>
      </c>
      <c r="ET13" s="1146">
        <f t="shared" si="52"/>
        <v>0</v>
      </c>
      <c r="EU13" s="1154">
        <f t="shared" si="53"/>
        <v>0</v>
      </c>
      <c r="EV13" s="1577">
        <f t="shared" si="54"/>
        <v>0</v>
      </c>
    </row>
    <row r="14" spans="2:152">
      <c r="B14" s="764">
        <v>7</v>
      </c>
      <c r="C14" s="765" t="s">
        <v>11</v>
      </c>
      <c r="D14" s="1133">
        <v>0</v>
      </c>
      <c r="E14" s="766">
        <v>6.8877253679218422E-3</v>
      </c>
      <c r="F14" s="767">
        <v>8.5145909126093354E-4</v>
      </c>
      <c r="G14" s="767">
        <v>4.6690184685619425E-4</v>
      </c>
      <c r="H14" s="767">
        <v>2.1310302534750612E-2</v>
      </c>
      <c r="I14" s="767">
        <v>3.6085528087467012E-3</v>
      </c>
      <c r="J14" s="768">
        <v>9.0025092100138552E-4</v>
      </c>
      <c r="K14" s="769">
        <v>0.17471442976873358</v>
      </c>
      <c r="L14" s="769">
        <v>3.0874607581143137E-3</v>
      </c>
      <c r="M14" s="769">
        <v>9.5636975233321243E-4</v>
      </c>
      <c r="N14" s="769">
        <v>1.6975046681378373E-4</v>
      </c>
      <c r="O14" s="769">
        <v>3.0852861235583632E-3</v>
      </c>
      <c r="P14" s="769">
        <v>1.2394773537158499E-3</v>
      </c>
      <c r="Q14" s="769">
        <v>5.2910761647065123E-4</v>
      </c>
      <c r="R14" s="769">
        <v>8.880872200939387E-4</v>
      </c>
      <c r="S14" s="769">
        <v>1.0974729241877256E-3</v>
      </c>
      <c r="T14" s="769">
        <v>1.1769321302471558E-3</v>
      </c>
      <c r="U14" s="769">
        <v>8.1774172445374849E-4</v>
      </c>
      <c r="V14" s="769">
        <v>1.1421706318318725E-3</v>
      </c>
      <c r="W14" s="769">
        <v>3.9539522026662936E-3</v>
      </c>
      <c r="X14" s="769">
        <v>1.08383563727634E-3</v>
      </c>
      <c r="Y14" s="769">
        <v>1.419590346785642E-3</v>
      </c>
      <c r="Z14" s="769">
        <v>4.461207770612808E-3</v>
      </c>
      <c r="AA14" s="769">
        <v>2.755120536523473E-3</v>
      </c>
      <c r="AB14" s="769">
        <v>2.5540090552629677E-3</v>
      </c>
      <c r="AC14" s="769">
        <v>1.4743653906162341E-4</v>
      </c>
      <c r="AD14" s="769">
        <v>7.9571251374944421E-4</v>
      </c>
      <c r="AE14" s="769">
        <v>1.8981335020563112E-3</v>
      </c>
      <c r="AF14" s="769">
        <v>4.4044756992618166E-3</v>
      </c>
      <c r="AG14" s="769">
        <v>1.420824461159025E-3</v>
      </c>
      <c r="AH14" s="769">
        <v>2.0615658529728718E-5</v>
      </c>
      <c r="AI14" s="769">
        <v>1.5099626720792494E-3</v>
      </c>
      <c r="AJ14" s="769">
        <v>7.3118794523359528E-4</v>
      </c>
      <c r="AK14" s="769">
        <v>2.7336846328161425E-3</v>
      </c>
      <c r="AL14" s="769">
        <v>2.9488688194327699E-4</v>
      </c>
      <c r="AM14" s="769">
        <v>2.8786672383168985E-3</v>
      </c>
      <c r="AN14" s="769">
        <v>3.9558622444112318E-2</v>
      </c>
      <c r="AO14" s="769">
        <v>2.1467439100793578E-3</v>
      </c>
      <c r="AP14" s="769">
        <v>4.4628145205085241E-3</v>
      </c>
      <c r="AQ14" s="769">
        <v>1.9539484352197177E-2</v>
      </c>
      <c r="AR14" s="769">
        <v>4.6877330549104004E-4</v>
      </c>
      <c r="AS14" s="770">
        <f t="shared" si="18"/>
        <v>0</v>
      </c>
      <c r="AT14" s="771">
        <f t="shared" si="19"/>
        <v>0</v>
      </c>
      <c r="AU14" s="771">
        <f t="shared" si="20"/>
        <v>0</v>
      </c>
      <c r="AV14" s="771">
        <f t="shared" si="21"/>
        <v>0</v>
      </c>
      <c r="AW14" s="771">
        <f t="shared" si="22"/>
        <v>0</v>
      </c>
      <c r="AX14" s="771">
        <f t="shared" si="23"/>
        <v>0</v>
      </c>
      <c r="AY14" s="771">
        <f t="shared" si="24"/>
        <v>0</v>
      </c>
      <c r="AZ14" s="771">
        <f t="shared" si="25"/>
        <v>0</v>
      </c>
      <c r="BA14" s="771">
        <f t="shared" si="26"/>
        <v>0</v>
      </c>
      <c r="BB14" s="771">
        <f t="shared" si="27"/>
        <v>0</v>
      </c>
      <c r="BC14" s="771">
        <f t="shared" si="28"/>
        <v>0</v>
      </c>
      <c r="BD14" s="771">
        <f t="shared" si="29"/>
        <v>0</v>
      </c>
      <c r="BE14" s="771">
        <f t="shared" si="30"/>
        <v>0</v>
      </c>
      <c r="BF14" s="771">
        <f t="shared" si="31"/>
        <v>0</v>
      </c>
      <c r="BG14" s="771">
        <f t="shared" si="32"/>
        <v>0</v>
      </c>
      <c r="BH14" s="771">
        <f t="shared" si="33"/>
        <v>0</v>
      </c>
      <c r="BI14" s="771">
        <f t="shared" si="0"/>
        <v>0</v>
      </c>
      <c r="BJ14" s="771">
        <f t="shared" si="1"/>
        <v>0</v>
      </c>
      <c r="BK14" s="771">
        <f t="shared" si="34"/>
        <v>0</v>
      </c>
      <c r="BL14" s="771">
        <f t="shared" si="35"/>
        <v>0</v>
      </c>
      <c r="BM14" s="771">
        <f t="shared" si="36"/>
        <v>0</v>
      </c>
      <c r="BN14" s="771">
        <f t="shared" si="37"/>
        <v>0</v>
      </c>
      <c r="BO14" s="771">
        <f t="shared" si="38"/>
        <v>0</v>
      </c>
      <c r="BP14" s="771">
        <f t="shared" si="39"/>
        <v>0</v>
      </c>
      <c r="BQ14" s="771">
        <f t="shared" si="2"/>
        <v>0</v>
      </c>
      <c r="BR14" s="771">
        <f t="shared" si="3"/>
        <v>0</v>
      </c>
      <c r="BS14" s="771">
        <f t="shared" si="4"/>
        <v>0</v>
      </c>
      <c r="BT14" s="771">
        <f t="shared" si="5"/>
        <v>0</v>
      </c>
      <c r="BU14" s="771">
        <f t="shared" si="6"/>
        <v>0</v>
      </c>
      <c r="BV14" s="771">
        <f t="shared" si="7"/>
        <v>0</v>
      </c>
      <c r="BW14" s="771">
        <f t="shared" si="8"/>
        <v>0</v>
      </c>
      <c r="BX14" s="771">
        <f t="shared" si="9"/>
        <v>0</v>
      </c>
      <c r="BY14" s="771">
        <f t="shared" si="10"/>
        <v>0</v>
      </c>
      <c r="BZ14" s="771">
        <f t="shared" si="11"/>
        <v>0</v>
      </c>
      <c r="CA14" s="771">
        <f t="shared" si="12"/>
        <v>0</v>
      </c>
      <c r="CB14" s="771">
        <f t="shared" si="13"/>
        <v>0</v>
      </c>
      <c r="CC14" s="771">
        <f t="shared" si="14"/>
        <v>0</v>
      </c>
      <c r="CD14" s="771">
        <f t="shared" si="15"/>
        <v>0</v>
      </c>
      <c r="CE14" s="771">
        <f t="shared" si="16"/>
        <v>0</v>
      </c>
      <c r="CF14" s="772">
        <f t="shared" si="17"/>
        <v>0</v>
      </c>
      <c r="CG14" s="773">
        <f t="shared" si="40"/>
        <v>0</v>
      </c>
      <c r="CH14" s="774">
        <v>2.6859300607453673E-2</v>
      </c>
      <c r="CI14" s="773">
        <f t="shared" si="41"/>
        <v>0</v>
      </c>
      <c r="CJ14" s="775">
        <v>2.0552919306378707E-4</v>
      </c>
      <c r="CK14" s="767">
        <v>5.8371766648360396E-5</v>
      </c>
      <c r="CL14" s="768">
        <v>2.3651180409509503E-5</v>
      </c>
      <c r="CM14" s="769">
        <v>6.0451418564101147E-4</v>
      </c>
      <c r="CN14" s="769">
        <v>1.232108156173812E-4</v>
      </c>
      <c r="CO14" s="769">
        <v>7.7214954298198565E-5</v>
      </c>
      <c r="CP14" s="769">
        <v>1.0047240467526475</v>
      </c>
      <c r="CQ14" s="769">
        <v>1.13594636381158E-4</v>
      </c>
      <c r="CR14" s="769">
        <v>3.6748105606594563E-5</v>
      </c>
      <c r="CS14" s="769">
        <v>1.6033358513457281E-5</v>
      </c>
      <c r="CT14" s="769">
        <v>9.4068173697245153E-5</v>
      </c>
      <c r="CU14" s="769">
        <v>5.0992793926123888E-5</v>
      </c>
      <c r="CV14" s="769">
        <v>2.6062394790451407E-5</v>
      </c>
      <c r="CW14" s="769">
        <v>2.9433011768572544E-5</v>
      </c>
      <c r="CX14" s="769">
        <v>4.0201656980928356E-5</v>
      </c>
      <c r="CY14" s="769">
        <v>4.4450587354133927E-5</v>
      </c>
      <c r="CZ14" s="769">
        <v>3.5105494954271433E-5</v>
      </c>
      <c r="DA14" s="769">
        <v>5.3117976222129399E-5</v>
      </c>
      <c r="DB14" s="769">
        <v>1.3453775798042024E-4</v>
      </c>
      <c r="DC14" s="769">
        <v>4.8912516304687645E-5</v>
      </c>
      <c r="DD14" s="769">
        <v>5.098721199408226E-5</v>
      </c>
      <c r="DE14" s="769">
        <v>1.3230676026460643E-4</v>
      </c>
      <c r="DF14" s="769">
        <v>9.6427812610525815E-5</v>
      </c>
      <c r="DG14" s="769">
        <v>8.6548941654395042E-5</v>
      </c>
      <c r="DH14" s="769">
        <v>1.7351696283811156E-5</v>
      </c>
      <c r="DI14" s="769">
        <v>5.9672159561598276E-5</v>
      </c>
      <c r="DJ14" s="769">
        <v>6.8520954219029192E-5</v>
      </c>
      <c r="DK14" s="769">
        <v>1.3269178653397252E-4</v>
      </c>
      <c r="DL14" s="769">
        <v>5.8361116745687308E-5</v>
      </c>
      <c r="DM14" s="769">
        <v>7.4040289607328442E-6</v>
      </c>
      <c r="DN14" s="769">
        <v>6.0454840080851177E-5</v>
      </c>
      <c r="DO14" s="769">
        <v>4.0630119352024333E-5</v>
      </c>
      <c r="DP14" s="769">
        <v>8.7448426065207102E-5</v>
      </c>
      <c r="DQ14" s="769">
        <v>2.0759862662615206E-5</v>
      </c>
      <c r="DR14" s="769">
        <v>9.2249415474413232E-5</v>
      </c>
      <c r="DS14" s="769">
        <v>1.0858068631690752E-3</v>
      </c>
      <c r="DT14" s="769">
        <v>7.5316572870856189E-5</v>
      </c>
      <c r="DU14" s="769">
        <v>1.450636136824531E-4</v>
      </c>
      <c r="DV14" s="769">
        <v>5.6459299642772185E-4</v>
      </c>
      <c r="DW14" s="769">
        <v>5.3139028339514811E-5</v>
      </c>
      <c r="DX14" s="1139">
        <v>0</v>
      </c>
      <c r="DY14" s="776">
        <v>0.61071528937232411</v>
      </c>
      <c r="DZ14" s="1127">
        <f t="shared" si="42"/>
        <v>0</v>
      </c>
      <c r="EA14" s="1139">
        <f t="shared" si="55"/>
        <v>0</v>
      </c>
      <c r="EB14" s="776">
        <v>0.39250822409204372</v>
      </c>
      <c r="EC14" s="1131">
        <f t="shared" si="43"/>
        <v>0</v>
      </c>
      <c r="ED14" s="1143">
        <f t="shared" si="44"/>
        <v>0</v>
      </c>
      <c r="EE14" s="1936"/>
      <c r="EF14" s="1939"/>
      <c r="EG14" s="774">
        <v>3.5134503402800543E-4</v>
      </c>
      <c r="EH14" s="1598">
        <f t="shared" si="45"/>
        <v>0</v>
      </c>
      <c r="EI14" s="1598">
        <f t="shared" si="46"/>
        <v>0</v>
      </c>
      <c r="EJ14" s="1599">
        <f t="shared" si="47"/>
        <v>0</v>
      </c>
      <c r="EK14" s="1637">
        <f t="shared" si="48"/>
        <v>0</v>
      </c>
      <c r="EL14" s="716"/>
      <c r="EM14" s="764">
        <v>7</v>
      </c>
      <c r="EN14" s="765" t="s">
        <v>11</v>
      </c>
      <c r="EO14" s="799">
        <v>0.100871</v>
      </c>
      <c r="EP14" s="1146">
        <f t="shared" si="49"/>
        <v>0</v>
      </c>
      <c r="EQ14" s="1154">
        <f t="shared" si="50"/>
        <v>0</v>
      </c>
      <c r="ER14" s="1576">
        <f t="shared" si="51"/>
        <v>0</v>
      </c>
      <c r="ES14" s="799">
        <v>9.3631000000000006E-2</v>
      </c>
      <c r="ET14" s="1146">
        <f t="shared" si="52"/>
        <v>0</v>
      </c>
      <c r="EU14" s="1154">
        <f t="shared" si="53"/>
        <v>0</v>
      </c>
      <c r="EV14" s="1577">
        <f t="shared" si="54"/>
        <v>0</v>
      </c>
    </row>
    <row r="15" spans="2:152">
      <c r="B15" s="764">
        <v>8</v>
      </c>
      <c r="C15" s="765" t="s">
        <v>407</v>
      </c>
      <c r="D15" s="1133">
        <v>0</v>
      </c>
      <c r="E15" s="766">
        <v>4.3318130862122294E-2</v>
      </c>
      <c r="F15" s="767">
        <v>1.0372319838996827E-2</v>
      </c>
      <c r="G15" s="767">
        <v>1.7638514214567338E-3</v>
      </c>
      <c r="H15" s="767">
        <v>3.1173344235486508E-3</v>
      </c>
      <c r="I15" s="767">
        <v>1.8312059029460871E-3</v>
      </c>
      <c r="J15" s="768">
        <v>1.0439079828633088E-2</v>
      </c>
      <c r="K15" s="769">
        <v>3.8516853189625245E-3</v>
      </c>
      <c r="L15" s="769">
        <v>0.42647173286978179</v>
      </c>
      <c r="M15" s="769">
        <v>1.1179632622102035E-2</v>
      </c>
      <c r="N15" s="769">
        <v>0</v>
      </c>
      <c r="O15" s="769">
        <v>7.1255417615514582E-3</v>
      </c>
      <c r="P15" s="769">
        <v>1.1826679750038734E-2</v>
      </c>
      <c r="Q15" s="769">
        <v>1.540439896053795E-4</v>
      </c>
      <c r="R15" s="769">
        <v>2.1236868306594186E-4</v>
      </c>
      <c r="S15" s="769">
        <v>2.2815884476534297E-3</v>
      </c>
      <c r="T15" s="769">
        <v>1.3730874852883484E-3</v>
      </c>
      <c r="U15" s="769">
        <v>1.0139997383226483E-3</v>
      </c>
      <c r="V15" s="769">
        <v>6.6415107110223692E-3</v>
      </c>
      <c r="W15" s="769">
        <v>8.677700409391512E-3</v>
      </c>
      <c r="X15" s="769">
        <v>5.324104884866232E-3</v>
      </c>
      <c r="Y15" s="769">
        <v>2.2307848306631515E-3</v>
      </c>
      <c r="Z15" s="769">
        <v>1.1132741209392871E-2</v>
      </c>
      <c r="AA15" s="769">
        <v>9.0375203915171287E-2</v>
      </c>
      <c r="AB15" s="769">
        <v>3.7086243605355569E-2</v>
      </c>
      <c r="AC15" s="769">
        <v>3.9755209639830598E-3</v>
      </c>
      <c r="AD15" s="769">
        <v>2.316927613564558E-3</v>
      </c>
      <c r="AE15" s="769">
        <v>3.5042464653347286E-3</v>
      </c>
      <c r="AF15" s="769">
        <v>7.8120862943624825E-3</v>
      </c>
      <c r="AG15" s="769">
        <v>4.4156620046262966E-3</v>
      </c>
      <c r="AH15" s="769">
        <v>3.5796279810710772E-4</v>
      </c>
      <c r="AI15" s="769">
        <v>1.635279302006915E-3</v>
      </c>
      <c r="AJ15" s="769">
        <v>1.7056776102554454E-2</v>
      </c>
      <c r="AK15" s="769">
        <v>1.1588003773216667E-3</v>
      </c>
      <c r="AL15" s="769">
        <v>6.3690054595412441E-3</v>
      </c>
      <c r="AM15" s="769">
        <v>5.3503739545265848E-3</v>
      </c>
      <c r="AN15" s="769">
        <v>1.9397716793334817E-2</v>
      </c>
      <c r="AO15" s="769">
        <v>3.9715872338489874E-3</v>
      </c>
      <c r="AP15" s="769">
        <v>5.8320607852511289E-3</v>
      </c>
      <c r="AQ15" s="769">
        <v>0.4318955732122588</v>
      </c>
      <c r="AR15" s="769">
        <v>1.2145490187722402E-3</v>
      </c>
      <c r="AS15" s="770">
        <f t="shared" si="18"/>
        <v>0</v>
      </c>
      <c r="AT15" s="771">
        <f t="shared" si="19"/>
        <v>0</v>
      </c>
      <c r="AU15" s="771">
        <f t="shared" si="20"/>
        <v>0</v>
      </c>
      <c r="AV15" s="771">
        <f t="shared" si="21"/>
        <v>0</v>
      </c>
      <c r="AW15" s="771">
        <f t="shared" si="22"/>
        <v>0</v>
      </c>
      <c r="AX15" s="771">
        <f t="shared" si="23"/>
        <v>0</v>
      </c>
      <c r="AY15" s="771">
        <f t="shared" si="24"/>
        <v>0</v>
      </c>
      <c r="AZ15" s="771">
        <f t="shared" si="25"/>
        <v>0</v>
      </c>
      <c r="BA15" s="771">
        <f t="shared" si="26"/>
        <v>0</v>
      </c>
      <c r="BB15" s="771">
        <f t="shared" si="27"/>
        <v>0</v>
      </c>
      <c r="BC15" s="771">
        <f t="shared" si="28"/>
        <v>0</v>
      </c>
      <c r="BD15" s="771">
        <f t="shared" si="29"/>
        <v>0</v>
      </c>
      <c r="BE15" s="771">
        <f t="shared" si="30"/>
        <v>0</v>
      </c>
      <c r="BF15" s="771">
        <f t="shared" si="31"/>
        <v>0</v>
      </c>
      <c r="BG15" s="771">
        <f t="shared" si="32"/>
        <v>0</v>
      </c>
      <c r="BH15" s="771">
        <f t="shared" si="33"/>
        <v>0</v>
      </c>
      <c r="BI15" s="771">
        <f t="shared" si="0"/>
        <v>0</v>
      </c>
      <c r="BJ15" s="771">
        <f t="shared" si="1"/>
        <v>0</v>
      </c>
      <c r="BK15" s="771">
        <f t="shared" si="34"/>
        <v>0</v>
      </c>
      <c r="BL15" s="771">
        <f t="shared" si="35"/>
        <v>0</v>
      </c>
      <c r="BM15" s="771">
        <f t="shared" si="36"/>
        <v>0</v>
      </c>
      <c r="BN15" s="771">
        <f t="shared" si="37"/>
        <v>0</v>
      </c>
      <c r="BO15" s="771">
        <f t="shared" si="38"/>
        <v>0</v>
      </c>
      <c r="BP15" s="771">
        <f t="shared" si="39"/>
        <v>0</v>
      </c>
      <c r="BQ15" s="771">
        <f t="shared" si="2"/>
        <v>0</v>
      </c>
      <c r="BR15" s="771">
        <f t="shared" si="3"/>
        <v>0</v>
      </c>
      <c r="BS15" s="771">
        <f t="shared" si="4"/>
        <v>0</v>
      </c>
      <c r="BT15" s="771">
        <f t="shared" si="5"/>
        <v>0</v>
      </c>
      <c r="BU15" s="771">
        <f t="shared" si="6"/>
        <v>0</v>
      </c>
      <c r="BV15" s="771">
        <f t="shared" si="7"/>
        <v>0</v>
      </c>
      <c r="BW15" s="771">
        <f t="shared" si="8"/>
        <v>0</v>
      </c>
      <c r="BX15" s="771">
        <f t="shared" si="9"/>
        <v>0</v>
      </c>
      <c r="BY15" s="771">
        <f t="shared" si="10"/>
        <v>0</v>
      </c>
      <c r="BZ15" s="771">
        <f t="shared" si="11"/>
        <v>0</v>
      </c>
      <c r="CA15" s="771">
        <f t="shared" si="12"/>
        <v>0</v>
      </c>
      <c r="CB15" s="771">
        <f t="shared" si="13"/>
        <v>0</v>
      </c>
      <c r="CC15" s="771">
        <f t="shared" si="14"/>
        <v>0</v>
      </c>
      <c r="CD15" s="771">
        <f t="shared" si="15"/>
        <v>0</v>
      </c>
      <c r="CE15" s="771">
        <f t="shared" si="16"/>
        <v>0</v>
      </c>
      <c r="CF15" s="772">
        <f t="shared" si="17"/>
        <v>0</v>
      </c>
      <c r="CG15" s="773">
        <f t="shared" si="40"/>
        <v>0</v>
      </c>
      <c r="CH15" s="774">
        <v>0.37117892261650276</v>
      </c>
      <c r="CI15" s="773">
        <f t="shared" si="41"/>
        <v>0</v>
      </c>
      <c r="CJ15" s="775">
        <v>2.0427761655629279E-2</v>
      </c>
      <c r="CK15" s="767">
        <v>7.8516935252456021E-3</v>
      </c>
      <c r="CL15" s="768">
        <v>1.7778906109124145E-3</v>
      </c>
      <c r="CM15" s="769">
        <v>2.3214837369693706E-3</v>
      </c>
      <c r="CN15" s="769">
        <v>1.9561483770383285E-3</v>
      </c>
      <c r="CO15" s="769">
        <v>7.9092740090950589E-3</v>
      </c>
      <c r="CP15" s="769">
        <v>2.3909538090823223E-3</v>
      </c>
      <c r="CQ15" s="769">
        <v>1.1891629858007784</v>
      </c>
      <c r="CR15" s="769">
        <v>5.4853447768839448E-3</v>
      </c>
      <c r="CS15" s="769">
        <v>5.2139069919767658E-4</v>
      </c>
      <c r="CT15" s="769">
        <v>3.6863539236528962E-3</v>
      </c>
      <c r="CU15" s="769">
        <v>6.3231488719797868E-3</v>
      </c>
      <c r="CV15" s="769">
        <v>1.1175031214812807E-3</v>
      </c>
      <c r="CW15" s="769">
        <v>6.5897595720023033E-4</v>
      </c>
      <c r="CX15" s="769">
        <v>1.5455893953624966E-3</v>
      </c>
      <c r="CY15" s="769">
        <v>1.1680877415355005E-3</v>
      </c>
      <c r="CZ15" s="769">
        <v>1.0790300498935857E-3</v>
      </c>
      <c r="DA15" s="769">
        <v>4.1178285079752561E-3</v>
      </c>
      <c r="DB15" s="769">
        <v>5.2413962071559987E-3</v>
      </c>
      <c r="DC15" s="769">
        <v>3.304928420227741E-3</v>
      </c>
      <c r="DD15" s="769">
        <v>1.5837792378286908E-3</v>
      </c>
      <c r="DE15" s="769">
        <v>5.4882521761944452E-3</v>
      </c>
      <c r="DF15" s="769">
        <v>4.1106685665007289E-2</v>
      </c>
      <c r="DG15" s="769">
        <v>1.7274925677357014E-2</v>
      </c>
      <c r="DH15" s="769">
        <v>2.5302145561607392E-3</v>
      </c>
      <c r="DI15" s="769">
        <v>2.7974734953473061E-3</v>
      </c>
      <c r="DJ15" s="769">
        <v>2.911110396325964E-3</v>
      </c>
      <c r="DK15" s="769">
        <v>4.5019316658442398E-3</v>
      </c>
      <c r="DL15" s="769">
        <v>3.5061831138466916E-3</v>
      </c>
      <c r="DM15" s="769">
        <v>6.7721608210924075E-4</v>
      </c>
      <c r="DN15" s="769">
        <v>1.8646830925160337E-3</v>
      </c>
      <c r="DO15" s="769">
        <v>9.6027535136572091E-3</v>
      </c>
      <c r="DP15" s="769">
        <v>1.7861224853570757E-3</v>
      </c>
      <c r="DQ15" s="769">
        <v>3.9446277734278747E-3</v>
      </c>
      <c r="DR15" s="769">
        <v>3.3325847469457956E-3</v>
      </c>
      <c r="DS15" s="769">
        <v>1.090304278218218E-2</v>
      </c>
      <c r="DT15" s="769">
        <v>2.8823335104315008E-3</v>
      </c>
      <c r="DU15" s="769">
        <v>4.1223364723599011E-3</v>
      </c>
      <c r="DV15" s="769">
        <v>0.19229352633147642</v>
      </c>
      <c r="DW15" s="769">
        <v>1.8121491776553578E-3</v>
      </c>
      <c r="DX15" s="1139">
        <v>0</v>
      </c>
      <c r="DY15" s="776">
        <v>0.16092416262356332</v>
      </c>
      <c r="DZ15" s="1127">
        <f t="shared" si="42"/>
        <v>0</v>
      </c>
      <c r="EA15" s="1139">
        <f t="shared" si="55"/>
        <v>0</v>
      </c>
      <c r="EB15" s="776">
        <v>6.8196559686583821E-2</v>
      </c>
      <c r="EC15" s="1131">
        <f t="shared" si="43"/>
        <v>0</v>
      </c>
      <c r="ED15" s="1143">
        <f t="shared" si="44"/>
        <v>0</v>
      </c>
      <c r="EE15" s="1936"/>
      <c r="EF15" s="1939"/>
      <c r="EG15" s="774">
        <v>2.7483723988694607E-3</v>
      </c>
      <c r="EH15" s="1598">
        <f t="shared" si="45"/>
        <v>0</v>
      </c>
      <c r="EI15" s="1598">
        <f t="shared" si="46"/>
        <v>0</v>
      </c>
      <c r="EJ15" s="1599">
        <f t="shared" si="47"/>
        <v>0</v>
      </c>
      <c r="EK15" s="1637">
        <f t="shared" si="48"/>
        <v>0</v>
      </c>
      <c r="EL15" s="716"/>
      <c r="EM15" s="764">
        <v>8</v>
      </c>
      <c r="EN15" s="765" t="s">
        <v>407</v>
      </c>
      <c r="EO15" s="799">
        <v>2.4726000000000001E-2</v>
      </c>
      <c r="EP15" s="1146">
        <f t="shared" si="49"/>
        <v>0</v>
      </c>
      <c r="EQ15" s="1154">
        <f t="shared" si="50"/>
        <v>0</v>
      </c>
      <c r="ER15" s="1576">
        <f t="shared" si="51"/>
        <v>0</v>
      </c>
      <c r="ES15" s="799">
        <v>2.1177999999999999E-2</v>
      </c>
      <c r="ET15" s="1146">
        <f t="shared" si="52"/>
        <v>0</v>
      </c>
      <c r="EU15" s="1154">
        <f t="shared" si="53"/>
        <v>0</v>
      </c>
      <c r="EV15" s="1577">
        <f t="shared" si="54"/>
        <v>0</v>
      </c>
    </row>
    <row r="16" spans="2:152">
      <c r="B16" s="764">
        <v>9</v>
      </c>
      <c r="C16" s="765" t="s">
        <v>12</v>
      </c>
      <c r="D16" s="1133">
        <v>0</v>
      </c>
      <c r="E16" s="766">
        <v>8.8098528671071277E-2</v>
      </c>
      <c r="F16" s="767">
        <v>1.2471940552674355E-2</v>
      </c>
      <c r="G16" s="767">
        <v>6.7441377879228057E-4</v>
      </c>
      <c r="H16" s="767">
        <v>9.0283455982556552E-3</v>
      </c>
      <c r="I16" s="767">
        <v>2.1382021866752841E-2</v>
      </c>
      <c r="J16" s="768">
        <v>5.3780947455567404E-3</v>
      </c>
      <c r="K16" s="769">
        <v>2.3490321194187758E-2</v>
      </c>
      <c r="L16" s="769">
        <v>3.636198531510261E-2</v>
      </c>
      <c r="M16" s="769">
        <v>0.14922665963130297</v>
      </c>
      <c r="N16" s="769">
        <v>3.7514853165846206E-2</v>
      </c>
      <c r="O16" s="769">
        <v>0.1916550356277088</v>
      </c>
      <c r="P16" s="769">
        <v>1.0716314620668285E-2</v>
      </c>
      <c r="Q16" s="769">
        <v>4.219465802234308E-3</v>
      </c>
      <c r="R16" s="769">
        <v>1.6454435885342976E-2</v>
      </c>
      <c r="S16" s="769">
        <v>1.2823104693140795E-2</v>
      </c>
      <c r="T16" s="769">
        <v>4.9038838760298159E-3</v>
      </c>
      <c r="U16" s="769">
        <v>3.6634829255527933E-3</v>
      </c>
      <c r="V16" s="769">
        <v>2.6506819181698196E-2</v>
      </c>
      <c r="W16" s="769">
        <v>1.2726627443727411E-2</v>
      </c>
      <c r="X16" s="769">
        <v>5.1529729421383886E-3</v>
      </c>
      <c r="Y16" s="769">
        <v>5.2727641452038126E-3</v>
      </c>
      <c r="Z16" s="769">
        <v>2.0582390396236362E-2</v>
      </c>
      <c r="AA16" s="769">
        <v>2.7768714881276056E-2</v>
      </c>
      <c r="AB16" s="769">
        <v>4.4521966171311043E-3</v>
      </c>
      <c r="AC16" s="769">
        <v>3.8965371037714757E-4</v>
      </c>
      <c r="AD16" s="769">
        <v>8.2847714666853898E-3</v>
      </c>
      <c r="AE16" s="769">
        <v>1.4211666220524177E-2</v>
      </c>
      <c r="AF16" s="769">
        <v>1.0590864320437191E-5</v>
      </c>
      <c r="AG16" s="769">
        <v>2.2978293172383155E-5</v>
      </c>
      <c r="AH16" s="769">
        <v>3.5608864733167784E-5</v>
      </c>
      <c r="AI16" s="769">
        <v>3.4924306701152708E-4</v>
      </c>
      <c r="AJ16" s="769">
        <v>1.6718975823762326E-3</v>
      </c>
      <c r="AK16" s="769">
        <v>9.3517223432976616E-4</v>
      </c>
      <c r="AL16" s="769">
        <v>4.2965294294352229E-3</v>
      </c>
      <c r="AM16" s="769">
        <v>0.13876673267865772</v>
      </c>
      <c r="AN16" s="769">
        <v>2.9573568225903903E-3</v>
      </c>
      <c r="AO16" s="769">
        <v>5.4967300117440433E-3</v>
      </c>
      <c r="AP16" s="769">
        <v>6.0270043212483811E-3</v>
      </c>
      <c r="AQ16" s="769">
        <v>9.3238203340359985E-3</v>
      </c>
      <c r="AR16" s="769">
        <v>7.265986235111121E-3</v>
      </c>
      <c r="AS16" s="770">
        <f t="shared" si="18"/>
        <v>0</v>
      </c>
      <c r="AT16" s="771">
        <f t="shared" si="19"/>
        <v>0</v>
      </c>
      <c r="AU16" s="771">
        <f t="shared" si="20"/>
        <v>0</v>
      </c>
      <c r="AV16" s="771">
        <f t="shared" si="21"/>
        <v>0</v>
      </c>
      <c r="AW16" s="771">
        <f t="shared" si="22"/>
        <v>0</v>
      </c>
      <c r="AX16" s="771">
        <f t="shared" si="23"/>
        <v>0</v>
      </c>
      <c r="AY16" s="771">
        <f t="shared" si="24"/>
        <v>0</v>
      </c>
      <c r="AZ16" s="771">
        <f t="shared" si="25"/>
        <v>0</v>
      </c>
      <c r="BA16" s="771">
        <f t="shared" si="26"/>
        <v>0</v>
      </c>
      <c r="BB16" s="771">
        <f t="shared" si="27"/>
        <v>0</v>
      </c>
      <c r="BC16" s="771">
        <f t="shared" si="28"/>
        <v>0</v>
      </c>
      <c r="BD16" s="771">
        <f t="shared" si="29"/>
        <v>0</v>
      </c>
      <c r="BE16" s="771">
        <f t="shared" si="30"/>
        <v>0</v>
      </c>
      <c r="BF16" s="771">
        <f t="shared" si="31"/>
        <v>0</v>
      </c>
      <c r="BG16" s="771">
        <f t="shared" si="32"/>
        <v>0</v>
      </c>
      <c r="BH16" s="771">
        <f t="shared" si="33"/>
        <v>0</v>
      </c>
      <c r="BI16" s="771">
        <f t="shared" si="0"/>
        <v>0</v>
      </c>
      <c r="BJ16" s="771">
        <f t="shared" si="1"/>
        <v>0</v>
      </c>
      <c r="BK16" s="771">
        <f t="shared" si="34"/>
        <v>0</v>
      </c>
      <c r="BL16" s="771">
        <f t="shared" si="35"/>
        <v>0</v>
      </c>
      <c r="BM16" s="771">
        <f t="shared" si="36"/>
        <v>0</v>
      </c>
      <c r="BN16" s="771">
        <f t="shared" si="37"/>
        <v>0</v>
      </c>
      <c r="BO16" s="771">
        <f t="shared" si="38"/>
        <v>0</v>
      </c>
      <c r="BP16" s="771">
        <f t="shared" si="39"/>
        <v>0</v>
      </c>
      <c r="BQ16" s="771">
        <f t="shared" si="2"/>
        <v>0</v>
      </c>
      <c r="BR16" s="771">
        <f t="shared" si="3"/>
        <v>0</v>
      </c>
      <c r="BS16" s="771">
        <f t="shared" si="4"/>
        <v>0</v>
      </c>
      <c r="BT16" s="771">
        <f t="shared" si="5"/>
        <v>0</v>
      </c>
      <c r="BU16" s="771">
        <f t="shared" si="6"/>
        <v>0</v>
      </c>
      <c r="BV16" s="771">
        <f t="shared" si="7"/>
        <v>0</v>
      </c>
      <c r="BW16" s="771">
        <f t="shared" si="8"/>
        <v>0</v>
      </c>
      <c r="BX16" s="771">
        <f t="shared" si="9"/>
        <v>0</v>
      </c>
      <c r="BY16" s="771">
        <f t="shared" si="10"/>
        <v>0</v>
      </c>
      <c r="BZ16" s="771">
        <f t="shared" si="11"/>
        <v>0</v>
      </c>
      <c r="CA16" s="771">
        <f t="shared" si="12"/>
        <v>0</v>
      </c>
      <c r="CB16" s="771">
        <f t="shared" si="13"/>
        <v>0</v>
      </c>
      <c r="CC16" s="771">
        <f t="shared" si="14"/>
        <v>0</v>
      </c>
      <c r="CD16" s="771">
        <f t="shared" si="15"/>
        <v>0</v>
      </c>
      <c r="CE16" s="771">
        <f t="shared" si="16"/>
        <v>0</v>
      </c>
      <c r="CF16" s="772">
        <f t="shared" si="17"/>
        <v>0</v>
      </c>
      <c r="CG16" s="773">
        <f t="shared" si="40"/>
        <v>0</v>
      </c>
      <c r="CH16" s="774">
        <v>1.3842434330079922E-2</v>
      </c>
      <c r="CI16" s="773">
        <f t="shared" si="41"/>
        <v>0</v>
      </c>
      <c r="CJ16" s="775">
        <v>1.2918112051285634E-3</v>
      </c>
      <c r="CK16" s="767">
        <v>3.1330499467161562E-4</v>
      </c>
      <c r="CL16" s="768">
        <v>1.936302942417554E-5</v>
      </c>
      <c r="CM16" s="769">
        <v>1.4580804644542434E-4</v>
      </c>
      <c r="CN16" s="769">
        <v>3.1305116406861303E-4</v>
      </c>
      <c r="CO16" s="769">
        <v>2.3139920423844736E-4</v>
      </c>
      <c r="CP16" s="769">
        <v>3.3626388013133582E-4</v>
      </c>
      <c r="CQ16" s="769">
        <v>6.1284222027660235E-4</v>
      </c>
      <c r="CR16" s="769">
        <v>1.0020865804319361</v>
      </c>
      <c r="CS16" s="769">
        <v>5.3377899061551979E-4</v>
      </c>
      <c r="CT16" s="769">
        <v>2.7369946714959313E-3</v>
      </c>
      <c r="CU16" s="769">
        <v>1.7236100376227418E-4</v>
      </c>
      <c r="CV16" s="769">
        <v>7.6032635082631171E-5</v>
      </c>
      <c r="CW16" s="769">
        <v>2.3443680885643813E-4</v>
      </c>
      <c r="CX16" s="769">
        <v>1.8944832640326641E-4</v>
      </c>
      <c r="CY16" s="769">
        <v>8.1872526256883833E-5</v>
      </c>
      <c r="CZ16" s="769">
        <v>6.6107351735483102E-5</v>
      </c>
      <c r="DA16" s="769">
        <v>4.1868022674068991E-4</v>
      </c>
      <c r="DB16" s="769">
        <v>2.2308050558389925E-4</v>
      </c>
      <c r="DC16" s="769">
        <v>1.0231268765040121E-4</v>
      </c>
      <c r="DD16" s="769">
        <v>9.8157424643725594E-5</v>
      </c>
      <c r="DE16" s="769">
        <v>3.0511979646819648E-4</v>
      </c>
      <c r="DF16" s="769">
        <v>4.39843434295352E-4</v>
      </c>
      <c r="DG16" s="769">
        <v>9.2474754724639985E-5</v>
      </c>
      <c r="DH16" s="769">
        <v>2.5093162615371816E-5</v>
      </c>
      <c r="DI16" s="769">
        <v>1.601097145606122E-4</v>
      </c>
      <c r="DJ16" s="769">
        <v>2.1601254488546795E-4</v>
      </c>
      <c r="DK16" s="769">
        <v>1.6801019630134517E-5</v>
      </c>
      <c r="DL16" s="769">
        <v>1.7505581248069189E-5</v>
      </c>
      <c r="DM16" s="769">
        <v>4.946627631927586E-6</v>
      </c>
      <c r="DN16" s="769">
        <v>2.7038982401084084E-5</v>
      </c>
      <c r="DO16" s="769">
        <v>5.0664825274151685E-5</v>
      </c>
      <c r="DP16" s="769">
        <v>3.0597843134558392E-5</v>
      </c>
      <c r="DQ16" s="769">
        <v>7.5656876415214851E-5</v>
      </c>
      <c r="DR16" s="769">
        <v>1.9678771661730847E-3</v>
      </c>
      <c r="DS16" s="769">
        <v>6.7034910857077421E-5</v>
      </c>
      <c r="DT16" s="769">
        <v>9.8600945845826098E-5</v>
      </c>
      <c r="DU16" s="769">
        <v>1.1912118368517817E-4</v>
      </c>
      <c r="DV16" s="769">
        <v>2.6057524452815199E-4</v>
      </c>
      <c r="DW16" s="769">
        <v>1.2608391832753227E-4</v>
      </c>
      <c r="DX16" s="1139">
        <v>0</v>
      </c>
      <c r="DY16" s="776">
        <v>0.62025525178907093</v>
      </c>
      <c r="DZ16" s="1127">
        <f t="shared" si="42"/>
        <v>0</v>
      </c>
      <c r="EA16" s="1139">
        <f t="shared" si="55"/>
        <v>0</v>
      </c>
      <c r="EB16" s="776">
        <v>0.11390693532961778</v>
      </c>
      <c r="EC16" s="1127">
        <f t="shared" si="43"/>
        <v>0</v>
      </c>
      <c r="ED16" s="1139">
        <f t="shared" si="44"/>
        <v>0</v>
      </c>
      <c r="EE16" s="1936"/>
      <c r="EF16" s="1939"/>
      <c r="EG16" s="774">
        <v>2.7259345393236279E-4</v>
      </c>
      <c r="EH16" s="1598">
        <f t="shared" si="45"/>
        <v>0</v>
      </c>
      <c r="EI16" s="1598">
        <f t="shared" si="46"/>
        <v>0</v>
      </c>
      <c r="EJ16" s="1599">
        <f t="shared" si="47"/>
        <v>0</v>
      </c>
      <c r="EK16" s="1637">
        <f t="shared" si="48"/>
        <v>0</v>
      </c>
      <c r="EL16" s="716"/>
      <c r="EM16" s="764">
        <v>9</v>
      </c>
      <c r="EN16" s="765" t="s">
        <v>12</v>
      </c>
      <c r="EO16" s="799">
        <v>1.9820000000000001E-2</v>
      </c>
      <c r="EP16" s="1146">
        <f t="shared" si="49"/>
        <v>0</v>
      </c>
      <c r="EQ16" s="1154">
        <f t="shared" si="50"/>
        <v>0</v>
      </c>
      <c r="ER16" s="1576">
        <f t="shared" si="51"/>
        <v>0</v>
      </c>
      <c r="ES16" s="799">
        <v>1.916E-2</v>
      </c>
      <c r="ET16" s="1146">
        <f t="shared" si="52"/>
        <v>0</v>
      </c>
      <c r="EU16" s="1154">
        <f t="shared" si="53"/>
        <v>0</v>
      </c>
      <c r="EV16" s="1577">
        <f t="shared" si="54"/>
        <v>0</v>
      </c>
    </row>
    <row r="17" spans="2:152">
      <c r="B17" s="764">
        <v>10</v>
      </c>
      <c r="C17" s="765" t="s">
        <v>13</v>
      </c>
      <c r="D17" s="1133">
        <v>0</v>
      </c>
      <c r="E17" s="766">
        <v>7.7145782654310874E-3</v>
      </c>
      <c r="F17" s="767">
        <v>1.5094047526898367E-3</v>
      </c>
      <c r="G17" s="767">
        <v>9.1824029881718196E-3</v>
      </c>
      <c r="H17" s="767">
        <v>5.2449577541564457E-2</v>
      </c>
      <c r="I17" s="767">
        <v>2.4290407712608392E-2</v>
      </c>
      <c r="J17" s="768">
        <v>2.917834545373285E-3</v>
      </c>
      <c r="K17" s="769">
        <v>1.3885904154199659E-3</v>
      </c>
      <c r="L17" s="769">
        <v>6.2527566613911735E-3</v>
      </c>
      <c r="M17" s="769">
        <v>8.7062625729644166E-3</v>
      </c>
      <c r="N17" s="769">
        <v>0.32778815141741641</v>
      </c>
      <c r="O17" s="769">
        <v>1.4691838683611254E-3</v>
      </c>
      <c r="P17" s="769">
        <v>1.4692971130506636E-2</v>
      </c>
      <c r="Q17" s="769">
        <v>4.4578991078843735E-2</v>
      </c>
      <c r="R17" s="769">
        <v>1.6051762797971189E-3</v>
      </c>
      <c r="S17" s="769">
        <v>2.3971119133574005E-3</v>
      </c>
      <c r="T17" s="769">
        <v>7.8462142016477048E-4</v>
      </c>
      <c r="U17" s="769">
        <v>1.1448384142352479E-3</v>
      </c>
      <c r="V17" s="769">
        <v>1.2775390030119462E-3</v>
      </c>
      <c r="W17" s="769">
        <v>1.3846330722358574E-3</v>
      </c>
      <c r="X17" s="769">
        <v>8.176303930330285E-4</v>
      </c>
      <c r="Y17" s="769">
        <v>2.0279862096937742E-4</v>
      </c>
      <c r="Z17" s="769">
        <v>1.2369712454880968E-3</v>
      </c>
      <c r="AA17" s="769">
        <v>2.5376110204821463E-3</v>
      </c>
      <c r="AB17" s="769">
        <v>1.5679675845601763E-2</v>
      </c>
      <c r="AC17" s="769">
        <v>6.0612214326369533E-2</v>
      </c>
      <c r="AD17" s="769">
        <v>9.1740972173465322E-3</v>
      </c>
      <c r="AE17" s="769">
        <v>1.1461806147032341E-2</v>
      </c>
      <c r="AF17" s="769">
        <v>1.7951515023141038E-3</v>
      </c>
      <c r="AG17" s="769">
        <v>4.7105501003385467E-4</v>
      </c>
      <c r="AH17" s="769">
        <v>3.4859204422995829E-4</v>
      </c>
      <c r="AI17" s="769">
        <v>0.12276715553848146</v>
      </c>
      <c r="AJ17" s="769">
        <v>7.1836008654528659E-4</v>
      </c>
      <c r="AK17" s="769">
        <v>1.3377028917151873E-2</v>
      </c>
      <c r="AL17" s="769">
        <v>2.4583093335832063E-3</v>
      </c>
      <c r="AM17" s="769">
        <v>2.2171862558951431E-3</v>
      </c>
      <c r="AN17" s="769">
        <v>3.9113428943937422E-3</v>
      </c>
      <c r="AO17" s="769">
        <v>2.5330246136510311E-3</v>
      </c>
      <c r="AP17" s="769">
        <v>5.4212869058283472E-3</v>
      </c>
      <c r="AQ17" s="769">
        <v>0</v>
      </c>
      <c r="AR17" s="769">
        <v>1.9368860667788881E-2</v>
      </c>
      <c r="AS17" s="770">
        <f t="shared" si="18"/>
        <v>0</v>
      </c>
      <c r="AT17" s="771">
        <f t="shared" si="19"/>
        <v>0</v>
      </c>
      <c r="AU17" s="771">
        <f t="shared" si="20"/>
        <v>0</v>
      </c>
      <c r="AV17" s="771">
        <f t="shared" si="21"/>
        <v>0</v>
      </c>
      <c r="AW17" s="771">
        <f t="shared" si="22"/>
        <v>0</v>
      </c>
      <c r="AX17" s="771">
        <f t="shared" si="23"/>
        <v>0</v>
      </c>
      <c r="AY17" s="771">
        <f t="shared" si="24"/>
        <v>0</v>
      </c>
      <c r="AZ17" s="771">
        <f t="shared" si="25"/>
        <v>0</v>
      </c>
      <c r="BA17" s="771">
        <f t="shared" si="26"/>
        <v>0</v>
      </c>
      <c r="BB17" s="771">
        <f t="shared" si="27"/>
        <v>0</v>
      </c>
      <c r="BC17" s="771">
        <f t="shared" si="28"/>
        <v>0</v>
      </c>
      <c r="BD17" s="771">
        <f t="shared" si="29"/>
        <v>0</v>
      </c>
      <c r="BE17" s="771">
        <f t="shared" si="30"/>
        <v>0</v>
      </c>
      <c r="BF17" s="771">
        <f t="shared" si="31"/>
        <v>0</v>
      </c>
      <c r="BG17" s="771">
        <f t="shared" si="32"/>
        <v>0</v>
      </c>
      <c r="BH17" s="771">
        <f t="shared" si="33"/>
        <v>0</v>
      </c>
      <c r="BI17" s="771">
        <f t="shared" si="0"/>
        <v>0</v>
      </c>
      <c r="BJ17" s="771">
        <f t="shared" si="1"/>
        <v>0</v>
      </c>
      <c r="BK17" s="771">
        <f t="shared" si="34"/>
        <v>0</v>
      </c>
      <c r="BL17" s="771">
        <f t="shared" si="35"/>
        <v>0</v>
      </c>
      <c r="BM17" s="771">
        <f t="shared" si="36"/>
        <v>0</v>
      </c>
      <c r="BN17" s="771">
        <f t="shared" si="37"/>
        <v>0</v>
      </c>
      <c r="BO17" s="771">
        <f t="shared" si="38"/>
        <v>0</v>
      </c>
      <c r="BP17" s="771">
        <f t="shared" si="39"/>
        <v>0</v>
      </c>
      <c r="BQ17" s="771">
        <f t="shared" si="2"/>
        <v>0</v>
      </c>
      <c r="BR17" s="771">
        <f t="shared" si="3"/>
        <v>0</v>
      </c>
      <c r="BS17" s="771">
        <f t="shared" si="4"/>
        <v>0</v>
      </c>
      <c r="BT17" s="771">
        <f t="shared" si="5"/>
        <v>0</v>
      </c>
      <c r="BU17" s="771">
        <f t="shared" si="6"/>
        <v>0</v>
      </c>
      <c r="BV17" s="771">
        <f t="shared" si="7"/>
        <v>0</v>
      </c>
      <c r="BW17" s="771">
        <f t="shared" si="8"/>
        <v>0</v>
      </c>
      <c r="BX17" s="771">
        <f t="shared" si="9"/>
        <v>0</v>
      </c>
      <c r="BY17" s="771">
        <f t="shared" si="10"/>
        <v>0</v>
      </c>
      <c r="BZ17" s="771">
        <f t="shared" si="11"/>
        <v>0</v>
      </c>
      <c r="CA17" s="771">
        <f t="shared" si="12"/>
        <v>0</v>
      </c>
      <c r="CB17" s="771">
        <f t="shared" si="13"/>
        <v>0</v>
      </c>
      <c r="CC17" s="771">
        <f t="shared" si="14"/>
        <v>0</v>
      </c>
      <c r="CD17" s="771">
        <f t="shared" si="15"/>
        <v>0</v>
      </c>
      <c r="CE17" s="771">
        <f t="shared" si="16"/>
        <v>0</v>
      </c>
      <c r="CF17" s="772">
        <f t="shared" si="17"/>
        <v>0</v>
      </c>
      <c r="CG17" s="773">
        <f t="shared" si="40"/>
        <v>0</v>
      </c>
      <c r="CH17" s="774">
        <v>2.984084880636606E-2</v>
      </c>
      <c r="CI17" s="773">
        <f t="shared" si="41"/>
        <v>0</v>
      </c>
      <c r="CJ17" s="775">
        <v>5.1128463185839339E-4</v>
      </c>
      <c r="CK17" s="767">
        <v>4.2181131650338201E-4</v>
      </c>
      <c r="CL17" s="768">
        <v>5.9330909670604669E-4</v>
      </c>
      <c r="CM17" s="769">
        <v>1.7916988899062194E-3</v>
      </c>
      <c r="CN17" s="769">
        <v>1.7284041495214252E-3</v>
      </c>
      <c r="CO17" s="769">
        <v>4.043680322876926E-4</v>
      </c>
      <c r="CP17" s="769">
        <v>1.4477226591605574E-4</v>
      </c>
      <c r="CQ17" s="769">
        <v>6.5940992146188359E-4</v>
      </c>
      <c r="CR17" s="769">
        <v>3.8690804654194298E-4</v>
      </c>
      <c r="CS17" s="769">
        <v>1.0101284838903311</v>
      </c>
      <c r="CT17" s="769">
        <v>1.7664181339879654E-4</v>
      </c>
      <c r="CU17" s="769">
        <v>9.1442595944020238E-4</v>
      </c>
      <c r="CV17" s="769">
        <v>1.8058594427885785E-3</v>
      </c>
      <c r="CW17" s="769">
        <v>1.4926981876361214E-4</v>
      </c>
      <c r="CX17" s="769">
        <v>3.047727238570466E-4</v>
      </c>
      <c r="CY17" s="769">
        <v>1.7346716980927318E-4</v>
      </c>
      <c r="CZ17" s="769">
        <v>1.8844103191694998E-4</v>
      </c>
      <c r="DA17" s="769">
        <v>2.0340792699811866E-4</v>
      </c>
      <c r="DB17" s="769">
        <v>2.1122954261968151E-4</v>
      </c>
      <c r="DC17" s="769">
        <v>1.5018883646299597E-4</v>
      </c>
      <c r="DD17" s="769">
        <v>6.3046670796203529E-5</v>
      </c>
      <c r="DE17" s="769">
        <v>2.288194371942633E-4</v>
      </c>
      <c r="DF17" s="769">
        <v>5.9631391885742754E-4</v>
      </c>
      <c r="DG17" s="769">
        <v>6.9662106501799687E-4</v>
      </c>
      <c r="DH17" s="769">
        <v>2.1223261318353815E-3</v>
      </c>
      <c r="DI17" s="769">
        <v>5.0279494871425525E-4</v>
      </c>
      <c r="DJ17" s="769">
        <v>7.413000427962742E-4</v>
      </c>
      <c r="DK17" s="769">
        <v>3.1162428228950805E-4</v>
      </c>
      <c r="DL17" s="769">
        <v>1.7484376564778226E-4</v>
      </c>
      <c r="DM17" s="769">
        <v>4.65961298356977E-5</v>
      </c>
      <c r="DN17" s="769">
        <v>4.00051849124612E-3</v>
      </c>
      <c r="DO17" s="769">
        <v>1.8513441849523884E-4</v>
      </c>
      <c r="DP17" s="769">
        <v>5.8292248744713109E-4</v>
      </c>
      <c r="DQ17" s="769">
        <v>2.3148585300084473E-4</v>
      </c>
      <c r="DR17" s="769">
        <v>1.7310476008772802E-4</v>
      </c>
      <c r="DS17" s="769">
        <v>3.0586528216522006E-4</v>
      </c>
      <c r="DT17" s="769">
        <v>1.8299977308834211E-4</v>
      </c>
      <c r="DU17" s="769">
        <v>4.2575561637456244E-4</v>
      </c>
      <c r="DV17" s="769">
        <v>2.9858882072836073E-4</v>
      </c>
      <c r="DW17" s="769">
        <v>1.0476956560631044E-3</v>
      </c>
      <c r="DX17" s="1139">
        <v>0</v>
      </c>
      <c r="DY17" s="776">
        <v>0.36547275505007637</v>
      </c>
      <c r="DZ17" s="1127">
        <f t="shared" si="42"/>
        <v>0</v>
      </c>
      <c r="EA17" s="1139">
        <f t="shared" si="55"/>
        <v>0</v>
      </c>
      <c r="EB17" s="776">
        <v>8.827024274316754E-2</v>
      </c>
      <c r="EC17" s="1127">
        <f t="shared" si="43"/>
        <v>0</v>
      </c>
      <c r="ED17" s="1139">
        <f t="shared" si="44"/>
        <v>0</v>
      </c>
      <c r="EE17" s="1936"/>
      <c r="EF17" s="1939"/>
      <c r="EG17" s="774">
        <v>9.7571656282459537E-4</v>
      </c>
      <c r="EH17" s="1598">
        <f t="shared" si="45"/>
        <v>0</v>
      </c>
      <c r="EI17" s="1598">
        <f t="shared" si="46"/>
        <v>0</v>
      </c>
      <c r="EJ17" s="1599">
        <f t="shared" si="47"/>
        <v>0</v>
      </c>
      <c r="EK17" s="1637">
        <f t="shared" si="48"/>
        <v>0</v>
      </c>
      <c r="EL17" s="716"/>
      <c r="EM17" s="764">
        <v>10</v>
      </c>
      <c r="EN17" s="765" t="s">
        <v>13</v>
      </c>
      <c r="EO17" s="799">
        <v>2.75E-2</v>
      </c>
      <c r="EP17" s="1146">
        <f t="shared" si="49"/>
        <v>0</v>
      </c>
      <c r="EQ17" s="1154">
        <f t="shared" si="50"/>
        <v>0</v>
      </c>
      <c r="ER17" s="1576">
        <f t="shared" si="51"/>
        <v>0</v>
      </c>
      <c r="ES17" s="799">
        <v>2.75E-2</v>
      </c>
      <c r="ET17" s="1146">
        <f t="shared" si="52"/>
        <v>0</v>
      </c>
      <c r="EU17" s="1154">
        <f t="shared" si="53"/>
        <v>0</v>
      </c>
      <c r="EV17" s="1577">
        <f t="shared" si="54"/>
        <v>0</v>
      </c>
    </row>
    <row r="18" spans="2:152">
      <c r="B18" s="764">
        <v>11</v>
      </c>
      <c r="C18" s="765" t="s">
        <v>879</v>
      </c>
      <c r="D18" s="1133">
        <v>0</v>
      </c>
      <c r="E18" s="766">
        <v>7.3154079011162792E-3</v>
      </c>
      <c r="F18" s="767">
        <v>3.1058905488040869E-3</v>
      </c>
      <c r="G18" s="767">
        <v>3.2683129279933595E-3</v>
      </c>
      <c r="H18" s="767">
        <v>1.7835241210139002E-2</v>
      </c>
      <c r="I18" s="767">
        <v>4.3087197716378525E-3</v>
      </c>
      <c r="J18" s="768">
        <v>1.0598698786257446E-2</v>
      </c>
      <c r="K18" s="769">
        <v>5.1245598664308263E-3</v>
      </c>
      <c r="L18" s="769">
        <v>4.9555042420154115E-3</v>
      </c>
      <c r="M18" s="769">
        <v>1.7445503413250667E-2</v>
      </c>
      <c r="N18" s="769">
        <v>8.4875233406891872E-4</v>
      </c>
      <c r="O18" s="769">
        <v>0.23499595974436202</v>
      </c>
      <c r="P18" s="769">
        <v>3.8733667303620309E-3</v>
      </c>
      <c r="Q18" s="769">
        <v>9.5105419669408203E-4</v>
      </c>
      <c r="R18" s="769">
        <v>6.0952570074770322E-4</v>
      </c>
      <c r="S18" s="769">
        <v>3.2057761732851987E-3</v>
      </c>
      <c r="T18" s="769">
        <v>1.118085523734798E-2</v>
      </c>
      <c r="U18" s="769">
        <v>1.8251995289807667E-2</v>
      </c>
      <c r="V18" s="769">
        <v>6.5196791769603038E-2</v>
      </c>
      <c r="W18" s="769">
        <v>1.7010492219561815E-2</v>
      </c>
      <c r="X18" s="769">
        <v>1.7379399517027629E-2</v>
      </c>
      <c r="Y18" s="769">
        <v>2.4133035895355912E-2</v>
      </c>
      <c r="Z18" s="769">
        <v>1.4052804477430344E-2</v>
      </c>
      <c r="AA18" s="769">
        <v>4.3284393692224032E-2</v>
      </c>
      <c r="AB18" s="769">
        <v>1.2976336544190207E-2</v>
      </c>
      <c r="AC18" s="769">
        <v>0</v>
      </c>
      <c r="AD18" s="769">
        <v>3.5151770460343096E-2</v>
      </c>
      <c r="AE18" s="769">
        <v>1.3797970457255494E-2</v>
      </c>
      <c r="AF18" s="769">
        <v>6.574279026911386E-3</v>
      </c>
      <c r="AG18" s="769">
        <v>2.8263300602031282E-3</v>
      </c>
      <c r="AH18" s="769">
        <v>5.3788127254837648E-4</v>
      </c>
      <c r="AI18" s="769">
        <v>3.4821588152031671E-3</v>
      </c>
      <c r="AJ18" s="769">
        <v>1.4965835136360138E-3</v>
      </c>
      <c r="AK18" s="769">
        <v>2.0817747129427836E-3</v>
      </c>
      <c r="AL18" s="769">
        <v>2.1275950734599052E-3</v>
      </c>
      <c r="AM18" s="769">
        <v>2.0620240501418919E-3</v>
      </c>
      <c r="AN18" s="769">
        <v>1.1098037968645658E-2</v>
      </c>
      <c r="AO18" s="769">
        <v>1.8210693168956536E-2</v>
      </c>
      <c r="AP18" s="769">
        <v>3.0007380005291325E-3</v>
      </c>
      <c r="AQ18" s="769">
        <v>4.7267715258634671E-2</v>
      </c>
      <c r="AR18" s="769">
        <v>3.8993415865845602E-3</v>
      </c>
      <c r="AS18" s="770">
        <f t="shared" si="18"/>
        <v>0</v>
      </c>
      <c r="AT18" s="771">
        <f t="shared" si="19"/>
        <v>0</v>
      </c>
      <c r="AU18" s="771">
        <f t="shared" si="20"/>
        <v>0</v>
      </c>
      <c r="AV18" s="771">
        <f t="shared" si="21"/>
        <v>0</v>
      </c>
      <c r="AW18" s="771">
        <f t="shared" si="22"/>
        <v>0</v>
      </c>
      <c r="AX18" s="771">
        <f t="shared" si="23"/>
        <v>0</v>
      </c>
      <c r="AY18" s="771">
        <f t="shared" si="24"/>
        <v>0</v>
      </c>
      <c r="AZ18" s="771">
        <f t="shared" si="25"/>
        <v>0</v>
      </c>
      <c r="BA18" s="771">
        <f t="shared" si="26"/>
        <v>0</v>
      </c>
      <c r="BB18" s="771">
        <f t="shared" si="27"/>
        <v>0</v>
      </c>
      <c r="BC18" s="771">
        <f t="shared" si="28"/>
        <v>0</v>
      </c>
      <c r="BD18" s="771">
        <f t="shared" si="29"/>
        <v>0</v>
      </c>
      <c r="BE18" s="771">
        <f t="shared" si="30"/>
        <v>0</v>
      </c>
      <c r="BF18" s="771">
        <f t="shared" si="31"/>
        <v>0</v>
      </c>
      <c r="BG18" s="771">
        <f t="shared" si="32"/>
        <v>0</v>
      </c>
      <c r="BH18" s="771">
        <f t="shared" si="33"/>
        <v>0</v>
      </c>
      <c r="BI18" s="771">
        <f t="shared" si="0"/>
        <v>0</v>
      </c>
      <c r="BJ18" s="771">
        <f t="shared" si="1"/>
        <v>0</v>
      </c>
      <c r="BK18" s="771">
        <f t="shared" si="34"/>
        <v>0</v>
      </c>
      <c r="BL18" s="771">
        <f t="shared" si="35"/>
        <v>0</v>
      </c>
      <c r="BM18" s="771">
        <f t="shared" si="36"/>
        <v>0</v>
      </c>
      <c r="BN18" s="771">
        <f t="shared" si="37"/>
        <v>0</v>
      </c>
      <c r="BO18" s="771">
        <f t="shared" si="38"/>
        <v>0</v>
      </c>
      <c r="BP18" s="771">
        <f t="shared" si="39"/>
        <v>0</v>
      </c>
      <c r="BQ18" s="771">
        <f t="shared" si="2"/>
        <v>0</v>
      </c>
      <c r="BR18" s="771">
        <f t="shared" si="3"/>
        <v>0</v>
      </c>
      <c r="BS18" s="771">
        <f t="shared" si="4"/>
        <v>0</v>
      </c>
      <c r="BT18" s="771">
        <f t="shared" si="5"/>
        <v>0</v>
      </c>
      <c r="BU18" s="771">
        <f t="shared" si="6"/>
        <v>0</v>
      </c>
      <c r="BV18" s="771">
        <f t="shared" si="7"/>
        <v>0</v>
      </c>
      <c r="BW18" s="771">
        <f t="shared" si="8"/>
        <v>0</v>
      </c>
      <c r="BX18" s="771">
        <f t="shared" si="9"/>
        <v>0</v>
      </c>
      <c r="BY18" s="771">
        <f t="shared" si="10"/>
        <v>0</v>
      </c>
      <c r="BZ18" s="771">
        <f t="shared" si="11"/>
        <v>0</v>
      </c>
      <c r="CA18" s="771">
        <f t="shared" si="12"/>
        <v>0</v>
      </c>
      <c r="CB18" s="771">
        <f t="shared" si="13"/>
        <v>0</v>
      </c>
      <c r="CC18" s="771">
        <f t="shared" si="14"/>
        <v>0</v>
      </c>
      <c r="CD18" s="771">
        <f t="shared" si="15"/>
        <v>0</v>
      </c>
      <c r="CE18" s="771">
        <f t="shared" si="16"/>
        <v>0</v>
      </c>
      <c r="CF18" s="772">
        <f t="shared" si="17"/>
        <v>0</v>
      </c>
      <c r="CG18" s="773">
        <f t="shared" si="40"/>
        <v>0</v>
      </c>
      <c r="CH18" s="774">
        <v>0.11004314266427961</v>
      </c>
      <c r="CI18" s="773">
        <f t="shared" si="41"/>
        <v>0</v>
      </c>
      <c r="CJ18" s="775">
        <v>1.0069939860473612E-3</v>
      </c>
      <c r="CK18" s="767">
        <v>7.6865530542045545E-4</v>
      </c>
      <c r="CL18" s="768">
        <v>5.6874912497464729E-4</v>
      </c>
      <c r="CM18" s="769">
        <v>2.2027519087681772E-3</v>
      </c>
      <c r="CN18" s="769">
        <v>8.1142565282066705E-4</v>
      </c>
      <c r="CO18" s="769">
        <v>1.6158129477673762E-3</v>
      </c>
      <c r="CP18" s="769">
        <v>7.172700678584001E-4</v>
      </c>
      <c r="CQ18" s="769">
        <v>8.6078056838432095E-4</v>
      </c>
      <c r="CR18" s="769">
        <v>2.114355868317186E-3</v>
      </c>
      <c r="CS18" s="769">
        <v>2.4207870853203551E-4</v>
      </c>
      <c r="CT18" s="769">
        <v>1.0266788227684887</v>
      </c>
      <c r="CU18" s="769">
        <v>6.8300457464083879E-4</v>
      </c>
      <c r="CV18" s="769">
        <v>3.3135465120308989E-4</v>
      </c>
      <c r="CW18" s="769">
        <v>1.4436545177164023E-4</v>
      </c>
      <c r="CX18" s="769">
        <v>4.9769262763580291E-4</v>
      </c>
      <c r="CY18" s="769">
        <v>1.4217845686362064E-3</v>
      </c>
      <c r="CZ18" s="769">
        <v>2.2082834712160641E-3</v>
      </c>
      <c r="DA18" s="769">
        <v>7.7720670739549755E-3</v>
      </c>
      <c r="DB18" s="769">
        <v>2.3917934833549959E-3</v>
      </c>
      <c r="DC18" s="769">
        <v>2.2835098513761531E-3</v>
      </c>
      <c r="DD18" s="769">
        <v>2.940229348538301E-3</v>
      </c>
      <c r="DE18" s="769">
        <v>1.7425403573638522E-3</v>
      </c>
      <c r="DF18" s="769">
        <v>5.1777543749016441E-3</v>
      </c>
      <c r="DG18" s="769">
        <v>1.7492811308068119E-3</v>
      </c>
      <c r="DH18" s="769">
        <v>2.0996798649693021E-4</v>
      </c>
      <c r="DI18" s="769">
        <v>4.8183958183905928E-3</v>
      </c>
      <c r="DJ18" s="769">
        <v>1.8325194235978991E-3</v>
      </c>
      <c r="DK18" s="769">
        <v>1.0118464890860211E-3</v>
      </c>
      <c r="DL18" s="769">
        <v>6.3820704301300452E-4</v>
      </c>
      <c r="DM18" s="769">
        <v>1.6842512056719828E-4</v>
      </c>
      <c r="DN18" s="769">
        <v>7.7991451419950279E-4</v>
      </c>
      <c r="DO18" s="769">
        <v>5.6103028791857517E-4</v>
      </c>
      <c r="DP18" s="769">
        <v>5.4922273485467563E-4</v>
      </c>
      <c r="DQ18" s="769">
        <v>4.711217848678264E-4</v>
      </c>
      <c r="DR18" s="769">
        <v>4.4015471000501577E-4</v>
      </c>
      <c r="DS18" s="769">
        <v>1.5921326679604441E-3</v>
      </c>
      <c r="DT18" s="769">
        <v>2.3778892122472673E-3</v>
      </c>
      <c r="DU18" s="769">
        <v>6.6069252364295121E-4</v>
      </c>
      <c r="DV18" s="769">
        <v>5.7875933826856086E-3</v>
      </c>
      <c r="DW18" s="769">
        <v>7.7755911037710756E-4</v>
      </c>
      <c r="DX18" s="1139">
        <v>0</v>
      </c>
      <c r="DY18" s="776">
        <v>0.37390729449790638</v>
      </c>
      <c r="DZ18" s="1127">
        <f t="shared" si="42"/>
        <v>0</v>
      </c>
      <c r="EA18" s="1139">
        <f t="shared" si="55"/>
        <v>0</v>
      </c>
      <c r="EB18" s="776">
        <v>0.23080878571953281</v>
      </c>
      <c r="EC18" s="1127">
        <f t="shared" si="43"/>
        <v>0</v>
      </c>
      <c r="ED18" s="1139">
        <f t="shared" si="44"/>
        <v>0</v>
      </c>
      <c r="EE18" s="1936"/>
      <c r="EF18" s="1939"/>
      <c r="EG18" s="774">
        <v>7.5894648738987068E-4</v>
      </c>
      <c r="EH18" s="1598">
        <f t="shared" si="45"/>
        <v>0</v>
      </c>
      <c r="EI18" s="1598">
        <f t="shared" si="46"/>
        <v>0</v>
      </c>
      <c r="EJ18" s="1599">
        <f t="shared" si="47"/>
        <v>0</v>
      </c>
      <c r="EK18" s="1637">
        <f t="shared" si="48"/>
        <v>0</v>
      </c>
      <c r="EL18" s="716"/>
      <c r="EM18" s="764">
        <v>11</v>
      </c>
      <c r="EN18" s="765" t="s">
        <v>676</v>
      </c>
      <c r="EO18" s="799">
        <v>9.5496999999999999E-2</v>
      </c>
      <c r="EP18" s="1146">
        <f t="shared" si="49"/>
        <v>0</v>
      </c>
      <c r="EQ18" s="1154">
        <f t="shared" si="50"/>
        <v>0</v>
      </c>
      <c r="ER18" s="1576">
        <f t="shared" si="51"/>
        <v>0</v>
      </c>
      <c r="ES18" s="799">
        <v>8.8223999999999997E-2</v>
      </c>
      <c r="ET18" s="1146">
        <f t="shared" si="52"/>
        <v>0</v>
      </c>
      <c r="EU18" s="1154">
        <f t="shared" si="53"/>
        <v>0</v>
      </c>
      <c r="EV18" s="1577">
        <f t="shared" si="54"/>
        <v>0</v>
      </c>
    </row>
    <row r="19" spans="2:152">
      <c r="B19" s="764">
        <v>12</v>
      </c>
      <c r="C19" s="765" t="s">
        <v>14</v>
      </c>
      <c r="D19" s="1133">
        <v>0</v>
      </c>
      <c r="E19" s="766">
        <v>2.8675095558941318E-3</v>
      </c>
      <c r="F19" s="767">
        <v>1.8093505689294838E-3</v>
      </c>
      <c r="G19" s="767">
        <v>2.0751193193608634E-4</v>
      </c>
      <c r="H19" s="767">
        <v>5.1103843008994278E-5</v>
      </c>
      <c r="I19" s="767">
        <v>1.077179942909463E-4</v>
      </c>
      <c r="J19" s="768">
        <v>1.3897490577160869E-3</v>
      </c>
      <c r="K19" s="769">
        <v>2.3143173590332766E-4</v>
      </c>
      <c r="L19" s="769">
        <v>1.3880600887320655E-3</v>
      </c>
      <c r="M19" s="769">
        <v>6.3318273257923028E-3</v>
      </c>
      <c r="N19" s="769">
        <v>1.0524528942454592E-2</v>
      </c>
      <c r="O19" s="769">
        <v>3.2322045103944761E-3</v>
      </c>
      <c r="P19" s="769">
        <v>0.10013944120229304</v>
      </c>
      <c r="Q19" s="769">
        <v>1.2812441396308303E-2</v>
      </c>
      <c r="R19" s="769">
        <v>1.4065977709562383E-4</v>
      </c>
      <c r="S19" s="769">
        <v>3.8700361010830324E-3</v>
      </c>
      <c r="T19" s="769">
        <v>1.5496273048254218E-2</v>
      </c>
      <c r="U19" s="769">
        <v>4.7429020018317416E-3</v>
      </c>
      <c r="V19" s="769">
        <v>3.6676368066601239E-2</v>
      </c>
      <c r="W19" s="769">
        <v>5.0781542891133846E-2</v>
      </c>
      <c r="X19" s="769">
        <v>7.7389667433591302E-3</v>
      </c>
      <c r="Y19" s="769">
        <v>2.0279862096937739E-3</v>
      </c>
      <c r="Z19" s="769">
        <v>2.4333860566978951E-3</v>
      </c>
      <c r="AA19" s="769">
        <v>2.7188689505165853E-3</v>
      </c>
      <c r="AB19" s="769">
        <v>5.3832783993029203E-2</v>
      </c>
      <c r="AC19" s="769">
        <v>2.6327953403861322E-5</v>
      </c>
      <c r="AD19" s="769">
        <v>3.9785625687472209E-3</v>
      </c>
      <c r="AE19" s="769">
        <v>4.8670089796315675E-4</v>
      </c>
      <c r="AF19" s="769">
        <v>2.3167515700956356E-4</v>
      </c>
      <c r="AG19" s="769">
        <v>7.6594310574610512E-6</v>
      </c>
      <c r="AH19" s="769">
        <v>7.6840181792625214E-5</v>
      </c>
      <c r="AI19" s="769">
        <v>3.2869935718731963E-5</v>
      </c>
      <c r="AJ19" s="769">
        <v>8.5519057922057927E-6</v>
      </c>
      <c r="AK19" s="769">
        <v>1.4230881826757312E-4</v>
      </c>
      <c r="AL19" s="769">
        <v>1.5598689269149045E-3</v>
      </c>
      <c r="AM19" s="769">
        <v>8.316149799582151E-4</v>
      </c>
      <c r="AN19" s="769">
        <v>7.6318885744268135E-4</v>
      </c>
      <c r="AO19" s="769">
        <v>1.4896227131988098E-3</v>
      </c>
      <c r="AP19" s="769">
        <v>1.3530009700761672E-3</v>
      </c>
      <c r="AQ19" s="769">
        <v>5.0267553105237551E-3</v>
      </c>
      <c r="AR19" s="769">
        <v>4.66642517738808E-3</v>
      </c>
      <c r="AS19" s="770">
        <f t="shared" si="18"/>
        <v>0</v>
      </c>
      <c r="AT19" s="771">
        <f t="shared" si="19"/>
        <v>0</v>
      </c>
      <c r="AU19" s="771">
        <f t="shared" si="20"/>
        <v>0</v>
      </c>
      <c r="AV19" s="771">
        <f t="shared" si="21"/>
        <v>0</v>
      </c>
      <c r="AW19" s="771">
        <f t="shared" si="22"/>
        <v>0</v>
      </c>
      <c r="AX19" s="771">
        <f t="shared" si="23"/>
        <v>0</v>
      </c>
      <c r="AY19" s="771">
        <f t="shared" si="24"/>
        <v>0</v>
      </c>
      <c r="AZ19" s="771">
        <f t="shared" si="25"/>
        <v>0</v>
      </c>
      <c r="BA19" s="771">
        <f t="shared" si="26"/>
        <v>0</v>
      </c>
      <c r="BB19" s="771">
        <f t="shared" si="27"/>
        <v>0</v>
      </c>
      <c r="BC19" s="771">
        <f t="shared" si="28"/>
        <v>0</v>
      </c>
      <c r="BD19" s="771">
        <f t="shared" si="29"/>
        <v>0</v>
      </c>
      <c r="BE19" s="771">
        <f t="shared" si="30"/>
        <v>0</v>
      </c>
      <c r="BF19" s="771">
        <f t="shared" si="31"/>
        <v>0</v>
      </c>
      <c r="BG19" s="771">
        <f t="shared" si="32"/>
        <v>0</v>
      </c>
      <c r="BH19" s="771">
        <f t="shared" si="33"/>
        <v>0</v>
      </c>
      <c r="BI19" s="771">
        <f t="shared" si="0"/>
        <v>0</v>
      </c>
      <c r="BJ19" s="771">
        <f t="shared" si="1"/>
        <v>0</v>
      </c>
      <c r="BK19" s="771">
        <f t="shared" si="34"/>
        <v>0</v>
      </c>
      <c r="BL19" s="771">
        <f t="shared" si="35"/>
        <v>0</v>
      </c>
      <c r="BM19" s="771">
        <f t="shared" si="36"/>
        <v>0</v>
      </c>
      <c r="BN19" s="771">
        <f t="shared" si="37"/>
        <v>0</v>
      </c>
      <c r="BO19" s="771">
        <f t="shared" si="38"/>
        <v>0</v>
      </c>
      <c r="BP19" s="771">
        <f t="shared" si="39"/>
        <v>0</v>
      </c>
      <c r="BQ19" s="771">
        <f t="shared" si="2"/>
        <v>0</v>
      </c>
      <c r="BR19" s="771">
        <f t="shared" si="3"/>
        <v>0</v>
      </c>
      <c r="BS19" s="771">
        <f t="shared" si="4"/>
        <v>0</v>
      </c>
      <c r="BT19" s="771">
        <f t="shared" si="5"/>
        <v>0</v>
      </c>
      <c r="BU19" s="771">
        <f t="shared" si="6"/>
        <v>0</v>
      </c>
      <c r="BV19" s="771">
        <f t="shared" si="7"/>
        <v>0</v>
      </c>
      <c r="BW19" s="771">
        <f t="shared" si="8"/>
        <v>0</v>
      </c>
      <c r="BX19" s="771">
        <f t="shared" si="9"/>
        <v>0</v>
      </c>
      <c r="BY19" s="771">
        <f t="shared" si="10"/>
        <v>0</v>
      </c>
      <c r="BZ19" s="771">
        <f t="shared" si="11"/>
        <v>0</v>
      </c>
      <c r="CA19" s="771">
        <f t="shared" si="12"/>
        <v>0</v>
      </c>
      <c r="CB19" s="771">
        <f t="shared" si="13"/>
        <v>0</v>
      </c>
      <c r="CC19" s="771">
        <f t="shared" si="14"/>
        <v>0</v>
      </c>
      <c r="CD19" s="771">
        <f t="shared" si="15"/>
        <v>0</v>
      </c>
      <c r="CE19" s="771">
        <f t="shared" si="16"/>
        <v>0</v>
      </c>
      <c r="CF19" s="772">
        <f t="shared" si="17"/>
        <v>0</v>
      </c>
      <c r="CG19" s="773">
        <f t="shared" si="40"/>
        <v>0</v>
      </c>
      <c r="CH19" s="774">
        <v>0.37928265094688152</v>
      </c>
      <c r="CI19" s="773">
        <f t="shared" si="41"/>
        <v>0</v>
      </c>
      <c r="CJ19" s="775">
        <v>1.3167888512141685E-3</v>
      </c>
      <c r="CK19" s="767">
        <v>1.0463618325727403E-3</v>
      </c>
      <c r="CL19" s="768">
        <v>1.8254343106541954E-4</v>
      </c>
      <c r="CM19" s="769">
        <v>1.2937272433276829E-4</v>
      </c>
      <c r="CN19" s="769">
        <v>2.6125839406967565E-4</v>
      </c>
      <c r="CO19" s="769">
        <v>8.8742767633889004E-4</v>
      </c>
      <c r="CP19" s="769">
        <v>1.8230626207175186E-4</v>
      </c>
      <c r="CQ19" s="769">
        <v>8.7726256445766016E-4</v>
      </c>
      <c r="CR19" s="769">
        <v>2.606228238478983E-3</v>
      </c>
      <c r="CS19" s="769">
        <v>4.3337674288030032E-3</v>
      </c>
      <c r="CT19" s="769">
        <v>1.4448705796316925E-3</v>
      </c>
      <c r="CU19" s="769">
        <v>1.0397357016093061</v>
      </c>
      <c r="CV19" s="769">
        <v>5.6956494287320122E-3</v>
      </c>
      <c r="CW19" s="769">
        <v>2.1439039145760286E-4</v>
      </c>
      <c r="CX19" s="769">
        <v>1.9027907464411098E-3</v>
      </c>
      <c r="CY19" s="769">
        <v>6.417505984287821E-3</v>
      </c>
      <c r="CZ19" s="769">
        <v>2.1948919311588063E-3</v>
      </c>
      <c r="DA19" s="769">
        <v>1.6437399602431707E-2</v>
      </c>
      <c r="DB19" s="769">
        <v>2.3168057017071877E-2</v>
      </c>
      <c r="DC19" s="769">
        <v>4.9096675892681373E-3</v>
      </c>
      <c r="DD19" s="769">
        <v>2.2882947250760957E-3</v>
      </c>
      <c r="DE19" s="769">
        <v>1.3104163893531261E-3</v>
      </c>
      <c r="DF19" s="769">
        <v>1.2586007683027104E-3</v>
      </c>
      <c r="DG19" s="769">
        <v>2.141459985724764E-2</v>
      </c>
      <c r="DH19" s="769">
        <v>3.1724436679903039E-4</v>
      </c>
      <c r="DI19" s="769">
        <v>2.600543690866998E-3</v>
      </c>
      <c r="DJ19" s="769">
        <v>4.1570655464864966E-4</v>
      </c>
      <c r="DK19" s="769">
        <v>2.8540340732953641E-4</v>
      </c>
      <c r="DL19" s="769">
        <v>1.8889465304673794E-4</v>
      </c>
      <c r="DM19" s="769">
        <v>2.6373003147152851E-4</v>
      </c>
      <c r="DN19" s="769">
        <v>3.0149866988057194E-4</v>
      </c>
      <c r="DO19" s="769">
        <v>2.6752103085357182E-4</v>
      </c>
      <c r="DP19" s="769">
        <v>3.4766075144111383E-4</v>
      </c>
      <c r="DQ19" s="769">
        <v>8.3951764061495477E-4</v>
      </c>
      <c r="DR19" s="769">
        <v>4.9690207807985326E-4</v>
      </c>
      <c r="DS19" s="769">
        <v>5.0980867250299421E-4</v>
      </c>
      <c r="DT19" s="769">
        <v>8.7399544375204316E-4</v>
      </c>
      <c r="DU19" s="769">
        <v>7.4328158958523831E-4</v>
      </c>
      <c r="DV19" s="769">
        <v>2.5694754085398559E-3</v>
      </c>
      <c r="DW19" s="769">
        <v>2.0183297006707954E-3</v>
      </c>
      <c r="DX19" s="1139">
        <v>0</v>
      </c>
      <c r="DY19" s="776">
        <v>0.43262924133656977</v>
      </c>
      <c r="DZ19" s="1127">
        <f t="shared" si="42"/>
        <v>0</v>
      </c>
      <c r="EA19" s="1139">
        <f t="shared" si="55"/>
        <v>0</v>
      </c>
      <c r="EB19" s="776">
        <v>0.1861540050611992</v>
      </c>
      <c r="EC19" s="1127">
        <f t="shared" si="43"/>
        <v>0</v>
      </c>
      <c r="ED19" s="1139">
        <f t="shared" si="44"/>
        <v>0</v>
      </c>
      <c r="EE19" s="1936"/>
      <c r="EF19" s="1939"/>
      <c r="EG19" s="774">
        <v>5.0180926529701242E-4</v>
      </c>
      <c r="EH19" s="1598">
        <f t="shared" si="45"/>
        <v>0</v>
      </c>
      <c r="EI19" s="1598">
        <f t="shared" si="46"/>
        <v>0</v>
      </c>
      <c r="EJ19" s="1599">
        <f t="shared" si="47"/>
        <v>0</v>
      </c>
      <c r="EK19" s="1637">
        <f t="shared" si="48"/>
        <v>0</v>
      </c>
      <c r="EL19" s="716"/>
      <c r="EM19" s="764">
        <v>12</v>
      </c>
      <c r="EN19" s="765" t="s">
        <v>14</v>
      </c>
      <c r="EO19" s="799">
        <v>5.3143000000000003E-2</v>
      </c>
      <c r="EP19" s="1146">
        <f t="shared" si="49"/>
        <v>0</v>
      </c>
      <c r="EQ19" s="1154">
        <f t="shared" si="50"/>
        <v>0</v>
      </c>
      <c r="ER19" s="1576">
        <f t="shared" si="51"/>
        <v>0</v>
      </c>
      <c r="ES19" s="799">
        <v>5.0585999999999999E-2</v>
      </c>
      <c r="ET19" s="1146">
        <f t="shared" si="52"/>
        <v>0</v>
      </c>
      <c r="EU19" s="1154">
        <f t="shared" si="53"/>
        <v>0</v>
      </c>
      <c r="EV19" s="1577">
        <f t="shared" si="54"/>
        <v>0</v>
      </c>
    </row>
    <row r="20" spans="2:152">
      <c r="B20" s="764">
        <v>13</v>
      </c>
      <c r="C20" s="765" t="s">
        <v>15</v>
      </c>
      <c r="D20" s="1133">
        <v>0</v>
      </c>
      <c r="E20" s="766">
        <v>3.6658502845237482E-5</v>
      </c>
      <c r="F20" s="767">
        <v>9.6756714916015175E-6</v>
      </c>
      <c r="G20" s="767">
        <v>0</v>
      </c>
      <c r="H20" s="767">
        <v>2.2144998637230854E-4</v>
      </c>
      <c r="I20" s="767">
        <v>1.1310389400549362E-3</v>
      </c>
      <c r="J20" s="768">
        <v>0</v>
      </c>
      <c r="K20" s="769">
        <v>0</v>
      </c>
      <c r="L20" s="769">
        <v>1.2194172742132164E-3</v>
      </c>
      <c r="M20" s="769">
        <v>0</v>
      </c>
      <c r="N20" s="769">
        <v>0</v>
      </c>
      <c r="O20" s="769">
        <v>2.0568574157055755E-3</v>
      </c>
      <c r="P20" s="769">
        <v>1.0277333057893922E-2</v>
      </c>
      <c r="Q20" s="769">
        <v>0.14283226618801403</v>
      </c>
      <c r="R20" s="769">
        <v>7.9872689111554242E-3</v>
      </c>
      <c r="S20" s="769">
        <v>0.26056317689530684</v>
      </c>
      <c r="T20" s="769">
        <v>0.10592389172224402</v>
      </c>
      <c r="U20" s="769">
        <v>0.1461140913253958</v>
      </c>
      <c r="V20" s="769">
        <v>1.6345730819993909E-2</v>
      </c>
      <c r="W20" s="769">
        <v>1.1926839387562296E-2</v>
      </c>
      <c r="X20" s="769">
        <v>5.5712954688064496E-2</v>
      </c>
      <c r="Y20" s="769">
        <v>4.8671669032650574E-3</v>
      </c>
      <c r="Z20" s="769">
        <v>0.2126171067039786</v>
      </c>
      <c r="AA20" s="769">
        <v>1.7400761283306145E-3</v>
      </c>
      <c r="AB20" s="769">
        <v>2.3621889658803481E-2</v>
      </c>
      <c r="AC20" s="769">
        <v>0</v>
      </c>
      <c r="AD20" s="769">
        <v>2.3403309227924828E-5</v>
      </c>
      <c r="AE20" s="769">
        <v>0</v>
      </c>
      <c r="AF20" s="769">
        <v>0</v>
      </c>
      <c r="AG20" s="769">
        <v>0</v>
      </c>
      <c r="AH20" s="769">
        <v>0</v>
      </c>
      <c r="AI20" s="769">
        <v>2.4652451789048969E-5</v>
      </c>
      <c r="AJ20" s="769">
        <v>0</v>
      </c>
      <c r="AK20" s="769">
        <v>4.7436272755857699E-5</v>
      </c>
      <c r="AL20" s="769">
        <v>0</v>
      </c>
      <c r="AM20" s="769">
        <v>1.3610719802916777E-6</v>
      </c>
      <c r="AN20" s="769">
        <v>0</v>
      </c>
      <c r="AO20" s="769">
        <v>1.8204033156825992E-4</v>
      </c>
      <c r="AP20" s="769">
        <v>1.6245294666437685E-5</v>
      </c>
      <c r="AQ20" s="769">
        <v>0</v>
      </c>
      <c r="AR20" s="769">
        <v>4.9008118301336005E-3</v>
      </c>
      <c r="AS20" s="770">
        <f t="shared" si="18"/>
        <v>0</v>
      </c>
      <c r="AT20" s="771">
        <f t="shared" si="19"/>
        <v>0</v>
      </c>
      <c r="AU20" s="771">
        <f t="shared" si="20"/>
        <v>0</v>
      </c>
      <c r="AV20" s="771">
        <f t="shared" si="21"/>
        <v>0</v>
      </c>
      <c r="AW20" s="771">
        <f t="shared" si="22"/>
        <v>0</v>
      </c>
      <c r="AX20" s="771">
        <f t="shared" si="23"/>
        <v>0</v>
      </c>
      <c r="AY20" s="771">
        <f t="shared" si="24"/>
        <v>0</v>
      </c>
      <c r="AZ20" s="771">
        <f t="shared" si="25"/>
        <v>0</v>
      </c>
      <c r="BA20" s="771">
        <f t="shared" si="26"/>
        <v>0</v>
      </c>
      <c r="BB20" s="771">
        <f t="shared" si="27"/>
        <v>0</v>
      </c>
      <c r="BC20" s="771">
        <f t="shared" si="28"/>
        <v>0</v>
      </c>
      <c r="BD20" s="771">
        <f t="shared" si="29"/>
        <v>0</v>
      </c>
      <c r="BE20" s="771">
        <f t="shared" si="30"/>
        <v>0</v>
      </c>
      <c r="BF20" s="771">
        <f t="shared" si="31"/>
        <v>0</v>
      </c>
      <c r="BG20" s="771">
        <f t="shared" si="32"/>
        <v>0</v>
      </c>
      <c r="BH20" s="771">
        <f t="shared" si="33"/>
        <v>0</v>
      </c>
      <c r="BI20" s="771">
        <f t="shared" si="0"/>
        <v>0</v>
      </c>
      <c r="BJ20" s="771">
        <f t="shared" si="1"/>
        <v>0</v>
      </c>
      <c r="BK20" s="771">
        <f t="shared" si="34"/>
        <v>0</v>
      </c>
      <c r="BL20" s="771">
        <f t="shared" si="35"/>
        <v>0</v>
      </c>
      <c r="BM20" s="771">
        <f t="shared" si="36"/>
        <v>0</v>
      </c>
      <c r="BN20" s="771">
        <f t="shared" si="37"/>
        <v>0</v>
      </c>
      <c r="BO20" s="771">
        <f t="shared" si="38"/>
        <v>0</v>
      </c>
      <c r="BP20" s="771">
        <f t="shared" si="39"/>
        <v>0</v>
      </c>
      <c r="BQ20" s="771">
        <f t="shared" si="2"/>
        <v>0</v>
      </c>
      <c r="BR20" s="771">
        <f t="shared" si="3"/>
        <v>0</v>
      </c>
      <c r="BS20" s="771">
        <f t="shared" si="4"/>
        <v>0</v>
      </c>
      <c r="BT20" s="771">
        <f t="shared" si="5"/>
        <v>0</v>
      </c>
      <c r="BU20" s="771">
        <f t="shared" si="6"/>
        <v>0</v>
      </c>
      <c r="BV20" s="771">
        <f t="shared" si="7"/>
        <v>0</v>
      </c>
      <c r="BW20" s="771">
        <f t="shared" si="8"/>
        <v>0</v>
      </c>
      <c r="BX20" s="771">
        <f t="shared" si="9"/>
        <v>0</v>
      </c>
      <c r="BY20" s="771">
        <f t="shared" si="10"/>
        <v>0</v>
      </c>
      <c r="BZ20" s="771">
        <f t="shared" si="11"/>
        <v>0</v>
      </c>
      <c r="CA20" s="771">
        <f t="shared" si="12"/>
        <v>0</v>
      </c>
      <c r="CB20" s="771">
        <f t="shared" si="13"/>
        <v>0</v>
      </c>
      <c r="CC20" s="771">
        <f t="shared" si="14"/>
        <v>0</v>
      </c>
      <c r="CD20" s="771">
        <f t="shared" si="15"/>
        <v>0</v>
      </c>
      <c r="CE20" s="771">
        <f t="shared" si="16"/>
        <v>0</v>
      </c>
      <c r="CF20" s="772">
        <f t="shared" si="17"/>
        <v>0</v>
      </c>
      <c r="CG20" s="773">
        <f t="shared" si="40"/>
        <v>0</v>
      </c>
      <c r="CH20" s="774">
        <v>0.16196614510830221</v>
      </c>
      <c r="CI20" s="773">
        <f t="shared" si="41"/>
        <v>0</v>
      </c>
      <c r="CJ20" s="775">
        <v>4.9609989350711211E-5</v>
      </c>
      <c r="CK20" s="767">
        <v>4.6387647367040211E-5</v>
      </c>
      <c r="CL20" s="768">
        <v>2.8154778244943693E-5</v>
      </c>
      <c r="CM20" s="769">
        <v>1.8698909466262879E-4</v>
      </c>
      <c r="CN20" s="769">
        <v>3.3412743809548836E-4</v>
      </c>
      <c r="CO20" s="769">
        <v>8.9366240212110021E-5</v>
      </c>
      <c r="CP20" s="769">
        <v>4.1542724816815254E-5</v>
      </c>
      <c r="CQ20" s="769">
        <v>3.0792925183595598E-4</v>
      </c>
      <c r="CR20" s="769">
        <v>7.0392628610637487E-5</v>
      </c>
      <c r="CS20" s="769">
        <v>4.3952990341107239E-5</v>
      </c>
      <c r="CT20" s="769">
        <v>4.174722640649651E-4</v>
      </c>
      <c r="CU20" s="769">
        <v>1.8759570320466578E-3</v>
      </c>
      <c r="CV20" s="769">
        <v>1.0238222950640692</v>
      </c>
      <c r="CW20" s="769">
        <v>1.3667288947558042E-3</v>
      </c>
      <c r="CX20" s="769">
        <v>4.3579156072274812E-2</v>
      </c>
      <c r="CY20" s="769">
        <v>1.7828664365406182E-2</v>
      </c>
      <c r="CZ20" s="769">
        <v>2.468138906010512E-2</v>
      </c>
      <c r="DA20" s="769">
        <v>3.1198016928931779E-3</v>
      </c>
      <c r="DB20" s="769">
        <v>2.5564201765517786E-3</v>
      </c>
      <c r="DC20" s="769">
        <v>9.6472575766801214E-3</v>
      </c>
      <c r="DD20" s="769">
        <v>1.0619144427178146E-3</v>
      </c>
      <c r="DE20" s="769">
        <v>3.5844299197781052E-2</v>
      </c>
      <c r="DF20" s="769">
        <v>3.6952078441629361E-4</v>
      </c>
      <c r="DG20" s="769">
        <v>4.421018351319899E-3</v>
      </c>
      <c r="DH20" s="769">
        <v>7.5723411943983082E-5</v>
      </c>
      <c r="DI20" s="769">
        <v>2.0176510297458068E-4</v>
      </c>
      <c r="DJ20" s="769">
        <v>5.8281055842986519E-5</v>
      </c>
      <c r="DK20" s="769">
        <v>6.2912111818574335E-5</v>
      </c>
      <c r="DL20" s="769">
        <v>4.8115474334591207E-5</v>
      </c>
      <c r="DM20" s="769">
        <v>5.2096427176847881E-5</v>
      </c>
      <c r="DN20" s="769">
        <v>9.3778904778829192E-5</v>
      </c>
      <c r="DO20" s="769">
        <v>6.523075197829918E-5</v>
      </c>
      <c r="DP20" s="769">
        <v>1.1991127481052019E-4</v>
      </c>
      <c r="DQ20" s="769">
        <v>5.2807938683864217E-5</v>
      </c>
      <c r="DR20" s="769">
        <v>3.6652172757830767E-5</v>
      </c>
      <c r="DS20" s="769">
        <v>6.9005851620974608E-5</v>
      </c>
      <c r="DT20" s="769">
        <v>2.6421042280051754E-4</v>
      </c>
      <c r="DU20" s="769">
        <v>5.3110832894071188E-5</v>
      </c>
      <c r="DV20" s="769">
        <v>1.2039607753028222E-4</v>
      </c>
      <c r="DW20" s="769">
        <v>8.977645225857299E-4</v>
      </c>
      <c r="DX20" s="1139">
        <v>0</v>
      </c>
      <c r="DY20" s="776">
        <v>0.33146248024218394</v>
      </c>
      <c r="DZ20" s="1127">
        <f t="shared" si="42"/>
        <v>0</v>
      </c>
      <c r="EA20" s="1139">
        <f t="shared" si="55"/>
        <v>0</v>
      </c>
      <c r="EB20" s="776">
        <v>4.0011251908805959E-2</v>
      </c>
      <c r="EC20" s="1127">
        <f t="shared" si="43"/>
        <v>0</v>
      </c>
      <c r="ED20" s="1139">
        <f t="shared" si="44"/>
        <v>0</v>
      </c>
      <c r="EE20" s="1936"/>
      <c r="EF20" s="1939"/>
      <c r="EG20" s="774">
        <v>4.1300585541718893E-5</v>
      </c>
      <c r="EH20" s="1598">
        <f t="shared" si="45"/>
        <v>0</v>
      </c>
      <c r="EI20" s="1598">
        <f t="shared" si="46"/>
        <v>0</v>
      </c>
      <c r="EJ20" s="1599">
        <f t="shared" si="47"/>
        <v>0</v>
      </c>
      <c r="EK20" s="1637">
        <f t="shared" si="48"/>
        <v>0</v>
      </c>
      <c r="EL20" s="716"/>
      <c r="EM20" s="764">
        <v>13</v>
      </c>
      <c r="EN20" s="765" t="s">
        <v>15</v>
      </c>
      <c r="EO20" s="799">
        <v>1.0689000000000001E-2</v>
      </c>
      <c r="EP20" s="1146">
        <f t="shared" si="49"/>
        <v>0</v>
      </c>
      <c r="EQ20" s="1154">
        <f t="shared" si="50"/>
        <v>0</v>
      </c>
      <c r="ER20" s="1576">
        <f t="shared" si="51"/>
        <v>0</v>
      </c>
      <c r="ES20" s="799">
        <v>1.0160000000000001E-2</v>
      </c>
      <c r="ET20" s="1146">
        <f t="shared" si="52"/>
        <v>0</v>
      </c>
      <c r="EU20" s="1154">
        <f t="shared" si="53"/>
        <v>0</v>
      </c>
      <c r="EV20" s="1577">
        <f t="shared" si="54"/>
        <v>0</v>
      </c>
    </row>
    <row r="21" spans="2:152">
      <c r="B21" s="777">
        <v>14</v>
      </c>
      <c r="C21" s="778" t="s">
        <v>16</v>
      </c>
      <c r="D21" s="1133">
        <v>0</v>
      </c>
      <c r="E21" s="766">
        <v>0</v>
      </c>
      <c r="F21" s="767">
        <v>0</v>
      </c>
      <c r="G21" s="767">
        <v>0</v>
      </c>
      <c r="H21" s="767">
        <v>0</v>
      </c>
      <c r="I21" s="767">
        <v>4.8473097430925838E-4</v>
      </c>
      <c r="J21" s="768">
        <v>5.8739776405764162E-4</v>
      </c>
      <c r="K21" s="769">
        <v>0</v>
      </c>
      <c r="L21" s="769">
        <v>3.1134058065018289E-4</v>
      </c>
      <c r="M21" s="769">
        <v>2.4074135144939485E-3</v>
      </c>
      <c r="N21" s="769">
        <v>0</v>
      </c>
      <c r="O21" s="769">
        <v>2.3506941893778007E-3</v>
      </c>
      <c r="P21" s="769">
        <v>1.9883282549191758E-3</v>
      </c>
      <c r="Q21" s="769">
        <v>2.1331743777962334E-2</v>
      </c>
      <c r="R21" s="769">
        <v>7.3330630459185225E-2</v>
      </c>
      <c r="S21" s="769">
        <v>4.6642599277978342E-2</v>
      </c>
      <c r="T21" s="769">
        <v>4.6488819144762654E-2</v>
      </c>
      <c r="U21" s="769">
        <v>3.3331152688734787E-2</v>
      </c>
      <c r="V21" s="769">
        <v>3.8334630613557144E-2</v>
      </c>
      <c r="W21" s="769">
        <v>7.7159552718529589E-2</v>
      </c>
      <c r="X21" s="769">
        <v>6.1322279477477135E-2</v>
      </c>
      <c r="Y21" s="769">
        <v>2.6566619346988441E-2</v>
      </c>
      <c r="Z21" s="769">
        <v>1.9791539927809548E-2</v>
      </c>
      <c r="AA21" s="769">
        <v>6.9240529273155698E-3</v>
      </c>
      <c r="AB21" s="769">
        <v>1.3766093412996658E-2</v>
      </c>
      <c r="AC21" s="769">
        <v>3.2646662220788041E-4</v>
      </c>
      <c r="AD21" s="769">
        <v>2.8083971073509796E-4</v>
      </c>
      <c r="AE21" s="769">
        <v>0</v>
      </c>
      <c r="AF21" s="769">
        <v>1.191472236049184E-5</v>
      </c>
      <c r="AG21" s="769">
        <v>0</v>
      </c>
      <c r="AH21" s="769">
        <v>0</v>
      </c>
      <c r="AI21" s="769">
        <v>1.0271854912103738E-5</v>
      </c>
      <c r="AJ21" s="769">
        <v>1.3683049267529268E-4</v>
      </c>
      <c r="AK21" s="769">
        <v>2.85972958613885E-4</v>
      </c>
      <c r="AL21" s="769">
        <v>4.9607139018495196E-5</v>
      </c>
      <c r="AM21" s="769">
        <v>1.1392172475041343E-3</v>
      </c>
      <c r="AN21" s="769">
        <v>2.543962858142271E-4</v>
      </c>
      <c r="AO21" s="769">
        <v>5.2392095426962609E-4</v>
      </c>
      <c r="AP21" s="769">
        <v>3.4811345713795042E-4</v>
      </c>
      <c r="AQ21" s="769">
        <v>9.7292038268201721E-4</v>
      </c>
      <c r="AR21" s="769">
        <v>3.8141100764952805E-3</v>
      </c>
      <c r="AS21" s="770">
        <f t="shared" si="18"/>
        <v>0</v>
      </c>
      <c r="AT21" s="771">
        <f t="shared" si="19"/>
        <v>0</v>
      </c>
      <c r="AU21" s="771">
        <f t="shared" si="20"/>
        <v>0</v>
      </c>
      <c r="AV21" s="771">
        <f t="shared" si="21"/>
        <v>0</v>
      </c>
      <c r="AW21" s="771">
        <f t="shared" si="22"/>
        <v>0</v>
      </c>
      <c r="AX21" s="771">
        <f t="shared" si="23"/>
        <v>0</v>
      </c>
      <c r="AY21" s="771">
        <f t="shared" si="24"/>
        <v>0</v>
      </c>
      <c r="AZ21" s="771">
        <f t="shared" si="25"/>
        <v>0</v>
      </c>
      <c r="BA21" s="771">
        <f t="shared" si="26"/>
        <v>0</v>
      </c>
      <c r="BB21" s="771">
        <f t="shared" si="27"/>
        <v>0</v>
      </c>
      <c r="BC21" s="771">
        <f t="shared" si="28"/>
        <v>0</v>
      </c>
      <c r="BD21" s="771">
        <f t="shared" si="29"/>
        <v>0</v>
      </c>
      <c r="BE21" s="771">
        <f t="shared" si="30"/>
        <v>0</v>
      </c>
      <c r="BF21" s="771">
        <f t="shared" si="31"/>
        <v>0</v>
      </c>
      <c r="BG21" s="771">
        <f t="shared" si="32"/>
        <v>0</v>
      </c>
      <c r="BH21" s="771">
        <f t="shared" si="33"/>
        <v>0</v>
      </c>
      <c r="BI21" s="771">
        <f t="shared" si="0"/>
        <v>0</v>
      </c>
      <c r="BJ21" s="771">
        <f t="shared" si="1"/>
        <v>0</v>
      </c>
      <c r="BK21" s="771">
        <f t="shared" si="34"/>
        <v>0</v>
      </c>
      <c r="BL21" s="771">
        <f t="shared" si="35"/>
        <v>0</v>
      </c>
      <c r="BM21" s="771">
        <f t="shared" si="36"/>
        <v>0</v>
      </c>
      <c r="BN21" s="771">
        <f t="shared" si="37"/>
        <v>0</v>
      </c>
      <c r="BO21" s="771">
        <f t="shared" si="38"/>
        <v>0</v>
      </c>
      <c r="BP21" s="771">
        <f t="shared" si="39"/>
        <v>0</v>
      </c>
      <c r="BQ21" s="771">
        <f t="shared" si="2"/>
        <v>0</v>
      </c>
      <c r="BR21" s="771">
        <f t="shared" si="3"/>
        <v>0</v>
      </c>
      <c r="BS21" s="771">
        <f t="shared" si="4"/>
        <v>0</v>
      </c>
      <c r="BT21" s="771">
        <f t="shared" si="5"/>
        <v>0</v>
      </c>
      <c r="BU21" s="771">
        <f t="shared" si="6"/>
        <v>0</v>
      </c>
      <c r="BV21" s="771">
        <f t="shared" si="7"/>
        <v>0</v>
      </c>
      <c r="BW21" s="771">
        <f t="shared" si="8"/>
        <v>0</v>
      </c>
      <c r="BX21" s="771">
        <f t="shared" si="9"/>
        <v>0</v>
      </c>
      <c r="BY21" s="771">
        <f t="shared" si="10"/>
        <v>0</v>
      </c>
      <c r="BZ21" s="771">
        <f t="shared" si="11"/>
        <v>0</v>
      </c>
      <c r="CA21" s="771">
        <f t="shared" si="12"/>
        <v>0</v>
      </c>
      <c r="CB21" s="771">
        <f t="shared" si="13"/>
        <v>0</v>
      </c>
      <c r="CC21" s="771">
        <f t="shared" si="14"/>
        <v>0</v>
      </c>
      <c r="CD21" s="771">
        <f t="shared" si="15"/>
        <v>0</v>
      </c>
      <c r="CE21" s="771">
        <f t="shared" si="16"/>
        <v>0</v>
      </c>
      <c r="CF21" s="772">
        <f t="shared" si="17"/>
        <v>0</v>
      </c>
      <c r="CG21" s="773">
        <f t="shared" si="40"/>
        <v>0</v>
      </c>
      <c r="CH21" s="774">
        <v>2.4625518486364295E-2</v>
      </c>
      <c r="CI21" s="773">
        <f t="shared" si="41"/>
        <v>0</v>
      </c>
      <c r="CJ21" s="775">
        <v>3.5648107401062443E-6</v>
      </c>
      <c r="CK21" s="767">
        <v>5.0959732290815627E-6</v>
      </c>
      <c r="CL21" s="768">
        <v>2.7659569149041302E-6</v>
      </c>
      <c r="CM21" s="769">
        <v>5.2614166482357237E-6</v>
      </c>
      <c r="CN21" s="769">
        <v>2.0819136438731263E-5</v>
      </c>
      <c r="CO21" s="769">
        <v>2.0441987921207934E-5</v>
      </c>
      <c r="CP21" s="769">
        <v>3.55762131731939E-6</v>
      </c>
      <c r="CQ21" s="769">
        <v>1.5754412553742479E-5</v>
      </c>
      <c r="CR21" s="769">
        <v>6.3598231681735073E-5</v>
      </c>
      <c r="CS21" s="769">
        <v>3.8784822765659339E-6</v>
      </c>
      <c r="CT21" s="769">
        <v>6.4080409900320537E-5</v>
      </c>
      <c r="CU21" s="769">
        <v>5.9681987915293693E-5</v>
      </c>
      <c r="CV21" s="769">
        <v>5.5114183059353807E-4</v>
      </c>
      <c r="CW21" s="769">
        <v>1.001813991908262</v>
      </c>
      <c r="CX21" s="769">
        <v>1.186456644042751E-3</v>
      </c>
      <c r="CY21" s="769">
        <v>1.1755057120071371E-3</v>
      </c>
      <c r="CZ21" s="769">
        <v>8.6045112781742421E-4</v>
      </c>
      <c r="DA21" s="769">
        <v>1.1285958767415266E-3</v>
      </c>
      <c r="DB21" s="769">
        <v>2.1960494919622707E-3</v>
      </c>
      <c r="DC21" s="769">
        <v>1.6922707134498049E-3</v>
      </c>
      <c r="DD21" s="769">
        <v>7.9642017880125217E-4</v>
      </c>
      <c r="DE21" s="769">
        <v>5.2762866446814179E-4</v>
      </c>
      <c r="DF21" s="769">
        <v>1.789762807783581E-4</v>
      </c>
      <c r="DG21" s="769">
        <v>3.6041973145905181E-4</v>
      </c>
      <c r="DH21" s="769">
        <v>1.5511346589506994E-5</v>
      </c>
      <c r="DI21" s="769">
        <v>2.5617887114267332E-5</v>
      </c>
      <c r="DJ21" s="769">
        <v>6.9977081136375185E-6</v>
      </c>
      <c r="DK21" s="769">
        <v>6.4996580279877777E-6</v>
      </c>
      <c r="DL21" s="769">
        <v>6.0164121375201011E-6</v>
      </c>
      <c r="DM21" s="769">
        <v>4.5724874959564382E-6</v>
      </c>
      <c r="DN21" s="769">
        <v>8.1736060352567289E-6</v>
      </c>
      <c r="DO21" s="769">
        <v>1.1980164936103978E-5</v>
      </c>
      <c r="DP21" s="769">
        <v>1.802642641592437E-5</v>
      </c>
      <c r="DQ21" s="769">
        <v>7.7208611369913103E-6</v>
      </c>
      <c r="DR21" s="769">
        <v>3.3509048630454461E-5</v>
      </c>
      <c r="DS21" s="769">
        <v>1.3731132990736077E-5</v>
      </c>
      <c r="DT21" s="769">
        <v>3.3427931923188104E-5</v>
      </c>
      <c r="DU21" s="769">
        <v>1.3907523893222701E-5</v>
      </c>
      <c r="DV21" s="769">
        <v>6.6435709766854431E-5</v>
      </c>
      <c r="DW21" s="769">
        <v>1.0268420155233912E-4</v>
      </c>
      <c r="DX21" s="1139">
        <v>0</v>
      </c>
      <c r="DY21" s="779">
        <v>0.77548217344177917</v>
      </c>
      <c r="DZ21" s="1127">
        <f t="shared" si="42"/>
        <v>0</v>
      </c>
      <c r="EA21" s="1139">
        <f t="shared" si="55"/>
        <v>0</v>
      </c>
      <c r="EB21" s="779">
        <v>0.11413299795629618</v>
      </c>
      <c r="EC21" s="1127">
        <f t="shared" si="43"/>
        <v>0</v>
      </c>
      <c r="ED21" s="1139">
        <f t="shared" si="44"/>
        <v>0</v>
      </c>
      <c r="EE21" s="1936"/>
      <c r="EF21" s="1939"/>
      <c r="EG21" s="774">
        <v>2.7706369420763225E-5</v>
      </c>
      <c r="EH21" s="1598">
        <f t="shared" si="45"/>
        <v>0</v>
      </c>
      <c r="EI21" s="1598">
        <f t="shared" si="46"/>
        <v>0</v>
      </c>
      <c r="EJ21" s="1599">
        <f t="shared" si="47"/>
        <v>0</v>
      </c>
      <c r="EK21" s="1637">
        <f t="shared" si="48"/>
        <v>0</v>
      </c>
      <c r="EL21" s="716"/>
      <c r="EM21" s="777">
        <v>14</v>
      </c>
      <c r="EN21" s="778" t="s">
        <v>16</v>
      </c>
      <c r="EO21" s="799">
        <v>9.554E-3</v>
      </c>
      <c r="EP21" s="1146">
        <f t="shared" si="49"/>
        <v>0</v>
      </c>
      <c r="EQ21" s="1154">
        <f t="shared" si="50"/>
        <v>0</v>
      </c>
      <c r="ER21" s="1576">
        <f t="shared" si="51"/>
        <v>0</v>
      </c>
      <c r="ES21" s="799">
        <v>9.554E-3</v>
      </c>
      <c r="ET21" s="1146">
        <f t="shared" si="52"/>
        <v>0</v>
      </c>
      <c r="EU21" s="1154">
        <f t="shared" si="53"/>
        <v>0</v>
      </c>
      <c r="EV21" s="1577">
        <f t="shared" si="54"/>
        <v>0</v>
      </c>
    </row>
    <row r="22" spans="2:152">
      <c r="B22" s="777">
        <v>15</v>
      </c>
      <c r="C22" s="778" t="s">
        <v>17</v>
      </c>
      <c r="D22" s="1133">
        <v>0</v>
      </c>
      <c r="E22" s="766">
        <v>1.2015842599272285E-3</v>
      </c>
      <c r="F22" s="767">
        <v>1.5481074386562428E-3</v>
      </c>
      <c r="G22" s="767">
        <v>7.2629176177630209E-4</v>
      </c>
      <c r="H22" s="767">
        <v>1.4990460615971655E-3</v>
      </c>
      <c r="I22" s="767">
        <v>1.5942263155060053E-2</v>
      </c>
      <c r="J22" s="768">
        <v>8.9407898797324355E-3</v>
      </c>
      <c r="K22" s="769">
        <v>3.7029077744532425E-3</v>
      </c>
      <c r="L22" s="769">
        <v>2.8085514879485252E-3</v>
      </c>
      <c r="M22" s="769">
        <v>7.9807406918840484E-3</v>
      </c>
      <c r="N22" s="769">
        <v>0</v>
      </c>
      <c r="O22" s="769">
        <v>5.4359803129361639E-3</v>
      </c>
      <c r="P22" s="769">
        <v>7.3335743428187784E-3</v>
      </c>
      <c r="Q22" s="769">
        <v>2.6455380823532564E-3</v>
      </c>
      <c r="R22" s="769">
        <v>9.9289254420440354E-5</v>
      </c>
      <c r="S22" s="769">
        <v>6.4519855595667863E-2</v>
      </c>
      <c r="T22" s="769">
        <v>2.608866222047862E-2</v>
      </c>
      <c r="U22" s="769">
        <v>4.6153342928169569E-2</v>
      </c>
      <c r="V22" s="769">
        <v>2.4188635825239432E-2</v>
      </c>
      <c r="W22" s="769">
        <v>2.9012311737389593E-2</v>
      </c>
      <c r="X22" s="769">
        <v>2.6316289859481659E-2</v>
      </c>
      <c r="Y22" s="769">
        <v>1.3790306225917663E-2</v>
      </c>
      <c r="Z22" s="769">
        <v>4.6700734071460435E-2</v>
      </c>
      <c r="AA22" s="769">
        <v>6.0177632771433748E-3</v>
      </c>
      <c r="AB22" s="769">
        <v>7.9269728911721196E-2</v>
      </c>
      <c r="AC22" s="769">
        <v>3.6859134765405852E-4</v>
      </c>
      <c r="AD22" s="769">
        <v>8.1911582297736901E-4</v>
      </c>
      <c r="AE22" s="769">
        <v>1.7034531428710486E-4</v>
      </c>
      <c r="AF22" s="769">
        <v>2.5285688565043793E-3</v>
      </c>
      <c r="AG22" s="769">
        <v>1.1106175033318525E-4</v>
      </c>
      <c r="AH22" s="769">
        <v>3.2422808414936979E-4</v>
      </c>
      <c r="AI22" s="769">
        <v>1.0826535077357339E-3</v>
      </c>
      <c r="AJ22" s="769">
        <v>4.618029127791128E-4</v>
      </c>
      <c r="AK22" s="769">
        <v>5.7343677151438267E-3</v>
      </c>
      <c r="AL22" s="769">
        <v>1.4606546488779139E-4</v>
      </c>
      <c r="AM22" s="769">
        <v>3.3482370715175273E-4</v>
      </c>
      <c r="AN22" s="769">
        <v>3.2435526441313956E-3</v>
      </c>
      <c r="AO22" s="769">
        <v>1.3697424948489801E-3</v>
      </c>
      <c r="AP22" s="769">
        <v>2.3393224319670268E-3</v>
      </c>
      <c r="AQ22" s="769">
        <v>4.0538349278417381E-4</v>
      </c>
      <c r="AR22" s="769">
        <v>5.8383584411156805E-3</v>
      </c>
      <c r="AS22" s="770">
        <f t="shared" si="18"/>
        <v>0</v>
      </c>
      <c r="AT22" s="771">
        <f t="shared" si="19"/>
        <v>0</v>
      </c>
      <c r="AU22" s="771">
        <f t="shared" si="20"/>
        <v>0</v>
      </c>
      <c r="AV22" s="771">
        <f t="shared" si="21"/>
        <v>0</v>
      </c>
      <c r="AW22" s="771">
        <f t="shared" si="22"/>
        <v>0</v>
      </c>
      <c r="AX22" s="771">
        <f t="shared" si="23"/>
        <v>0</v>
      </c>
      <c r="AY22" s="771">
        <f t="shared" si="24"/>
        <v>0</v>
      </c>
      <c r="AZ22" s="771">
        <f t="shared" si="25"/>
        <v>0</v>
      </c>
      <c r="BA22" s="771">
        <f t="shared" si="26"/>
        <v>0</v>
      </c>
      <c r="BB22" s="771">
        <f t="shared" si="27"/>
        <v>0</v>
      </c>
      <c r="BC22" s="771">
        <f t="shared" si="28"/>
        <v>0</v>
      </c>
      <c r="BD22" s="771">
        <f t="shared" si="29"/>
        <v>0</v>
      </c>
      <c r="BE22" s="771">
        <f t="shared" si="30"/>
        <v>0</v>
      </c>
      <c r="BF22" s="771">
        <f t="shared" si="31"/>
        <v>0</v>
      </c>
      <c r="BG22" s="771">
        <f t="shared" si="32"/>
        <v>0</v>
      </c>
      <c r="BH22" s="771">
        <f t="shared" si="33"/>
        <v>0</v>
      </c>
      <c r="BI22" s="771">
        <f t="shared" si="0"/>
        <v>0</v>
      </c>
      <c r="BJ22" s="771">
        <f t="shared" si="1"/>
        <v>0</v>
      </c>
      <c r="BK22" s="771">
        <f t="shared" si="34"/>
        <v>0</v>
      </c>
      <c r="BL22" s="771">
        <f t="shared" si="35"/>
        <v>0</v>
      </c>
      <c r="BM22" s="771">
        <f t="shared" si="36"/>
        <v>0</v>
      </c>
      <c r="BN22" s="771">
        <f t="shared" si="37"/>
        <v>0</v>
      </c>
      <c r="BO22" s="771">
        <f t="shared" si="38"/>
        <v>0</v>
      </c>
      <c r="BP22" s="771">
        <f t="shared" si="39"/>
        <v>0</v>
      </c>
      <c r="BQ22" s="771">
        <f t="shared" si="2"/>
        <v>0</v>
      </c>
      <c r="BR22" s="771">
        <f t="shared" si="3"/>
        <v>0</v>
      </c>
      <c r="BS22" s="771">
        <f t="shared" si="4"/>
        <v>0</v>
      </c>
      <c r="BT22" s="771">
        <f t="shared" si="5"/>
        <v>0</v>
      </c>
      <c r="BU22" s="771">
        <f t="shared" si="6"/>
        <v>0</v>
      </c>
      <c r="BV22" s="771">
        <f t="shared" si="7"/>
        <v>0</v>
      </c>
      <c r="BW22" s="771">
        <f t="shared" si="8"/>
        <v>0</v>
      </c>
      <c r="BX22" s="771">
        <f t="shared" si="9"/>
        <v>0</v>
      </c>
      <c r="BY22" s="771">
        <f t="shared" si="10"/>
        <v>0</v>
      </c>
      <c r="BZ22" s="771">
        <f t="shared" si="11"/>
        <v>0</v>
      </c>
      <c r="CA22" s="771">
        <f t="shared" si="12"/>
        <v>0</v>
      </c>
      <c r="CB22" s="771">
        <f t="shared" si="13"/>
        <v>0</v>
      </c>
      <c r="CC22" s="771">
        <f t="shared" si="14"/>
        <v>0</v>
      </c>
      <c r="CD22" s="771">
        <f t="shared" si="15"/>
        <v>0</v>
      </c>
      <c r="CE22" s="771">
        <f t="shared" si="16"/>
        <v>0</v>
      </c>
      <c r="CF22" s="772">
        <f t="shared" si="17"/>
        <v>0</v>
      </c>
      <c r="CG22" s="773">
        <f t="shared" si="40"/>
        <v>0</v>
      </c>
      <c r="CH22" s="774">
        <v>0.12003384057083699</v>
      </c>
      <c r="CI22" s="773">
        <f t="shared" si="41"/>
        <v>0</v>
      </c>
      <c r="CJ22" s="775">
        <v>2.3250253890454742E-4</v>
      </c>
      <c r="CK22" s="767">
        <v>4.2401387927653043E-4</v>
      </c>
      <c r="CL22" s="768">
        <v>1.4684281336384546E-4</v>
      </c>
      <c r="CM22" s="769">
        <v>2.8058923061882707E-4</v>
      </c>
      <c r="CN22" s="769">
        <v>2.0531724402507038E-3</v>
      </c>
      <c r="CO22" s="769">
        <v>1.2569088172485917E-3</v>
      </c>
      <c r="CP22" s="769">
        <v>4.974044319944321E-4</v>
      </c>
      <c r="CQ22" s="769">
        <v>5.2931342678195234E-4</v>
      </c>
      <c r="CR22" s="769">
        <v>1.0219852583087719E-3</v>
      </c>
      <c r="CS22" s="769">
        <v>8.8661168535220932E-5</v>
      </c>
      <c r="CT22" s="769">
        <v>7.441457051102499E-4</v>
      </c>
      <c r="CU22" s="769">
        <v>1.0612455976870357E-3</v>
      </c>
      <c r="CV22" s="769">
        <v>5.8951432287227966E-4</v>
      </c>
      <c r="CW22" s="769">
        <v>8.685630650324261E-5</v>
      </c>
      <c r="CX22" s="769">
        <v>1.0078933195043009</v>
      </c>
      <c r="CY22" s="769">
        <v>3.2543099290475415E-3</v>
      </c>
      <c r="CZ22" s="769">
        <v>5.6963046409477429E-3</v>
      </c>
      <c r="DA22" s="769">
        <v>3.331534898015551E-3</v>
      </c>
      <c r="DB22" s="769">
        <v>4.1482294040100483E-3</v>
      </c>
      <c r="DC22" s="769">
        <v>3.5560646634696901E-3</v>
      </c>
      <c r="DD22" s="769">
        <v>1.952569935493592E-3</v>
      </c>
      <c r="DE22" s="769">
        <v>5.7818008681213909E-3</v>
      </c>
      <c r="DF22" s="769">
        <v>8.2829724530271095E-4</v>
      </c>
      <c r="DG22" s="769">
        <v>9.6843625458624596E-3</v>
      </c>
      <c r="DH22" s="769">
        <v>2.2844444487472604E-4</v>
      </c>
      <c r="DI22" s="769">
        <v>4.952808287404058E-4</v>
      </c>
      <c r="DJ22" s="769">
        <v>1.2333793248007317E-4</v>
      </c>
      <c r="DK22" s="769">
        <v>3.9343545621644676E-4</v>
      </c>
      <c r="DL22" s="769">
        <v>9.3331909004461605E-5</v>
      </c>
      <c r="DM22" s="769">
        <v>1.4430358187615024E-4</v>
      </c>
      <c r="DN22" s="769">
        <v>2.5365353026758863E-4</v>
      </c>
      <c r="DO22" s="769">
        <v>1.6933560327141517E-4</v>
      </c>
      <c r="DP22" s="769">
        <v>8.1051310252432942E-4</v>
      </c>
      <c r="DQ22" s="769">
        <v>1.1409336681358371E-4</v>
      </c>
      <c r="DR22" s="769">
        <v>1.1414254831159886E-4</v>
      </c>
      <c r="DS22" s="769">
        <v>4.8754132571729561E-4</v>
      </c>
      <c r="DT22" s="769">
        <v>2.8466685684240637E-4</v>
      </c>
      <c r="DU22" s="769">
        <v>4.1139586259754293E-4</v>
      </c>
      <c r="DV22" s="769">
        <v>2.7320393891279931E-4</v>
      </c>
      <c r="DW22" s="769">
        <v>9.5667335261718708E-4</v>
      </c>
      <c r="DX22" s="1139">
        <v>0</v>
      </c>
      <c r="DY22" s="779">
        <v>0.4317111913357401</v>
      </c>
      <c r="DZ22" s="1127">
        <f t="shared" si="42"/>
        <v>0</v>
      </c>
      <c r="EA22" s="1139">
        <f t="shared" si="55"/>
        <v>0</v>
      </c>
      <c r="EB22" s="779">
        <v>0.27968231046931408</v>
      </c>
      <c r="EC22" s="1127">
        <f t="shared" si="43"/>
        <v>0</v>
      </c>
      <c r="ED22" s="1139">
        <f t="shared" si="44"/>
        <v>0</v>
      </c>
      <c r="EE22" s="1936"/>
      <c r="EF22" s="1939"/>
      <c r="EG22" s="774">
        <v>2.8380707517041185E-4</v>
      </c>
      <c r="EH22" s="1598">
        <f t="shared" si="45"/>
        <v>0</v>
      </c>
      <c r="EI22" s="1598">
        <f t="shared" si="46"/>
        <v>0</v>
      </c>
      <c r="EJ22" s="1599">
        <f t="shared" si="47"/>
        <v>0</v>
      </c>
      <c r="EK22" s="1637">
        <f t="shared" si="48"/>
        <v>0</v>
      </c>
      <c r="EL22" s="716"/>
      <c r="EM22" s="777">
        <v>15</v>
      </c>
      <c r="EN22" s="778" t="s">
        <v>17</v>
      </c>
      <c r="EO22" s="799">
        <v>8.9242000000000002E-2</v>
      </c>
      <c r="EP22" s="1146">
        <f t="shared" si="49"/>
        <v>0</v>
      </c>
      <c r="EQ22" s="1154">
        <f t="shared" si="50"/>
        <v>0</v>
      </c>
      <c r="ER22" s="1576">
        <f t="shared" si="51"/>
        <v>0</v>
      </c>
      <c r="ES22" s="799">
        <v>8.0029000000000003E-2</v>
      </c>
      <c r="ET22" s="1146">
        <f t="shared" si="52"/>
        <v>0</v>
      </c>
      <c r="EU22" s="1154">
        <f t="shared" si="53"/>
        <v>0</v>
      </c>
      <c r="EV22" s="1577">
        <f t="shared" si="54"/>
        <v>0</v>
      </c>
    </row>
    <row r="23" spans="2:152">
      <c r="B23" s="777">
        <v>16</v>
      </c>
      <c r="C23" s="778" t="s">
        <v>408</v>
      </c>
      <c r="D23" s="1133">
        <v>0</v>
      </c>
      <c r="E23" s="766">
        <v>0</v>
      </c>
      <c r="F23" s="767">
        <v>0</v>
      </c>
      <c r="G23" s="767">
        <v>5.1877982984021585E-5</v>
      </c>
      <c r="H23" s="767">
        <v>0</v>
      </c>
      <c r="I23" s="767">
        <v>1.6157699143641946E-3</v>
      </c>
      <c r="J23" s="768">
        <v>0</v>
      </c>
      <c r="K23" s="769">
        <v>0</v>
      </c>
      <c r="L23" s="769">
        <v>2.2701917339075836E-4</v>
      </c>
      <c r="M23" s="769">
        <v>0</v>
      </c>
      <c r="N23" s="769">
        <v>0</v>
      </c>
      <c r="O23" s="769">
        <v>3.6729596709028135E-4</v>
      </c>
      <c r="P23" s="769">
        <v>6.9720601146516553E-4</v>
      </c>
      <c r="Q23" s="769">
        <v>1.3395129530902565E-4</v>
      </c>
      <c r="R23" s="769">
        <v>0</v>
      </c>
      <c r="S23" s="769">
        <v>1.2129963898916967E-3</v>
      </c>
      <c r="T23" s="769">
        <v>0.15457041977245978</v>
      </c>
      <c r="U23" s="769">
        <v>5.4527018186575953E-2</v>
      </c>
      <c r="V23" s="769">
        <v>4.0864327049984772E-3</v>
      </c>
      <c r="W23" s="769">
        <v>3.1241720943949855E-3</v>
      </c>
      <c r="X23" s="769">
        <v>1.7892795345211158E-2</v>
      </c>
      <c r="Y23" s="769">
        <v>3.0419793145406611E-3</v>
      </c>
      <c r="Z23" s="769">
        <v>3.4371578050857769E-2</v>
      </c>
      <c r="AA23" s="769">
        <v>2.1750951604132681E-4</v>
      </c>
      <c r="AB23" s="769">
        <v>6.3103575150831245E-3</v>
      </c>
      <c r="AC23" s="769">
        <v>0</v>
      </c>
      <c r="AD23" s="769">
        <v>8.3315780851412388E-3</v>
      </c>
      <c r="AE23" s="769">
        <v>0</v>
      </c>
      <c r="AF23" s="769">
        <v>3.971574120163947E-6</v>
      </c>
      <c r="AG23" s="769">
        <v>0</v>
      </c>
      <c r="AH23" s="769">
        <v>0</v>
      </c>
      <c r="AI23" s="769">
        <v>2.8761193753890466E-5</v>
      </c>
      <c r="AJ23" s="769">
        <v>0</v>
      </c>
      <c r="AK23" s="769">
        <v>4.608095067711891E-4</v>
      </c>
      <c r="AL23" s="769">
        <v>0</v>
      </c>
      <c r="AM23" s="769">
        <v>0</v>
      </c>
      <c r="AN23" s="769">
        <v>0</v>
      </c>
      <c r="AO23" s="769">
        <v>8.1784948963106036E-3</v>
      </c>
      <c r="AP23" s="769">
        <v>4.6415127618393389E-6</v>
      </c>
      <c r="AQ23" s="769">
        <v>0</v>
      </c>
      <c r="AR23" s="769">
        <v>0</v>
      </c>
      <c r="AS23" s="770">
        <f t="shared" si="18"/>
        <v>0</v>
      </c>
      <c r="AT23" s="771">
        <f t="shared" si="19"/>
        <v>0</v>
      </c>
      <c r="AU23" s="771">
        <f t="shared" si="20"/>
        <v>0</v>
      </c>
      <c r="AV23" s="771">
        <f t="shared" si="21"/>
        <v>0</v>
      </c>
      <c r="AW23" s="771">
        <f t="shared" si="22"/>
        <v>0</v>
      </c>
      <c r="AX23" s="771">
        <f t="shared" si="23"/>
        <v>0</v>
      </c>
      <c r="AY23" s="771">
        <f t="shared" si="24"/>
        <v>0</v>
      </c>
      <c r="AZ23" s="771">
        <f t="shared" si="25"/>
        <v>0</v>
      </c>
      <c r="BA23" s="771">
        <f t="shared" si="26"/>
        <v>0</v>
      </c>
      <c r="BB23" s="771">
        <f t="shared" si="27"/>
        <v>0</v>
      </c>
      <c r="BC23" s="771">
        <f t="shared" si="28"/>
        <v>0</v>
      </c>
      <c r="BD23" s="771">
        <f t="shared" si="29"/>
        <v>0</v>
      </c>
      <c r="BE23" s="771">
        <f t="shared" si="30"/>
        <v>0</v>
      </c>
      <c r="BF23" s="771">
        <f t="shared" si="31"/>
        <v>0</v>
      </c>
      <c r="BG23" s="771">
        <f t="shared" si="32"/>
        <v>0</v>
      </c>
      <c r="BH23" s="771">
        <f t="shared" si="33"/>
        <v>0</v>
      </c>
      <c r="BI23" s="771">
        <f t="shared" si="0"/>
        <v>0</v>
      </c>
      <c r="BJ23" s="771">
        <f t="shared" si="1"/>
        <v>0</v>
      </c>
      <c r="BK23" s="771">
        <f t="shared" si="34"/>
        <v>0</v>
      </c>
      <c r="BL23" s="771">
        <f t="shared" si="35"/>
        <v>0</v>
      </c>
      <c r="BM23" s="771">
        <f t="shared" si="36"/>
        <v>0</v>
      </c>
      <c r="BN23" s="771">
        <f t="shared" si="37"/>
        <v>0</v>
      </c>
      <c r="BO23" s="771">
        <f t="shared" si="38"/>
        <v>0</v>
      </c>
      <c r="BP23" s="771">
        <f t="shared" si="39"/>
        <v>0</v>
      </c>
      <c r="BQ23" s="771">
        <f t="shared" si="2"/>
        <v>0</v>
      </c>
      <c r="BR23" s="771">
        <f t="shared" si="3"/>
        <v>0</v>
      </c>
      <c r="BS23" s="771">
        <f t="shared" si="4"/>
        <v>0</v>
      </c>
      <c r="BT23" s="771">
        <f t="shared" si="5"/>
        <v>0</v>
      </c>
      <c r="BU23" s="771">
        <f t="shared" si="6"/>
        <v>0</v>
      </c>
      <c r="BV23" s="771">
        <f t="shared" si="7"/>
        <v>0</v>
      </c>
      <c r="BW23" s="771">
        <f t="shared" si="8"/>
        <v>0</v>
      </c>
      <c r="BX23" s="771">
        <f t="shared" si="9"/>
        <v>0</v>
      </c>
      <c r="BY23" s="771">
        <f t="shared" si="10"/>
        <v>0</v>
      </c>
      <c r="BZ23" s="771">
        <f t="shared" si="11"/>
        <v>0</v>
      </c>
      <c r="CA23" s="771">
        <f t="shared" si="12"/>
        <v>0</v>
      </c>
      <c r="CB23" s="771">
        <f t="shared" si="13"/>
        <v>0</v>
      </c>
      <c r="CC23" s="771">
        <f t="shared" si="14"/>
        <v>0</v>
      </c>
      <c r="CD23" s="771">
        <f t="shared" si="15"/>
        <v>0</v>
      </c>
      <c r="CE23" s="771">
        <f t="shared" si="16"/>
        <v>0</v>
      </c>
      <c r="CF23" s="772">
        <f t="shared" si="17"/>
        <v>0</v>
      </c>
      <c r="CG23" s="773">
        <f t="shared" si="40"/>
        <v>0</v>
      </c>
      <c r="CH23" s="774">
        <v>2.0328095460736328E-2</v>
      </c>
      <c r="CI23" s="773">
        <f t="shared" si="41"/>
        <v>0</v>
      </c>
      <c r="CJ23" s="775">
        <v>5.2615388814951867E-6</v>
      </c>
      <c r="CK23" s="767">
        <v>5.5560132568006084E-6</v>
      </c>
      <c r="CL23" s="768">
        <v>7.2745913129389424E-6</v>
      </c>
      <c r="CM23" s="769">
        <v>6.2053205888931338E-6</v>
      </c>
      <c r="CN23" s="769">
        <v>4.6156597191632507E-5</v>
      </c>
      <c r="CO23" s="769">
        <v>6.1897935434387245E-6</v>
      </c>
      <c r="CP23" s="769">
        <v>5.7108110885011191E-6</v>
      </c>
      <c r="CQ23" s="769">
        <v>1.3115178073901364E-5</v>
      </c>
      <c r="CR23" s="769">
        <v>7.3516559239589833E-6</v>
      </c>
      <c r="CS23" s="769">
        <v>7.3230024430777336E-6</v>
      </c>
      <c r="CT23" s="769">
        <v>1.4946291963023052E-5</v>
      </c>
      <c r="CU23" s="769">
        <v>2.6687298023068796E-5</v>
      </c>
      <c r="CV23" s="769">
        <v>1.7906233927555984E-5</v>
      </c>
      <c r="CW23" s="769">
        <v>3.3530494119920061E-6</v>
      </c>
      <c r="CX23" s="769">
        <v>3.1688025751371595E-5</v>
      </c>
      <c r="CY23" s="769">
        <v>1.0031610340934185</v>
      </c>
      <c r="CZ23" s="769">
        <v>1.1246877461698721E-3</v>
      </c>
      <c r="DA23" s="769">
        <v>9.8630569083119789E-5</v>
      </c>
      <c r="DB23" s="769">
        <v>8.4336171211352022E-5</v>
      </c>
      <c r="DC23" s="769">
        <v>3.8053172869265204E-4</v>
      </c>
      <c r="DD23" s="769">
        <v>7.1018101545805473E-5</v>
      </c>
      <c r="DE23" s="769">
        <v>7.1305995634332034E-4</v>
      </c>
      <c r="DF23" s="769">
        <v>1.4825031344299551E-5</v>
      </c>
      <c r="DG23" s="769">
        <v>1.4490774136095226E-4</v>
      </c>
      <c r="DH23" s="769">
        <v>1.2289159651621074E-5</v>
      </c>
      <c r="DI23" s="769">
        <v>2.1423882367175984E-4</v>
      </c>
      <c r="DJ23" s="769">
        <v>1.3729166193048508E-5</v>
      </c>
      <c r="DK23" s="769">
        <v>1.5979236273772422E-5</v>
      </c>
      <c r="DL23" s="769">
        <v>1.8420918275474136E-5</v>
      </c>
      <c r="DM23" s="769">
        <v>6.0176659076635208E-6</v>
      </c>
      <c r="DN23" s="769">
        <v>2.5252549819870725E-5</v>
      </c>
      <c r="DO23" s="769">
        <v>2.311288321171347E-5</v>
      </c>
      <c r="DP23" s="769">
        <v>2.7308922105773699E-5</v>
      </c>
      <c r="DQ23" s="769">
        <v>1.1363658018328185E-5</v>
      </c>
      <c r="DR23" s="769">
        <v>9.2198533284704808E-6</v>
      </c>
      <c r="DS23" s="769">
        <v>1.6251790920732564E-5</v>
      </c>
      <c r="DT23" s="769">
        <v>1.9052137624011152E-4</v>
      </c>
      <c r="DU23" s="769">
        <v>1.0206802886570666E-5</v>
      </c>
      <c r="DV23" s="769">
        <v>6.3944356734968664E-6</v>
      </c>
      <c r="DW23" s="769">
        <v>1.5660834338433234E-5</v>
      </c>
      <c r="DX23" s="1139">
        <v>0</v>
      </c>
      <c r="DY23" s="779">
        <v>0.44939191839937231</v>
      </c>
      <c r="DZ23" s="1127">
        <f t="shared" si="42"/>
        <v>0</v>
      </c>
      <c r="EA23" s="1139">
        <f t="shared" si="55"/>
        <v>0</v>
      </c>
      <c r="EB23" s="779">
        <v>0.28481757551981168</v>
      </c>
      <c r="EC23" s="1127">
        <f t="shared" si="43"/>
        <v>0</v>
      </c>
      <c r="ED23" s="1139">
        <f t="shared" si="44"/>
        <v>0</v>
      </c>
      <c r="EE23" s="1936"/>
      <c r="EF23" s="1939"/>
      <c r="EG23" s="774">
        <v>1.2600407789783367E-5</v>
      </c>
      <c r="EH23" s="1598">
        <f t="shared" si="45"/>
        <v>0</v>
      </c>
      <c r="EI23" s="1598">
        <f t="shared" si="46"/>
        <v>0</v>
      </c>
      <c r="EJ23" s="1599">
        <f t="shared" si="47"/>
        <v>0</v>
      </c>
      <c r="EK23" s="1637">
        <f t="shared" si="48"/>
        <v>0</v>
      </c>
      <c r="EL23" s="716"/>
      <c r="EM23" s="777">
        <v>16</v>
      </c>
      <c r="EN23" s="778" t="s">
        <v>408</v>
      </c>
      <c r="EO23" s="799">
        <v>6.6889000000000004E-2</v>
      </c>
      <c r="EP23" s="1146">
        <f t="shared" si="49"/>
        <v>0</v>
      </c>
      <c r="EQ23" s="1154">
        <f t="shared" si="50"/>
        <v>0</v>
      </c>
      <c r="ER23" s="1576">
        <f t="shared" si="51"/>
        <v>0</v>
      </c>
      <c r="ES23" s="799">
        <v>6.1004000000000003E-2</v>
      </c>
      <c r="ET23" s="1146">
        <f t="shared" si="52"/>
        <v>0</v>
      </c>
      <c r="EU23" s="1154">
        <f t="shared" si="53"/>
        <v>0</v>
      </c>
      <c r="EV23" s="1577">
        <f t="shared" si="54"/>
        <v>0</v>
      </c>
    </row>
    <row r="24" spans="2:152">
      <c r="B24" s="777">
        <v>17</v>
      </c>
      <c r="C24" s="778" t="s">
        <v>409</v>
      </c>
      <c r="D24" s="1133">
        <v>0</v>
      </c>
      <c r="E24" s="766">
        <v>0</v>
      </c>
      <c r="F24" s="767">
        <v>0</v>
      </c>
      <c r="G24" s="767">
        <v>2.0751193193608634E-4</v>
      </c>
      <c r="H24" s="767">
        <v>0</v>
      </c>
      <c r="I24" s="767">
        <v>1.8850649000915602E-3</v>
      </c>
      <c r="J24" s="768">
        <v>0</v>
      </c>
      <c r="K24" s="769">
        <v>0</v>
      </c>
      <c r="L24" s="769">
        <v>6.4862620968788109E-6</v>
      </c>
      <c r="M24" s="769">
        <v>0</v>
      </c>
      <c r="N24" s="769">
        <v>1.6975046681378373E-4</v>
      </c>
      <c r="O24" s="769">
        <v>2.8649085433041944E-3</v>
      </c>
      <c r="P24" s="769">
        <v>1.2136549088467695E-3</v>
      </c>
      <c r="Q24" s="769">
        <v>1.2055616577812307E-4</v>
      </c>
      <c r="R24" s="769">
        <v>2.7580348450122318E-6</v>
      </c>
      <c r="S24" s="769">
        <v>2.3104693140794225E-4</v>
      </c>
      <c r="T24" s="769">
        <v>8.4346802667712821E-3</v>
      </c>
      <c r="U24" s="769">
        <v>6.8951982205940079E-2</v>
      </c>
      <c r="V24" s="769">
        <v>4.3148668313648517E-4</v>
      </c>
      <c r="W24" s="769">
        <v>2.9492184571088664E-3</v>
      </c>
      <c r="X24" s="769">
        <v>4.0120933239527678E-3</v>
      </c>
      <c r="Y24" s="769">
        <v>1.419590346785642E-3</v>
      </c>
      <c r="Z24" s="769">
        <v>4.1975909478038694E-3</v>
      </c>
      <c r="AA24" s="769">
        <v>3.62515860068878E-5</v>
      </c>
      <c r="AB24" s="769">
        <v>6.927691831635535E-5</v>
      </c>
      <c r="AC24" s="769">
        <v>0</v>
      </c>
      <c r="AD24" s="769">
        <v>1.8722647382339862E-4</v>
      </c>
      <c r="AE24" s="769">
        <v>0</v>
      </c>
      <c r="AF24" s="769">
        <v>2.6477160801092977E-6</v>
      </c>
      <c r="AG24" s="769">
        <v>0</v>
      </c>
      <c r="AH24" s="769">
        <v>0</v>
      </c>
      <c r="AI24" s="769">
        <v>3.4924306701152708E-5</v>
      </c>
      <c r="AJ24" s="769">
        <v>4.2759528961028963E-6</v>
      </c>
      <c r="AK24" s="769">
        <v>2.0329831181081873E-5</v>
      </c>
      <c r="AL24" s="769">
        <v>0</v>
      </c>
      <c r="AM24" s="769">
        <v>0</v>
      </c>
      <c r="AN24" s="769">
        <v>0</v>
      </c>
      <c r="AO24" s="769">
        <v>1.1948061762199693E-2</v>
      </c>
      <c r="AP24" s="769">
        <v>4.6415127618393389E-6</v>
      </c>
      <c r="AQ24" s="769">
        <v>0</v>
      </c>
      <c r="AR24" s="769">
        <v>0</v>
      </c>
      <c r="AS24" s="770">
        <f>$D$8*E24</f>
        <v>0</v>
      </c>
      <c r="AT24" s="771">
        <f>$D$9*F24</f>
        <v>0</v>
      </c>
      <c r="AU24" s="771">
        <f>$D$10*G24</f>
        <v>0</v>
      </c>
      <c r="AV24" s="771">
        <f>$D$11*H24</f>
        <v>0</v>
      </c>
      <c r="AW24" s="771">
        <f>$D$12*I24</f>
        <v>0</v>
      </c>
      <c r="AX24" s="771">
        <f>$D$13*J24</f>
        <v>0</v>
      </c>
      <c r="AY24" s="771">
        <f>$D$14*K24</f>
        <v>0</v>
      </c>
      <c r="AZ24" s="771">
        <f>$D$15*L24</f>
        <v>0</v>
      </c>
      <c r="BA24" s="771">
        <f>$D$16*M24</f>
        <v>0</v>
      </c>
      <c r="BB24" s="771">
        <f>$D$17*N24</f>
        <v>0</v>
      </c>
      <c r="BC24" s="771">
        <f>$D$18*O24</f>
        <v>0</v>
      </c>
      <c r="BD24" s="771">
        <f>$D$19*P24</f>
        <v>0</v>
      </c>
      <c r="BE24" s="771">
        <f>$D$20*Q24</f>
        <v>0</v>
      </c>
      <c r="BF24" s="771">
        <f>$D$21*R24</f>
        <v>0</v>
      </c>
      <c r="BG24" s="771">
        <f>$D$22*S24</f>
        <v>0</v>
      </c>
      <c r="BH24" s="771">
        <f>$D$23*T24</f>
        <v>0</v>
      </c>
      <c r="BI24" s="771">
        <f t="shared" si="0"/>
        <v>0</v>
      </c>
      <c r="BJ24" s="771">
        <f t="shared" si="1"/>
        <v>0</v>
      </c>
      <c r="BK24" s="771">
        <f>$D$26*W24</f>
        <v>0</v>
      </c>
      <c r="BL24" s="771">
        <f>$D$27*X24</f>
        <v>0</v>
      </c>
      <c r="BM24" s="771">
        <f>$D$28*Y24</f>
        <v>0</v>
      </c>
      <c r="BN24" s="771">
        <f t="shared" si="37"/>
        <v>0</v>
      </c>
      <c r="BO24" s="771">
        <f t="shared" si="38"/>
        <v>0</v>
      </c>
      <c r="BP24" s="771">
        <f t="shared" si="39"/>
        <v>0</v>
      </c>
      <c r="BQ24" s="771">
        <f t="shared" si="2"/>
        <v>0</v>
      </c>
      <c r="BR24" s="771">
        <f t="shared" si="3"/>
        <v>0</v>
      </c>
      <c r="BS24" s="771">
        <f t="shared" si="4"/>
        <v>0</v>
      </c>
      <c r="BT24" s="771">
        <f t="shared" si="5"/>
        <v>0</v>
      </c>
      <c r="BU24" s="771">
        <f t="shared" si="6"/>
        <v>0</v>
      </c>
      <c r="BV24" s="771">
        <f t="shared" si="7"/>
        <v>0</v>
      </c>
      <c r="BW24" s="771">
        <f t="shared" si="8"/>
        <v>0</v>
      </c>
      <c r="BX24" s="771">
        <f t="shared" si="9"/>
        <v>0</v>
      </c>
      <c r="BY24" s="771">
        <f t="shared" si="10"/>
        <v>0</v>
      </c>
      <c r="BZ24" s="771">
        <f t="shared" si="11"/>
        <v>0</v>
      </c>
      <c r="CA24" s="771">
        <f t="shared" si="12"/>
        <v>0</v>
      </c>
      <c r="CB24" s="771">
        <f t="shared" si="13"/>
        <v>0</v>
      </c>
      <c r="CC24" s="771">
        <f t="shared" si="14"/>
        <v>0</v>
      </c>
      <c r="CD24" s="771">
        <f t="shared" si="15"/>
        <v>0</v>
      </c>
      <c r="CE24" s="771">
        <f t="shared" si="16"/>
        <v>0</v>
      </c>
      <c r="CF24" s="772">
        <f t="shared" si="17"/>
        <v>0</v>
      </c>
      <c r="CG24" s="773">
        <f t="shared" si="40"/>
        <v>0</v>
      </c>
      <c r="CH24" s="774">
        <v>8.0950450085151227E-2</v>
      </c>
      <c r="CI24" s="773">
        <f t="shared" si="41"/>
        <v>0</v>
      </c>
      <c r="CJ24" s="775">
        <v>2.5995370852566291E-5</v>
      </c>
      <c r="CK24" s="767">
        <v>2.6743089382993717E-5</v>
      </c>
      <c r="CL24" s="768">
        <v>5.226970119501014E-5</v>
      </c>
      <c r="CM24" s="769">
        <v>2.1432581989071804E-5</v>
      </c>
      <c r="CN24" s="769">
        <v>2.1915174867297461E-4</v>
      </c>
      <c r="CO24" s="769">
        <v>3.0547610181369364E-5</v>
      </c>
      <c r="CP24" s="769">
        <v>2.9477728977781296E-5</v>
      </c>
      <c r="CQ24" s="769">
        <v>3.3473348689781418E-5</v>
      </c>
      <c r="CR24" s="769">
        <v>3.7215082492855485E-5</v>
      </c>
      <c r="CS24" s="769">
        <v>5.1032234006794419E-5</v>
      </c>
      <c r="CT24" s="769">
        <v>2.7451654463454432E-4</v>
      </c>
      <c r="CU24" s="769">
        <v>1.6133400436217239E-4</v>
      </c>
      <c r="CV24" s="769">
        <v>7.8602397780414921E-5</v>
      </c>
      <c r="CW24" s="769">
        <v>1.497518705238751E-5</v>
      </c>
      <c r="CX24" s="769">
        <v>5.2430304101318438E-5</v>
      </c>
      <c r="CY24" s="769">
        <v>7.3028488327094845E-4</v>
      </c>
      <c r="CZ24" s="769">
        <v>1.005643716295749</v>
      </c>
      <c r="DA24" s="769">
        <v>1.0288432431868638E-4</v>
      </c>
      <c r="DB24" s="769">
        <v>3.2698321758916835E-4</v>
      </c>
      <c r="DC24" s="769">
        <v>3.9279712332664264E-4</v>
      </c>
      <c r="DD24" s="769">
        <v>1.5454301974554747E-4</v>
      </c>
      <c r="DE24" s="769">
        <v>3.7439000227084383E-4</v>
      </c>
      <c r="DF24" s="769">
        <v>5.7142722072208032E-5</v>
      </c>
      <c r="DG24" s="769">
        <v>9.3216967535992212E-5</v>
      </c>
      <c r="DH24" s="769">
        <v>5.9851906283204448E-5</v>
      </c>
      <c r="DI24" s="769">
        <v>1.2799122382745049E-4</v>
      </c>
      <c r="DJ24" s="769">
        <v>6.3946845861504863E-5</v>
      </c>
      <c r="DK24" s="769">
        <v>8.3610514810740269E-5</v>
      </c>
      <c r="DL24" s="769">
        <v>1.0019049247267137E-4</v>
      </c>
      <c r="DM24" s="769">
        <v>2.6589313479087156E-5</v>
      </c>
      <c r="DN24" s="769">
        <v>1.3245107117150005E-4</v>
      </c>
      <c r="DO24" s="769">
        <v>1.2348599443584042E-4</v>
      </c>
      <c r="DP24" s="769">
        <v>9.0683393003001655E-5</v>
      </c>
      <c r="DQ24" s="769">
        <v>5.0655791042350684E-5</v>
      </c>
      <c r="DR24" s="769">
        <v>4.3696676473880747E-5</v>
      </c>
      <c r="DS24" s="769">
        <v>8.6254837745944357E-5</v>
      </c>
      <c r="DT24" s="769">
        <v>1.082227095453706E-3</v>
      </c>
      <c r="DU24" s="769">
        <v>4.2977101404901144E-5</v>
      </c>
      <c r="DV24" s="769">
        <v>2.5651079550692726E-5</v>
      </c>
      <c r="DW24" s="769">
        <v>6.9671395322521277E-5</v>
      </c>
      <c r="DX24" s="1139">
        <v>0</v>
      </c>
      <c r="DY24" s="779">
        <v>0.44720659426926596</v>
      </c>
      <c r="DZ24" s="1127">
        <f t="shared" si="42"/>
        <v>0</v>
      </c>
      <c r="EA24" s="1139">
        <f t="shared" si="55"/>
        <v>0</v>
      </c>
      <c r="EB24" s="779">
        <v>0.25353264424964017</v>
      </c>
      <c r="EC24" s="1127">
        <f t="shared" si="43"/>
        <v>0</v>
      </c>
      <c r="ED24" s="1139">
        <f t="shared" si="44"/>
        <v>0</v>
      </c>
      <c r="EE24" s="1936"/>
      <c r="EF24" s="1939"/>
      <c r="EG24" s="774">
        <v>5.0397509867682307E-5</v>
      </c>
      <c r="EH24" s="1598">
        <f t="shared" si="45"/>
        <v>0</v>
      </c>
      <c r="EI24" s="1598">
        <f t="shared" si="46"/>
        <v>0</v>
      </c>
      <c r="EJ24" s="1599">
        <f t="shared" si="47"/>
        <v>0</v>
      </c>
      <c r="EK24" s="1637">
        <f t="shared" si="48"/>
        <v>0</v>
      </c>
      <c r="EL24" s="716"/>
      <c r="EM24" s="777">
        <v>17</v>
      </c>
      <c r="EN24" s="778" t="s">
        <v>409</v>
      </c>
      <c r="EO24" s="799">
        <v>5.4886999999999998E-2</v>
      </c>
      <c r="EP24" s="1146">
        <f t="shared" si="49"/>
        <v>0</v>
      </c>
      <c r="EQ24" s="1154">
        <f t="shared" si="50"/>
        <v>0</v>
      </c>
      <c r="ER24" s="1576">
        <f t="shared" si="51"/>
        <v>0</v>
      </c>
      <c r="ES24" s="799">
        <v>5.3970999999999998E-2</v>
      </c>
      <c r="ET24" s="1146">
        <f t="shared" si="52"/>
        <v>0</v>
      </c>
      <c r="EU24" s="1154">
        <f t="shared" si="53"/>
        <v>0</v>
      </c>
      <c r="EV24" s="1577">
        <f t="shared" si="54"/>
        <v>0</v>
      </c>
    </row>
    <row r="25" spans="2:152">
      <c r="B25" s="777">
        <v>18</v>
      </c>
      <c r="C25" s="778" t="s">
        <v>410</v>
      </c>
      <c r="D25" s="1133">
        <v>0</v>
      </c>
      <c r="E25" s="766">
        <v>2.4439001896824986E-4</v>
      </c>
      <c r="F25" s="767">
        <v>0</v>
      </c>
      <c r="G25" s="767">
        <v>5.1877982984021585E-5</v>
      </c>
      <c r="H25" s="767">
        <v>1.7034614336331426E-5</v>
      </c>
      <c r="I25" s="767">
        <v>0</v>
      </c>
      <c r="J25" s="768">
        <v>0</v>
      </c>
      <c r="K25" s="769">
        <v>0</v>
      </c>
      <c r="L25" s="769">
        <v>0</v>
      </c>
      <c r="M25" s="769">
        <v>0</v>
      </c>
      <c r="N25" s="769">
        <v>0</v>
      </c>
      <c r="O25" s="769">
        <v>0</v>
      </c>
      <c r="P25" s="769">
        <v>0</v>
      </c>
      <c r="Q25" s="769">
        <v>0</v>
      </c>
      <c r="R25" s="769">
        <v>0</v>
      </c>
      <c r="S25" s="769">
        <v>2.8880866425992781E-5</v>
      </c>
      <c r="T25" s="769">
        <v>2.3538642604943117E-3</v>
      </c>
      <c r="U25" s="769">
        <v>4.5139343189846918E-3</v>
      </c>
      <c r="V25" s="769">
        <v>8.6229652441706994E-2</v>
      </c>
      <c r="W25" s="769">
        <v>9.997350702063953E-6</v>
      </c>
      <c r="X25" s="769">
        <v>5.894544693959042E-4</v>
      </c>
      <c r="Y25" s="769">
        <v>8.1119448387750967E-4</v>
      </c>
      <c r="Z25" s="769">
        <v>2.8997850508983248E-3</v>
      </c>
      <c r="AA25" s="769">
        <v>1.0875475802066341E-4</v>
      </c>
      <c r="AB25" s="769">
        <v>1.5394870736967856E-4</v>
      </c>
      <c r="AC25" s="769">
        <v>0</v>
      </c>
      <c r="AD25" s="769">
        <v>9.361323691169931E-5</v>
      </c>
      <c r="AE25" s="769">
        <v>2.4335044898157837E-5</v>
      </c>
      <c r="AF25" s="769">
        <v>8.1152497855349972E-4</v>
      </c>
      <c r="AG25" s="769">
        <v>1.1489146586191578E-5</v>
      </c>
      <c r="AH25" s="769">
        <v>0</v>
      </c>
      <c r="AI25" s="769">
        <v>2.2598080806628224E-5</v>
      </c>
      <c r="AJ25" s="769">
        <v>9.8346916610366625E-5</v>
      </c>
      <c r="AK25" s="769">
        <v>4.5172884884363924E-3</v>
      </c>
      <c r="AL25" s="769">
        <v>0</v>
      </c>
      <c r="AM25" s="769">
        <v>9.5860299571942868E-3</v>
      </c>
      <c r="AN25" s="769">
        <v>0</v>
      </c>
      <c r="AO25" s="769">
        <v>4.1802676139394319E-3</v>
      </c>
      <c r="AP25" s="769">
        <v>9.3294406512970708E-4</v>
      </c>
      <c r="AQ25" s="769">
        <v>2.4728393059834604E-2</v>
      </c>
      <c r="AR25" s="769">
        <v>0</v>
      </c>
      <c r="AS25" s="770">
        <f>$D$8*E25</f>
        <v>0</v>
      </c>
      <c r="AT25" s="771">
        <f>$D$9*F25</f>
        <v>0</v>
      </c>
      <c r="AU25" s="771">
        <f>$D$10*G25</f>
        <v>0</v>
      </c>
      <c r="AV25" s="771">
        <f>$D$11*H25</f>
        <v>0</v>
      </c>
      <c r="AW25" s="771">
        <f>$D$12*I25</f>
        <v>0</v>
      </c>
      <c r="AX25" s="771">
        <f>$D$13*J25</f>
        <v>0</v>
      </c>
      <c r="AY25" s="771">
        <f>$D$14*K25</f>
        <v>0</v>
      </c>
      <c r="AZ25" s="771">
        <f>$D$15*L25</f>
        <v>0</v>
      </c>
      <c r="BA25" s="771">
        <f>$D$16*M25</f>
        <v>0</v>
      </c>
      <c r="BB25" s="771">
        <f>$D$17*N25</f>
        <v>0</v>
      </c>
      <c r="BC25" s="771">
        <f>$D$18*O25</f>
        <v>0</v>
      </c>
      <c r="BD25" s="771">
        <f>$D$19*P25</f>
        <v>0</v>
      </c>
      <c r="BE25" s="771">
        <f>$D$20*Q25</f>
        <v>0</v>
      </c>
      <c r="BF25" s="771">
        <f>$D$21*R25</f>
        <v>0</v>
      </c>
      <c r="BG25" s="771">
        <f>$D$22*S25</f>
        <v>0</v>
      </c>
      <c r="BH25" s="771">
        <f>$D$23*T25</f>
        <v>0</v>
      </c>
      <c r="BI25" s="771">
        <f t="shared" si="0"/>
        <v>0</v>
      </c>
      <c r="BJ25" s="771">
        <f t="shared" si="1"/>
        <v>0</v>
      </c>
      <c r="BK25" s="771">
        <f>$D$26*W25</f>
        <v>0</v>
      </c>
      <c r="BL25" s="771">
        <f>$D$27*X25</f>
        <v>0</v>
      </c>
      <c r="BM25" s="771">
        <f>$D$28*Y25</f>
        <v>0</v>
      </c>
      <c r="BN25" s="771">
        <f t="shared" si="37"/>
        <v>0</v>
      </c>
      <c r="BO25" s="771">
        <f t="shared" si="38"/>
        <v>0</v>
      </c>
      <c r="BP25" s="771">
        <f t="shared" si="39"/>
        <v>0</v>
      </c>
      <c r="BQ25" s="771">
        <f t="shared" si="2"/>
        <v>0</v>
      </c>
      <c r="BR25" s="771">
        <f t="shared" si="3"/>
        <v>0</v>
      </c>
      <c r="BS25" s="771">
        <f t="shared" si="4"/>
        <v>0</v>
      </c>
      <c r="BT25" s="771">
        <f t="shared" si="5"/>
        <v>0</v>
      </c>
      <c r="BU25" s="771">
        <f t="shared" si="6"/>
        <v>0</v>
      </c>
      <c r="BV25" s="771">
        <f t="shared" si="7"/>
        <v>0</v>
      </c>
      <c r="BW25" s="771">
        <f t="shared" si="8"/>
        <v>0</v>
      </c>
      <c r="BX25" s="771">
        <f t="shared" si="9"/>
        <v>0</v>
      </c>
      <c r="BY25" s="771">
        <f t="shared" si="10"/>
        <v>0</v>
      </c>
      <c r="BZ25" s="771">
        <f t="shared" si="11"/>
        <v>0</v>
      </c>
      <c r="CA25" s="771">
        <f t="shared" si="12"/>
        <v>0</v>
      </c>
      <c r="CB25" s="771">
        <f t="shared" si="13"/>
        <v>0</v>
      </c>
      <c r="CC25" s="771">
        <f t="shared" si="14"/>
        <v>0</v>
      </c>
      <c r="CD25" s="771">
        <f t="shared" si="15"/>
        <v>0</v>
      </c>
      <c r="CE25" s="771">
        <f t="shared" si="16"/>
        <v>0</v>
      </c>
      <c r="CF25" s="772">
        <f t="shared" si="17"/>
        <v>0</v>
      </c>
      <c r="CG25" s="773">
        <f t="shared" si="40"/>
        <v>0</v>
      </c>
      <c r="CH25" s="774">
        <v>0.10746794280115302</v>
      </c>
      <c r="CI25" s="773">
        <f t="shared" si="41"/>
        <v>0</v>
      </c>
      <c r="CJ25" s="775">
        <v>4.5539233032208288E-5</v>
      </c>
      <c r="CK25" s="767">
        <v>2.2013728841709293E-5</v>
      </c>
      <c r="CL25" s="768">
        <v>3.1969825359698967E-5</v>
      </c>
      <c r="CM25" s="769">
        <v>1.9767387129656418E-5</v>
      </c>
      <c r="CN25" s="769">
        <v>3.9999899685349733E-5</v>
      </c>
      <c r="CO25" s="769">
        <v>2.4754832929451689E-5</v>
      </c>
      <c r="CP25" s="769">
        <v>1.9273683946332265E-5</v>
      </c>
      <c r="CQ25" s="769">
        <v>2.1929194548576545E-5</v>
      </c>
      <c r="CR25" s="769">
        <v>2.0139355033752385E-5</v>
      </c>
      <c r="CS25" s="769">
        <v>2.1343027744854725E-5</v>
      </c>
      <c r="CT25" s="769">
        <v>1.9926657899779325E-5</v>
      </c>
      <c r="CU25" s="769">
        <v>3.319364973020845E-5</v>
      </c>
      <c r="CV25" s="769">
        <v>3.3874874500526939E-5</v>
      </c>
      <c r="CW25" s="769">
        <v>1.3076790173467151E-5</v>
      </c>
      <c r="CX25" s="769">
        <v>2.2647815401342691E-5</v>
      </c>
      <c r="CY25" s="769">
        <v>2.7984277980096857E-4</v>
      </c>
      <c r="CZ25" s="769">
        <v>5.1216078622751636E-4</v>
      </c>
      <c r="DA25" s="769">
        <v>1.0093805427762941</v>
      </c>
      <c r="DB25" s="769">
        <v>2.9404990660268254E-5</v>
      </c>
      <c r="DC25" s="769">
        <v>8.9609005787616821E-5</v>
      </c>
      <c r="DD25" s="769">
        <v>1.0013620885016856E-4</v>
      </c>
      <c r="DE25" s="769">
        <v>3.3737084449020886E-4</v>
      </c>
      <c r="DF25" s="769">
        <v>4.3915282153981652E-5</v>
      </c>
      <c r="DG25" s="769">
        <v>6.4199467247792283E-5</v>
      </c>
      <c r="DH25" s="769">
        <v>2.878871338702499E-5</v>
      </c>
      <c r="DI25" s="769">
        <v>6.9897647345175645E-5</v>
      </c>
      <c r="DJ25" s="769">
        <v>4.5813110614573968E-5</v>
      </c>
      <c r="DK25" s="769">
        <v>1.3461209663823658E-4</v>
      </c>
      <c r="DL25" s="769">
        <v>5.9809365097031793E-5</v>
      </c>
      <c r="DM25" s="769">
        <v>1.4491664864725406E-5</v>
      </c>
      <c r="DN25" s="769">
        <v>7.3744658467806909E-5</v>
      </c>
      <c r="DO25" s="769">
        <v>8.0565076741713108E-5</v>
      </c>
      <c r="DP25" s="769">
        <v>5.4102842449266079E-4</v>
      </c>
      <c r="DQ25" s="769">
        <v>3.3833202674719075E-5</v>
      </c>
      <c r="DR25" s="769">
        <v>1.0861017036429658E-3</v>
      </c>
      <c r="DS25" s="769">
        <v>6.1368741677568332E-5</v>
      </c>
      <c r="DT25" s="769">
        <v>5.1317479509906875E-4</v>
      </c>
      <c r="DU25" s="769">
        <v>1.3269326545975558E-4</v>
      </c>
      <c r="DV25" s="769">
        <v>2.7023283234735096E-3</v>
      </c>
      <c r="DW25" s="769">
        <v>1.6146183932069731E-4</v>
      </c>
      <c r="DX25" s="1139">
        <v>0</v>
      </c>
      <c r="DY25" s="779">
        <v>0.30821686013063049</v>
      </c>
      <c r="DZ25" s="1127">
        <f t="shared" si="42"/>
        <v>0</v>
      </c>
      <c r="EA25" s="1139">
        <f t="shared" si="55"/>
        <v>0</v>
      </c>
      <c r="EB25" s="779">
        <v>0.17551355375816441</v>
      </c>
      <c r="EC25" s="1127">
        <f t="shared" si="43"/>
        <v>0</v>
      </c>
      <c r="ED25" s="1139">
        <f t="shared" si="44"/>
        <v>0</v>
      </c>
      <c r="EE25" s="1936"/>
      <c r="EF25" s="1939"/>
      <c r="EG25" s="774">
        <v>1.3970973312433027E-4</v>
      </c>
      <c r="EH25" s="1598">
        <f t="shared" si="45"/>
        <v>0</v>
      </c>
      <c r="EI25" s="1598">
        <f t="shared" si="46"/>
        <v>0</v>
      </c>
      <c r="EJ25" s="1599">
        <f t="shared" si="47"/>
        <v>0</v>
      </c>
      <c r="EK25" s="1637">
        <f t="shared" si="48"/>
        <v>0</v>
      </c>
      <c r="EL25" s="716"/>
      <c r="EM25" s="777">
        <v>18</v>
      </c>
      <c r="EN25" s="778" t="s">
        <v>410</v>
      </c>
      <c r="EO25" s="799">
        <v>4.1050000000000003E-2</v>
      </c>
      <c r="EP25" s="1146">
        <f t="shared" si="49"/>
        <v>0</v>
      </c>
      <c r="EQ25" s="1154">
        <f t="shared" si="50"/>
        <v>0</v>
      </c>
      <c r="ER25" s="1576">
        <f t="shared" si="51"/>
        <v>0</v>
      </c>
      <c r="ES25" s="799">
        <v>4.0203999999999997E-2</v>
      </c>
      <c r="ET25" s="1146">
        <f t="shared" si="52"/>
        <v>0</v>
      </c>
      <c r="EU25" s="1154">
        <f t="shared" si="53"/>
        <v>0</v>
      </c>
      <c r="EV25" s="1577">
        <f t="shared" si="54"/>
        <v>0</v>
      </c>
    </row>
    <row r="26" spans="2:152">
      <c r="B26" s="777">
        <v>19</v>
      </c>
      <c r="C26" s="778" t="s">
        <v>411</v>
      </c>
      <c r="D26" s="1133">
        <v>0</v>
      </c>
      <c r="E26" s="766">
        <v>0</v>
      </c>
      <c r="F26" s="767">
        <v>0</v>
      </c>
      <c r="G26" s="767">
        <v>0</v>
      </c>
      <c r="H26" s="767">
        <v>0</v>
      </c>
      <c r="I26" s="767">
        <v>5.3858997145473151E-5</v>
      </c>
      <c r="J26" s="768">
        <v>2.1282527683247882E-6</v>
      </c>
      <c r="K26" s="769">
        <v>0</v>
      </c>
      <c r="L26" s="769">
        <v>0</v>
      </c>
      <c r="M26" s="769">
        <v>0</v>
      </c>
      <c r="N26" s="769">
        <v>0</v>
      </c>
      <c r="O26" s="769">
        <v>0</v>
      </c>
      <c r="P26" s="769">
        <v>0</v>
      </c>
      <c r="Q26" s="769">
        <v>0</v>
      </c>
      <c r="R26" s="769">
        <v>1.379017422506116E-5</v>
      </c>
      <c r="S26" s="769">
        <v>2.5992779783393501E-4</v>
      </c>
      <c r="T26" s="769">
        <v>7.4539034915653201E-3</v>
      </c>
      <c r="U26" s="769">
        <v>6.9998691613240875E-3</v>
      </c>
      <c r="V26" s="769">
        <v>0.1884327726826627</v>
      </c>
      <c r="W26" s="769">
        <v>0.3257036885225415</v>
      </c>
      <c r="X26" s="769">
        <v>0.1870281987412295</v>
      </c>
      <c r="Y26" s="769">
        <v>0.15838572297708375</v>
      </c>
      <c r="Z26" s="769">
        <v>2.0683781481932108E-3</v>
      </c>
      <c r="AA26" s="769">
        <v>1.8125793003443901E-3</v>
      </c>
      <c r="AB26" s="769">
        <v>1.9859383250688534E-4</v>
      </c>
      <c r="AC26" s="769">
        <v>0</v>
      </c>
      <c r="AD26" s="769">
        <v>2.3403309227924828E-5</v>
      </c>
      <c r="AE26" s="769">
        <v>0</v>
      </c>
      <c r="AF26" s="769">
        <v>2.9124876881202274E-5</v>
      </c>
      <c r="AG26" s="769">
        <v>3.8297155287305261E-5</v>
      </c>
      <c r="AH26" s="769">
        <v>0</v>
      </c>
      <c r="AI26" s="769">
        <v>2.0543709824207477E-6</v>
      </c>
      <c r="AJ26" s="769">
        <v>8.5946653211668223E-4</v>
      </c>
      <c r="AK26" s="769">
        <v>3.138925934359041E-3</v>
      </c>
      <c r="AL26" s="769">
        <v>8.1024993730208813E-4</v>
      </c>
      <c r="AM26" s="769">
        <v>1.3610719802916777E-6</v>
      </c>
      <c r="AN26" s="769">
        <v>0</v>
      </c>
      <c r="AO26" s="769">
        <v>1.199246184307E-2</v>
      </c>
      <c r="AP26" s="769">
        <v>9.2830255236786778E-6</v>
      </c>
      <c r="AQ26" s="769">
        <v>3.5998054159234634E-2</v>
      </c>
      <c r="AR26" s="769">
        <v>0</v>
      </c>
      <c r="AS26" s="770">
        <f t="shared" si="18"/>
        <v>0</v>
      </c>
      <c r="AT26" s="771">
        <f t="shared" si="19"/>
        <v>0</v>
      </c>
      <c r="AU26" s="771">
        <f t="shared" si="20"/>
        <v>0</v>
      </c>
      <c r="AV26" s="771">
        <f t="shared" si="21"/>
        <v>0</v>
      </c>
      <c r="AW26" s="771">
        <f t="shared" si="22"/>
        <v>0</v>
      </c>
      <c r="AX26" s="771">
        <f t="shared" si="23"/>
        <v>0</v>
      </c>
      <c r="AY26" s="771">
        <f t="shared" si="24"/>
        <v>0</v>
      </c>
      <c r="AZ26" s="771">
        <f t="shared" si="25"/>
        <v>0</v>
      </c>
      <c r="BA26" s="771">
        <f t="shared" si="26"/>
        <v>0</v>
      </c>
      <c r="BB26" s="771">
        <f t="shared" si="27"/>
        <v>0</v>
      </c>
      <c r="BC26" s="771">
        <f t="shared" si="28"/>
        <v>0</v>
      </c>
      <c r="BD26" s="771">
        <f t="shared" si="29"/>
        <v>0</v>
      </c>
      <c r="BE26" s="771">
        <f t="shared" si="30"/>
        <v>0</v>
      </c>
      <c r="BF26" s="771">
        <f t="shared" si="31"/>
        <v>0</v>
      </c>
      <c r="BG26" s="771">
        <f t="shared" si="32"/>
        <v>0</v>
      </c>
      <c r="BH26" s="771">
        <f t="shared" si="33"/>
        <v>0</v>
      </c>
      <c r="BI26" s="771">
        <f t="shared" si="0"/>
        <v>0</v>
      </c>
      <c r="BJ26" s="771">
        <f t="shared" si="1"/>
        <v>0</v>
      </c>
      <c r="BK26" s="771">
        <f t="shared" si="34"/>
        <v>0</v>
      </c>
      <c r="BL26" s="771">
        <f t="shared" si="35"/>
        <v>0</v>
      </c>
      <c r="BM26" s="771">
        <f t="shared" si="36"/>
        <v>0</v>
      </c>
      <c r="BN26" s="771">
        <f t="shared" si="37"/>
        <v>0</v>
      </c>
      <c r="BO26" s="771">
        <f t="shared" si="38"/>
        <v>0</v>
      </c>
      <c r="BP26" s="771">
        <f t="shared" si="39"/>
        <v>0</v>
      </c>
      <c r="BQ26" s="771">
        <f t="shared" si="2"/>
        <v>0</v>
      </c>
      <c r="BR26" s="771">
        <f t="shared" si="3"/>
        <v>0</v>
      </c>
      <c r="BS26" s="771">
        <f t="shared" si="4"/>
        <v>0</v>
      </c>
      <c r="BT26" s="771">
        <f t="shared" si="5"/>
        <v>0</v>
      </c>
      <c r="BU26" s="771">
        <f t="shared" si="6"/>
        <v>0</v>
      </c>
      <c r="BV26" s="771">
        <f t="shared" si="7"/>
        <v>0</v>
      </c>
      <c r="BW26" s="771">
        <f t="shared" si="8"/>
        <v>0</v>
      </c>
      <c r="BX26" s="771">
        <f t="shared" si="9"/>
        <v>0</v>
      </c>
      <c r="BY26" s="771">
        <f t="shared" si="10"/>
        <v>0</v>
      </c>
      <c r="BZ26" s="771">
        <f t="shared" si="11"/>
        <v>0</v>
      </c>
      <c r="CA26" s="771">
        <f t="shared" si="12"/>
        <v>0</v>
      </c>
      <c r="CB26" s="771">
        <f t="shared" si="13"/>
        <v>0</v>
      </c>
      <c r="CC26" s="771">
        <f t="shared" si="14"/>
        <v>0</v>
      </c>
      <c r="CD26" s="771">
        <f t="shared" si="15"/>
        <v>0</v>
      </c>
      <c r="CE26" s="771">
        <f t="shared" si="16"/>
        <v>0</v>
      </c>
      <c r="CF26" s="772">
        <f t="shared" si="17"/>
        <v>0</v>
      </c>
      <c r="CG26" s="773">
        <f t="shared" si="40"/>
        <v>0</v>
      </c>
      <c r="CH26" s="774">
        <v>0.38971210838272652</v>
      </c>
      <c r="CI26" s="773">
        <f t="shared" si="41"/>
        <v>0</v>
      </c>
      <c r="CJ26" s="775">
        <v>1.6123092294128042E-4</v>
      </c>
      <c r="CK26" s="767">
        <v>1.7476625657814618E-4</v>
      </c>
      <c r="CL26" s="768">
        <v>2.383576757186761E-4</v>
      </c>
      <c r="CM26" s="769">
        <v>1.5648759911744792E-4</v>
      </c>
      <c r="CN26" s="769">
        <v>4.3667135902072214E-4</v>
      </c>
      <c r="CO26" s="769">
        <v>1.9603716659735487E-4</v>
      </c>
      <c r="CP26" s="769">
        <v>1.8882984751697276E-4</v>
      </c>
      <c r="CQ26" s="769">
        <v>2.0352734027154567E-4</v>
      </c>
      <c r="CR26" s="769">
        <v>2.1849138908060058E-4</v>
      </c>
      <c r="CS26" s="769">
        <v>2.145587978309218E-4</v>
      </c>
      <c r="CT26" s="769">
        <v>2.0565182550252373E-4</v>
      </c>
      <c r="CU26" s="769">
        <v>3.4866606748218675E-4</v>
      </c>
      <c r="CV26" s="769">
        <v>3.8548288905910729E-4</v>
      </c>
      <c r="CW26" s="769">
        <v>1.1881272301546697E-4</v>
      </c>
      <c r="CX26" s="769">
        <v>3.1869020196597384E-4</v>
      </c>
      <c r="CY26" s="769">
        <v>3.654489159726789E-3</v>
      </c>
      <c r="CZ26" s="769">
        <v>3.5357445959705905E-3</v>
      </c>
      <c r="DA26" s="769">
        <v>8.5289960723609462E-2</v>
      </c>
      <c r="DB26" s="769">
        <v>1.1458559135218302</v>
      </c>
      <c r="DC26" s="769">
        <v>8.4122212093727902E-2</v>
      </c>
      <c r="DD26" s="769">
        <v>7.091829762368046E-2</v>
      </c>
      <c r="DE26" s="769">
        <v>1.3026201014398879E-3</v>
      </c>
      <c r="DF26" s="769">
        <v>1.1423134972164692E-3</v>
      </c>
      <c r="DG26" s="769">
        <v>6.5376627880090442E-4</v>
      </c>
      <c r="DH26" s="769">
        <v>3.2838422865029383E-4</v>
      </c>
      <c r="DI26" s="769">
        <v>6.6926925696475428E-4</v>
      </c>
      <c r="DJ26" s="769">
        <v>4.2635935302372783E-4</v>
      </c>
      <c r="DK26" s="769">
        <v>5.3530783892787438E-4</v>
      </c>
      <c r="DL26" s="769">
        <v>6.5692530448378133E-4</v>
      </c>
      <c r="DM26" s="769">
        <v>1.622190633227488E-4</v>
      </c>
      <c r="DN26" s="769">
        <v>7.7404913662507406E-4</v>
      </c>
      <c r="DO26" s="769">
        <v>1.1722445222908998E-3</v>
      </c>
      <c r="DP26" s="769">
        <v>2.0216040580577333E-3</v>
      </c>
      <c r="DQ26" s="769">
        <v>7.0417571533714035E-4</v>
      </c>
      <c r="DR26" s="769">
        <v>3.7676238155858409E-4</v>
      </c>
      <c r="DS26" s="769">
        <v>6.1455427357082009E-4</v>
      </c>
      <c r="DT26" s="769">
        <v>6.1050927365465853E-3</v>
      </c>
      <c r="DU26" s="769">
        <v>2.961948734172334E-4</v>
      </c>
      <c r="DV26" s="769">
        <v>1.6441517501270406E-2</v>
      </c>
      <c r="DW26" s="769">
        <v>7.9754548480004731E-4</v>
      </c>
      <c r="DX26" s="1139">
        <v>0</v>
      </c>
      <c r="DY26" s="779">
        <v>0.25791165341184591</v>
      </c>
      <c r="DZ26" s="1127">
        <f t="shared" si="42"/>
        <v>0</v>
      </c>
      <c r="EA26" s="1139">
        <f t="shared" si="55"/>
        <v>0</v>
      </c>
      <c r="EB26" s="779">
        <v>0.17835273652482092</v>
      </c>
      <c r="EC26" s="1127">
        <f t="shared" si="43"/>
        <v>0</v>
      </c>
      <c r="ED26" s="1139">
        <f t="shared" si="44"/>
        <v>0</v>
      </c>
      <c r="EE26" s="1936"/>
      <c r="EF26" s="1939"/>
      <c r="EG26" s="774">
        <v>6.5237544047439075E-4</v>
      </c>
      <c r="EH26" s="1598">
        <f t="shared" si="45"/>
        <v>0</v>
      </c>
      <c r="EI26" s="1598">
        <f t="shared" si="46"/>
        <v>0</v>
      </c>
      <c r="EJ26" s="1599">
        <f t="shared" si="47"/>
        <v>0</v>
      </c>
      <c r="EK26" s="1637">
        <f t="shared" si="48"/>
        <v>0</v>
      </c>
      <c r="EL26" s="716"/>
      <c r="EM26" s="777">
        <v>19</v>
      </c>
      <c r="EN26" s="778" t="s">
        <v>411</v>
      </c>
      <c r="EO26" s="799">
        <v>3.7449999999999997E-2</v>
      </c>
      <c r="EP26" s="1146">
        <f t="shared" si="49"/>
        <v>0</v>
      </c>
      <c r="EQ26" s="1154">
        <f t="shared" si="50"/>
        <v>0</v>
      </c>
      <c r="ER26" s="1576">
        <f t="shared" si="51"/>
        <v>0</v>
      </c>
      <c r="ES26" s="799">
        <v>3.6255000000000003E-2</v>
      </c>
      <c r="ET26" s="1146">
        <f t="shared" si="52"/>
        <v>0</v>
      </c>
      <c r="EU26" s="1154">
        <f t="shared" si="53"/>
        <v>0</v>
      </c>
      <c r="EV26" s="1577">
        <f t="shared" si="54"/>
        <v>0</v>
      </c>
    </row>
    <row r="27" spans="2:152">
      <c r="B27" s="777">
        <v>20</v>
      </c>
      <c r="C27" s="778" t="s">
        <v>18</v>
      </c>
      <c r="D27" s="1133">
        <v>0</v>
      </c>
      <c r="E27" s="766">
        <v>0</v>
      </c>
      <c r="F27" s="767">
        <v>9.6756714916015175E-5</v>
      </c>
      <c r="G27" s="767">
        <v>0</v>
      </c>
      <c r="H27" s="767">
        <v>1.5842191332788226E-3</v>
      </c>
      <c r="I27" s="767">
        <v>7.5402596003662416E-4</v>
      </c>
      <c r="J27" s="768">
        <v>0</v>
      </c>
      <c r="K27" s="769">
        <v>0</v>
      </c>
      <c r="L27" s="769">
        <v>1.9458786290636431E-5</v>
      </c>
      <c r="M27" s="769">
        <v>0</v>
      </c>
      <c r="N27" s="769">
        <v>0</v>
      </c>
      <c r="O27" s="769">
        <v>0</v>
      </c>
      <c r="P27" s="769">
        <v>2.5822444869080204E-5</v>
      </c>
      <c r="Q27" s="769">
        <v>0</v>
      </c>
      <c r="R27" s="769">
        <v>2.7580348450122318E-6</v>
      </c>
      <c r="S27" s="769">
        <v>4.0433212996389894E-4</v>
      </c>
      <c r="T27" s="769">
        <v>7.4539034915653201E-3</v>
      </c>
      <c r="U27" s="769">
        <v>2.4761219416459507E-2</v>
      </c>
      <c r="V27" s="769">
        <v>1.62357440184101E-2</v>
      </c>
      <c r="W27" s="769">
        <v>2.298890793939606E-2</v>
      </c>
      <c r="X27" s="769">
        <v>5.3107946226540664E-2</v>
      </c>
      <c r="Y27" s="769">
        <v>9.1259379436219833E-3</v>
      </c>
      <c r="Z27" s="769">
        <v>1.96901488421138E-2</v>
      </c>
      <c r="AA27" s="769">
        <v>6.5252854812398043E-4</v>
      </c>
      <c r="AB27" s="769">
        <v>7.3803010313023909E-3</v>
      </c>
      <c r="AC27" s="769">
        <v>0</v>
      </c>
      <c r="AD27" s="769">
        <v>1.4041985536754898E-4</v>
      </c>
      <c r="AE27" s="769">
        <v>0</v>
      </c>
      <c r="AF27" s="769">
        <v>2.0255028012836128E-4</v>
      </c>
      <c r="AG27" s="769">
        <v>3.8297155287305256E-6</v>
      </c>
      <c r="AH27" s="769">
        <v>9.370753877149417E-6</v>
      </c>
      <c r="AI27" s="769">
        <v>1.4586033975187308E-4</v>
      </c>
      <c r="AJ27" s="769">
        <v>1.6676216294801295E-4</v>
      </c>
      <c r="AK27" s="769">
        <v>2.3840115365015343E-3</v>
      </c>
      <c r="AL27" s="769">
        <v>4.96071390184952E-4</v>
      </c>
      <c r="AM27" s="769">
        <v>6.8053599014583887E-5</v>
      </c>
      <c r="AN27" s="769">
        <v>0</v>
      </c>
      <c r="AO27" s="769">
        <v>8.5558955837082163E-3</v>
      </c>
      <c r="AP27" s="769">
        <v>1.5781143390253751E-4</v>
      </c>
      <c r="AQ27" s="769">
        <v>0</v>
      </c>
      <c r="AR27" s="769">
        <v>1.1506253862052802E-3</v>
      </c>
      <c r="AS27" s="770">
        <f t="shared" si="18"/>
        <v>0</v>
      </c>
      <c r="AT27" s="771">
        <f t="shared" si="19"/>
        <v>0</v>
      </c>
      <c r="AU27" s="771">
        <f t="shared" si="20"/>
        <v>0</v>
      </c>
      <c r="AV27" s="771">
        <f t="shared" si="21"/>
        <v>0</v>
      </c>
      <c r="AW27" s="771">
        <f t="shared" si="22"/>
        <v>0</v>
      </c>
      <c r="AX27" s="771">
        <f t="shared" si="23"/>
        <v>0</v>
      </c>
      <c r="AY27" s="771">
        <f t="shared" si="24"/>
        <v>0</v>
      </c>
      <c r="AZ27" s="771">
        <f t="shared" si="25"/>
        <v>0</v>
      </c>
      <c r="BA27" s="771">
        <f t="shared" si="26"/>
        <v>0</v>
      </c>
      <c r="BB27" s="771">
        <f t="shared" si="27"/>
        <v>0</v>
      </c>
      <c r="BC27" s="771">
        <f t="shared" si="28"/>
        <v>0</v>
      </c>
      <c r="BD27" s="771">
        <f t="shared" si="29"/>
        <v>0</v>
      </c>
      <c r="BE27" s="771">
        <f t="shared" si="30"/>
        <v>0</v>
      </c>
      <c r="BF27" s="771">
        <f t="shared" si="31"/>
        <v>0</v>
      </c>
      <c r="BG27" s="771">
        <f t="shared" si="32"/>
        <v>0</v>
      </c>
      <c r="BH27" s="771">
        <f t="shared" si="33"/>
        <v>0</v>
      </c>
      <c r="BI27" s="771">
        <f t="shared" si="0"/>
        <v>0</v>
      </c>
      <c r="BJ27" s="771">
        <f t="shared" si="1"/>
        <v>0</v>
      </c>
      <c r="BK27" s="771">
        <f t="shared" si="34"/>
        <v>0</v>
      </c>
      <c r="BL27" s="771">
        <f t="shared" si="35"/>
        <v>0</v>
      </c>
      <c r="BM27" s="771">
        <f t="shared" si="36"/>
        <v>0</v>
      </c>
      <c r="BN27" s="771">
        <f t="shared" si="37"/>
        <v>0</v>
      </c>
      <c r="BO27" s="771">
        <f t="shared" si="38"/>
        <v>0</v>
      </c>
      <c r="BP27" s="771">
        <f t="shared" si="39"/>
        <v>0</v>
      </c>
      <c r="BQ27" s="771">
        <f t="shared" si="2"/>
        <v>0</v>
      </c>
      <c r="BR27" s="771">
        <f t="shared" si="3"/>
        <v>0</v>
      </c>
      <c r="BS27" s="771">
        <f t="shared" si="4"/>
        <v>0</v>
      </c>
      <c r="BT27" s="771">
        <f t="shared" si="5"/>
        <v>0</v>
      </c>
      <c r="BU27" s="771">
        <f t="shared" si="6"/>
        <v>0</v>
      </c>
      <c r="BV27" s="771">
        <f t="shared" si="7"/>
        <v>0</v>
      </c>
      <c r="BW27" s="771">
        <f t="shared" si="8"/>
        <v>0</v>
      </c>
      <c r="BX27" s="771">
        <f t="shared" si="9"/>
        <v>0</v>
      </c>
      <c r="BY27" s="771">
        <f t="shared" si="10"/>
        <v>0</v>
      </c>
      <c r="BZ27" s="771">
        <f t="shared" si="11"/>
        <v>0</v>
      </c>
      <c r="CA27" s="771">
        <f t="shared" si="12"/>
        <v>0</v>
      </c>
      <c r="CB27" s="771">
        <f t="shared" si="13"/>
        <v>0</v>
      </c>
      <c r="CC27" s="771">
        <f t="shared" si="14"/>
        <v>0</v>
      </c>
      <c r="CD27" s="771">
        <f t="shared" si="15"/>
        <v>0</v>
      </c>
      <c r="CE27" s="771">
        <f t="shared" si="16"/>
        <v>0</v>
      </c>
      <c r="CF27" s="772">
        <f t="shared" si="17"/>
        <v>0</v>
      </c>
      <c r="CG27" s="773">
        <f t="shared" si="40"/>
        <v>0</v>
      </c>
      <c r="CH27" s="774">
        <v>7.9261454189146097E-2</v>
      </c>
      <c r="CI27" s="773">
        <f>CG27*CH27</f>
        <v>0</v>
      </c>
      <c r="CJ27" s="775">
        <v>2.2770462516951073E-5</v>
      </c>
      <c r="CK27" s="767">
        <v>3.1417617787392099E-5</v>
      </c>
      <c r="CL27" s="768">
        <v>2.6083046309279132E-5</v>
      </c>
      <c r="CM27" s="769">
        <v>1.4979379788163149E-4</v>
      </c>
      <c r="CN27" s="769">
        <v>1.1543729182437658E-4</v>
      </c>
      <c r="CO27" s="769">
        <v>3.078024936074306E-5</v>
      </c>
      <c r="CP27" s="769">
        <v>2.3572213253527613E-5</v>
      </c>
      <c r="CQ27" s="769">
        <v>3.1034053869738797E-5</v>
      </c>
      <c r="CR27" s="769">
        <v>2.8428427271219554E-5</v>
      </c>
      <c r="CS27" s="769">
        <v>3.0441979544568195E-5</v>
      </c>
      <c r="CT27" s="769">
        <v>2.8906682950673245E-5</v>
      </c>
      <c r="CU27" s="769">
        <v>5.0887077903348163E-5</v>
      </c>
      <c r="CV27" s="769">
        <v>6.173552752617692E-5</v>
      </c>
      <c r="CW27" s="769">
        <v>1.5929533643519232E-5</v>
      </c>
      <c r="CX27" s="769">
        <v>6.0204294922859939E-5</v>
      </c>
      <c r="CY27" s="769">
        <v>6.3492247307593585E-4</v>
      </c>
      <c r="CZ27" s="769">
        <v>2.0122401713041005E-3</v>
      </c>
      <c r="DA27" s="769">
        <v>1.493877875660873E-3</v>
      </c>
      <c r="DB27" s="769">
        <v>2.1367511381244265E-3</v>
      </c>
      <c r="DC27" s="769">
        <v>1.0044154715602434</v>
      </c>
      <c r="DD27" s="769">
        <v>8.7285689340183437E-4</v>
      </c>
      <c r="DE27" s="769">
        <v>1.607762209152194E-3</v>
      </c>
      <c r="DF27" s="769">
        <v>9.5704827928171134E-5</v>
      </c>
      <c r="DG27" s="769">
        <v>6.5262878066977474E-4</v>
      </c>
      <c r="DH27" s="769">
        <v>4.940118191065647E-5</v>
      </c>
      <c r="DI27" s="769">
        <v>1.1317644543956374E-4</v>
      </c>
      <c r="DJ27" s="769">
        <v>5.2138630647262217E-5</v>
      </c>
      <c r="DK27" s="769">
        <v>8.0789903101893752E-5</v>
      </c>
      <c r="DL27" s="769">
        <v>7.6319833008509826E-5</v>
      </c>
      <c r="DM27" s="769">
        <v>2.584765533249967E-5</v>
      </c>
      <c r="DN27" s="769">
        <v>1.112817094765111E-4</v>
      </c>
      <c r="DO27" s="769">
        <v>1.0867038419720786E-4</v>
      </c>
      <c r="DP27" s="769">
        <v>2.6287389050759686E-4</v>
      </c>
      <c r="DQ27" s="769">
        <v>8.205097583317688E-5</v>
      </c>
      <c r="DR27" s="769">
        <v>4.1741667522896515E-5</v>
      </c>
      <c r="DS27" s="769">
        <v>6.7117938236438494E-5</v>
      </c>
      <c r="DT27" s="769">
        <v>7.7879184848840294E-4</v>
      </c>
      <c r="DU27" s="769">
        <v>4.7818562109180303E-5</v>
      </c>
      <c r="DV27" s="769">
        <v>5.2904442238072382E-5</v>
      </c>
      <c r="DW27" s="769">
        <v>1.9268438356653616E-4</v>
      </c>
      <c r="DX27" s="1139">
        <v>0</v>
      </c>
      <c r="DY27" s="779">
        <v>0.40001140879618191</v>
      </c>
      <c r="DZ27" s="1127">
        <f t="shared" si="42"/>
        <v>0</v>
      </c>
      <c r="EA27" s="1139">
        <f t="shared" si="55"/>
        <v>0</v>
      </c>
      <c r="EB27" s="779">
        <v>0.22901256869046036</v>
      </c>
      <c r="EC27" s="1127">
        <f t="shared" si="43"/>
        <v>0</v>
      </c>
      <c r="ED27" s="1139">
        <f t="shared" si="44"/>
        <v>0</v>
      </c>
      <c r="EE27" s="1936"/>
      <c r="EF27" s="1939"/>
      <c r="EG27" s="774">
        <v>9.0716175648865955E-4</v>
      </c>
      <c r="EH27" s="1598">
        <f t="shared" si="45"/>
        <v>0</v>
      </c>
      <c r="EI27" s="1598">
        <f t="shared" si="46"/>
        <v>0</v>
      </c>
      <c r="EJ27" s="1599">
        <f t="shared" si="47"/>
        <v>0</v>
      </c>
      <c r="EK27" s="1637">
        <f t="shared" si="48"/>
        <v>0</v>
      </c>
      <c r="EL27" s="716"/>
      <c r="EM27" s="777">
        <v>20</v>
      </c>
      <c r="EN27" s="778" t="s">
        <v>18</v>
      </c>
      <c r="EO27" s="799">
        <v>5.1396999999999998E-2</v>
      </c>
      <c r="EP27" s="1146">
        <f t="shared" si="49"/>
        <v>0</v>
      </c>
      <c r="EQ27" s="1154">
        <f t="shared" si="50"/>
        <v>0</v>
      </c>
      <c r="ER27" s="1576">
        <f t="shared" si="51"/>
        <v>0</v>
      </c>
      <c r="ES27" s="799">
        <v>4.9685E-2</v>
      </c>
      <c r="ET27" s="1146">
        <f t="shared" si="52"/>
        <v>0</v>
      </c>
      <c r="EU27" s="1154">
        <f t="shared" si="53"/>
        <v>0</v>
      </c>
      <c r="EV27" s="1577">
        <f t="shared" si="54"/>
        <v>0</v>
      </c>
    </row>
    <row r="28" spans="2:152">
      <c r="B28" s="777">
        <v>21</v>
      </c>
      <c r="C28" s="778" t="s">
        <v>880</v>
      </c>
      <c r="D28" s="1133">
        <v>0</v>
      </c>
      <c r="E28" s="766">
        <v>0</v>
      </c>
      <c r="F28" s="767">
        <v>0</v>
      </c>
      <c r="G28" s="767">
        <v>1.5563394895206473E-4</v>
      </c>
      <c r="H28" s="767">
        <v>5.1103843008994278E-5</v>
      </c>
      <c r="I28" s="767">
        <v>0</v>
      </c>
      <c r="J28" s="768">
        <v>6.3847583049743655E-6</v>
      </c>
      <c r="K28" s="769">
        <v>0</v>
      </c>
      <c r="L28" s="769">
        <v>0</v>
      </c>
      <c r="M28" s="769">
        <v>6.5956534643669821E-5</v>
      </c>
      <c r="N28" s="769">
        <v>0</v>
      </c>
      <c r="O28" s="769">
        <v>0</v>
      </c>
      <c r="P28" s="769">
        <v>0</v>
      </c>
      <c r="Q28" s="769">
        <v>0</v>
      </c>
      <c r="R28" s="769">
        <v>8.2741045350366962E-6</v>
      </c>
      <c r="S28" s="769">
        <v>5.7761732851985563E-5</v>
      </c>
      <c r="T28" s="769">
        <v>9.8077677520596305E-4</v>
      </c>
      <c r="U28" s="769">
        <v>6.5419337956299886E-5</v>
      </c>
      <c r="V28" s="769">
        <v>1.6921046397509223E-5</v>
      </c>
      <c r="W28" s="769">
        <v>4.9986753510319765E-5</v>
      </c>
      <c r="X28" s="769">
        <v>5.7043980909281056E-5</v>
      </c>
      <c r="Y28" s="769">
        <v>4.0559724193875478E-3</v>
      </c>
      <c r="Z28" s="769">
        <v>9.2468670154520014E-3</v>
      </c>
      <c r="AA28" s="769">
        <v>0</v>
      </c>
      <c r="AB28" s="769">
        <v>1.9951752475110343E-3</v>
      </c>
      <c r="AC28" s="769">
        <v>1.0531181361544529E-5</v>
      </c>
      <c r="AD28" s="769">
        <v>2.3403309227924828E-5</v>
      </c>
      <c r="AE28" s="769">
        <v>2.4335044898157837E-5</v>
      </c>
      <c r="AF28" s="769">
        <v>2.9124876881202275E-4</v>
      </c>
      <c r="AG28" s="769">
        <v>1.4169947456302946E-4</v>
      </c>
      <c r="AH28" s="769">
        <v>4.6853769385747082E-5</v>
      </c>
      <c r="AI28" s="769">
        <v>1.2326225894524484E-4</v>
      </c>
      <c r="AJ28" s="769">
        <v>1.325545397791898E-4</v>
      </c>
      <c r="AK28" s="769">
        <v>2.4409350638085634E-3</v>
      </c>
      <c r="AL28" s="769">
        <v>7.7166660695436972E-5</v>
      </c>
      <c r="AM28" s="769">
        <v>1.9055007724083488E-5</v>
      </c>
      <c r="AN28" s="769">
        <v>9.5398607180335169E-5</v>
      </c>
      <c r="AO28" s="769">
        <v>1.2987023654564885E-3</v>
      </c>
      <c r="AP28" s="769">
        <v>1.4620765199793918E-4</v>
      </c>
      <c r="AQ28" s="769">
        <v>0</v>
      </c>
      <c r="AR28" s="769">
        <v>0</v>
      </c>
      <c r="AS28" s="770">
        <f>$D$8*E28</f>
        <v>0</v>
      </c>
      <c r="AT28" s="771">
        <f t="shared" si="19"/>
        <v>0</v>
      </c>
      <c r="AU28" s="771">
        <f t="shared" si="20"/>
        <v>0</v>
      </c>
      <c r="AV28" s="771">
        <f t="shared" si="21"/>
        <v>0</v>
      </c>
      <c r="AW28" s="771">
        <f t="shared" si="22"/>
        <v>0</v>
      </c>
      <c r="AX28" s="771">
        <f t="shared" si="23"/>
        <v>0</v>
      </c>
      <c r="AY28" s="771">
        <f t="shared" si="24"/>
        <v>0</v>
      </c>
      <c r="AZ28" s="771">
        <f t="shared" si="25"/>
        <v>0</v>
      </c>
      <c r="BA28" s="771">
        <f t="shared" si="26"/>
        <v>0</v>
      </c>
      <c r="BB28" s="771">
        <f t="shared" si="27"/>
        <v>0</v>
      </c>
      <c r="BC28" s="771">
        <f t="shared" si="28"/>
        <v>0</v>
      </c>
      <c r="BD28" s="771">
        <f t="shared" si="29"/>
        <v>0</v>
      </c>
      <c r="BE28" s="771">
        <f t="shared" si="30"/>
        <v>0</v>
      </c>
      <c r="BF28" s="771">
        <f t="shared" si="31"/>
        <v>0</v>
      </c>
      <c r="BG28" s="771">
        <f t="shared" si="32"/>
        <v>0</v>
      </c>
      <c r="BH28" s="771">
        <f t="shared" si="33"/>
        <v>0</v>
      </c>
      <c r="BI28" s="771">
        <f t="shared" si="0"/>
        <v>0</v>
      </c>
      <c r="BJ28" s="771">
        <f t="shared" si="1"/>
        <v>0</v>
      </c>
      <c r="BK28" s="771">
        <f t="shared" si="34"/>
        <v>0</v>
      </c>
      <c r="BL28" s="771">
        <f t="shared" si="35"/>
        <v>0</v>
      </c>
      <c r="BM28" s="771">
        <f t="shared" si="36"/>
        <v>0</v>
      </c>
      <c r="BN28" s="771">
        <f>$D$29*Z28</f>
        <v>0</v>
      </c>
      <c r="BO28" s="771">
        <f t="shared" si="38"/>
        <v>0</v>
      </c>
      <c r="BP28" s="771">
        <f t="shared" si="39"/>
        <v>0</v>
      </c>
      <c r="BQ28" s="771">
        <f t="shared" si="2"/>
        <v>0</v>
      </c>
      <c r="BR28" s="771">
        <f t="shared" si="3"/>
        <v>0</v>
      </c>
      <c r="BS28" s="771">
        <f t="shared" si="4"/>
        <v>0</v>
      </c>
      <c r="BT28" s="771">
        <f t="shared" si="5"/>
        <v>0</v>
      </c>
      <c r="BU28" s="771">
        <f t="shared" si="6"/>
        <v>0</v>
      </c>
      <c r="BV28" s="771">
        <f t="shared" si="7"/>
        <v>0</v>
      </c>
      <c r="BW28" s="771">
        <f t="shared" si="8"/>
        <v>0</v>
      </c>
      <c r="BX28" s="771">
        <f t="shared" si="9"/>
        <v>0</v>
      </c>
      <c r="BY28" s="771">
        <f t="shared" si="10"/>
        <v>0</v>
      </c>
      <c r="BZ28" s="771">
        <f t="shared" si="11"/>
        <v>0</v>
      </c>
      <c r="CA28" s="771">
        <f t="shared" si="12"/>
        <v>0</v>
      </c>
      <c r="CB28" s="771">
        <f t="shared" si="13"/>
        <v>0</v>
      </c>
      <c r="CC28" s="771">
        <f t="shared" si="14"/>
        <v>0</v>
      </c>
      <c r="CD28" s="771">
        <f t="shared" si="15"/>
        <v>0</v>
      </c>
      <c r="CE28" s="771">
        <f t="shared" si="16"/>
        <v>0</v>
      </c>
      <c r="CF28" s="772">
        <f t="shared" si="17"/>
        <v>0</v>
      </c>
      <c r="CG28" s="773">
        <f>SUM(AS28:CF28)</f>
        <v>0</v>
      </c>
      <c r="CH28" s="774">
        <v>4.7247206323248858E-2</v>
      </c>
      <c r="CI28" s="773">
        <f t="shared" si="41"/>
        <v>0</v>
      </c>
      <c r="CJ28" s="775">
        <v>3.0936244191315125E-6</v>
      </c>
      <c r="CK28" s="767">
        <v>3.1631162439716484E-6</v>
      </c>
      <c r="CL28" s="768">
        <v>1.1626085983839628E-5</v>
      </c>
      <c r="CM28" s="769">
        <v>6.3217146766404664E-6</v>
      </c>
      <c r="CN28" s="769">
        <v>7.1721865203704396E-6</v>
      </c>
      <c r="CO28" s="769">
        <v>3.8738089344462395E-6</v>
      </c>
      <c r="CP28" s="769">
        <v>2.7461805865775995E-6</v>
      </c>
      <c r="CQ28" s="769">
        <v>4.0328324615083414E-6</v>
      </c>
      <c r="CR28" s="769">
        <v>6.1821945247681538E-6</v>
      </c>
      <c r="CS28" s="769">
        <v>3.6156615302754064E-6</v>
      </c>
      <c r="CT28" s="769">
        <v>3.2502858833940899E-6</v>
      </c>
      <c r="CU28" s="769">
        <v>5.5577928719414268E-6</v>
      </c>
      <c r="CV28" s="769">
        <v>6.8319861161646319E-6</v>
      </c>
      <c r="CW28" s="769">
        <v>2.440668813919636E-6</v>
      </c>
      <c r="CX28" s="769">
        <v>6.0282696864900957E-6</v>
      </c>
      <c r="CY28" s="769">
        <v>5.0066719705748256E-5</v>
      </c>
      <c r="CZ28" s="769">
        <v>5.9018367482360324E-6</v>
      </c>
      <c r="DA28" s="769">
        <v>4.7886870239010953E-6</v>
      </c>
      <c r="DB28" s="769">
        <v>7.1389166064199156E-6</v>
      </c>
      <c r="DC28" s="769">
        <v>6.5868442296744877E-6</v>
      </c>
      <c r="DD28" s="769">
        <v>1.000193654629471</v>
      </c>
      <c r="DE28" s="769">
        <v>4.4351406615395715E-4</v>
      </c>
      <c r="DF28" s="769">
        <v>5.056091197872936E-6</v>
      </c>
      <c r="DG28" s="769">
        <v>1.0106176407941492E-4</v>
      </c>
      <c r="DH28" s="769">
        <v>5.798213366508868E-6</v>
      </c>
      <c r="DI28" s="769">
        <v>1.2509318748945573E-5</v>
      </c>
      <c r="DJ28" s="769">
        <v>7.065979489923372E-6</v>
      </c>
      <c r="DK28" s="769">
        <v>2.0552967113086719E-5</v>
      </c>
      <c r="DL28" s="769">
        <v>1.4532588831690759E-5</v>
      </c>
      <c r="DM28" s="769">
        <v>5.4746260875268515E-6</v>
      </c>
      <c r="DN28" s="769">
        <v>1.6170455499104285E-5</v>
      </c>
      <c r="DO28" s="769">
        <v>1.6069879485932538E-5</v>
      </c>
      <c r="DP28" s="769">
        <v>1.2267112342480562E-4</v>
      </c>
      <c r="DQ28" s="769">
        <v>8.2363937026905172E-6</v>
      </c>
      <c r="DR28" s="769">
        <v>4.8540465218900767E-6</v>
      </c>
      <c r="DS28" s="769">
        <v>1.171435078729292E-5</v>
      </c>
      <c r="DT28" s="769">
        <v>7.0874351069143794E-5</v>
      </c>
      <c r="DU28" s="769">
        <v>1.1239483372858841E-5</v>
      </c>
      <c r="DV28" s="769">
        <v>3.3352932906479536E-6</v>
      </c>
      <c r="DW28" s="769">
        <v>3.446647567201502E-5</v>
      </c>
      <c r="DX28" s="1139">
        <v>0</v>
      </c>
      <c r="DY28" s="779">
        <v>0.66355708781180278</v>
      </c>
      <c r="DZ28" s="1127">
        <f t="shared" si="42"/>
        <v>0</v>
      </c>
      <c r="EA28" s="1139">
        <f t="shared" si="55"/>
        <v>0</v>
      </c>
      <c r="EB28" s="779">
        <v>0.39282092881768405</v>
      </c>
      <c r="EC28" s="1127">
        <f t="shared" si="43"/>
        <v>0</v>
      </c>
      <c r="ED28" s="1139">
        <f t="shared" si="44"/>
        <v>0</v>
      </c>
      <c r="EE28" s="1936"/>
      <c r="EF28" s="1939"/>
      <c r="EG28" s="774">
        <v>3.1972595796964836E-4</v>
      </c>
      <c r="EH28" s="1598">
        <f t="shared" ref="EH28:EH31" si="56">$EF$8*EG28</f>
        <v>0</v>
      </c>
      <c r="EI28" s="1598">
        <f t="shared" ref="EI28:EI31" si="57">EH28*DY28</f>
        <v>0</v>
      </c>
      <c r="EJ28" s="1599">
        <f t="shared" ref="EJ28:EJ31" si="58">EH28*EB28</f>
        <v>0</v>
      </c>
      <c r="EK28" s="1637">
        <f t="shared" ref="EK28:EK31" si="59">D28+DX28+EH28</f>
        <v>0</v>
      </c>
      <c r="EL28" s="716"/>
      <c r="EM28" s="777">
        <v>21</v>
      </c>
      <c r="EN28" s="778" t="s">
        <v>412</v>
      </c>
      <c r="EO28" s="799">
        <v>0.113162</v>
      </c>
      <c r="EP28" s="1146">
        <f t="shared" si="49"/>
        <v>0</v>
      </c>
      <c r="EQ28" s="1154">
        <f t="shared" si="50"/>
        <v>0</v>
      </c>
      <c r="ER28" s="1576">
        <f t="shared" si="51"/>
        <v>0</v>
      </c>
      <c r="ES28" s="799">
        <v>0.111336</v>
      </c>
      <c r="ET28" s="1146">
        <f t="shared" si="52"/>
        <v>0</v>
      </c>
      <c r="EU28" s="1154">
        <f t="shared" si="53"/>
        <v>0</v>
      </c>
      <c r="EV28" s="1577">
        <f t="shared" si="54"/>
        <v>0</v>
      </c>
    </row>
    <row r="29" spans="2:152">
      <c r="B29" s="777">
        <v>22</v>
      </c>
      <c r="C29" s="778" t="s">
        <v>19</v>
      </c>
      <c r="D29" s="1133">
        <v>0</v>
      </c>
      <c r="E29" s="766">
        <v>0</v>
      </c>
      <c r="F29" s="767">
        <v>0</v>
      </c>
      <c r="G29" s="767">
        <v>0</v>
      </c>
      <c r="H29" s="767">
        <v>4.8667893158898884E-2</v>
      </c>
      <c r="I29" s="767">
        <v>0</v>
      </c>
      <c r="J29" s="768">
        <v>0</v>
      </c>
      <c r="K29" s="769">
        <v>0</v>
      </c>
      <c r="L29" s="769">
        <v>0</v>
      </c>
      <c r="M29" s="769">
        <v>0</v>
      </c>
      <c r="N29" s="769">
        <v>0</v>
      </c>
      <c r="O29" s="769">
        <v>0</v>
      </c>
      <c r="P29" s="769">
        <v>0</v>
      </c>
      <c r="Q29" s="769">
        <v>0</v>
      </c>
      <c r="R29" s="769">
        <v>0</v>
      </c>
      <c r="S29" s="769">
        <v>0</v>
      </c>
      <c r="T29" s="769">
        <v>0</v>
      </c>
      <c r="U29" s="769">
        <v>0</v>
      </c>
      <c r="V29" s="769">
        <v>0</v>
      </c>
      <c r="W29" s="769">
        <v>0</v>
      </c>
      <c r="X29" s="769">
        <v>0</v>
      </c>
      <c r="Y29" s="769">
        <v>0</v>
      </c>
      <c r="Z29" s="769">
        <v>0.11276716551080829</v>
      </c>
      <c r="AA29" s="769">
        <v>0</v>
      </c>
      <c r="AB29" s="769">
        <v>0</v>
      </c>
      <c r="AC29" s="769">
        <v>0</v>
      </c>
      <c r="AD29" s="769">
        <v>0</v>
      </c>
      <c r="AE29" s="769">
        <v>0</v>
      </c>
      <c r="AF29" s="769">
        <v>0</v>
      </c>
      <c r="AG29" s="769">
        <v>0</v>
      </c>
      <c r="AH29" s="769">
        <v>0</v>
      </c>
      <c r="AI29" s="769">
        <v>6.2596683834360177E-3</v>
      </c>
      <c r="AJ29" s="769">
        <v>0</v>
      </c>
      <c r="AK29" s="769">
        <v>7.6413058799293066E-3</v>
      </c>
      <c r="AL29" s="769">
        <v>4.4095234683106841E-5</v>
      </c>
      <c r="AM29" s="769">
        <v>0</v>
      </c>
      <c r="AN29" s="769">
        <v>0</v>
      </c>
      <c r="AO29" s="769">
        <v>5.7062983934518939E-2</v>
      </c>
      <c r="AP29" s="769">
        <v>2.0886807428277023E-5</v>
      </c>
      <c r="AQ29" s="769">
        <v>0</v>
      </c>
      <c r="AR29" s="769">
        <v>0</v>
      </c>
      <c r="AS29" s="770">
        <f t="shared" ref="AS29:AS31" si="60">$D$8*E29</f>
        <v>0</v>
      </c>
      <c r="AT29" s="771">
        <f t="shared" ref="AT29:AT31" si="61">$D$9*F29</f>
        <v>0</v>
      </c>
      <c r="AU29" s="771">
        <f t="shared" ref="AU29:AU31" si="62">$D$10*G29</f>
        <v>0</v>
      </c>
      <c r="AV29" s="771">
        <f t="shared" ref="AV29:AV31" si="63">$D$11*H29</f>
        <v>0</v>
      </c>
      <c r="AW29" s="771">
        <f t="shared" ref="AW29:AW31" si="64">$D$12*I29</f>
        <v>0</v>
      </c>
      <c r="AX29" s="771">
        <f t="shared" ref="AX29:AX31" si="65">$D$13*J29</f>
        <v>0</v>
      </c>
      <c r="AY29" s="771">
        <f t="shared" ref="AY29:AY31" si="66">$D$14*K29</f>
        <v>0</v>
      </c>
      <c r="AZ29" s="771">
        <f t="shared" ref="AZ29:AZ31" si="67">$D$15*L29</f>
        <v>0</v>
      </c>
      <c r="BA29" s="771">
        <f t="shared" ref="BA29:BA31" si="68">$D$16*M29</f>
        <v>0</v>
      </c>
      <c r="BB29" s="771">
        <f t="shared" ref="BB29:BB31" si="69">$D$17*N29</f>
        <v>0</v>
      </c>
      <c r="BC29" s="771">
        <f t="shared" ref="BC29:BC31" si="70">$D$18*O29</f>
        <v>0</v>
      </c>
      <c r="BD29" s="771">
        <f t="shared" ref="BD29:BD31" si="71">$D$19*P29</f>
        <v>0</v>
      </c>
      <c r="BE29" s="771">
        <f t="shared" ref="BE29:BE31" si="72">$D$20*Q29</f>
        <v>0</v>
      </c>
      <c r="BF29" s="771">
        <f t="shared" ref="BF29:BF31" si="73">$D$21*R29</f>
        <v>0</v>
      </c>
      <c r="BG29" s="771">
        <f t="shared" ref="BG29:BG31" si="74">$D$22*S29</f>
        <v>0</v>
      </c>
      <c r="BH29" s="771">
        <f t="shared" ref="BH29:BH31" si="75">$D$23*T29</f>
        <v>0</v>
      </c>
      <c r="BI29" s="771">
        <f t="shared" ref="BI29:BI31" si="76">$D$24*U29</f>
        <v>0</v>
      </c>
      <c r="BJ29" s="771">
        <f t="shared" ref="BJ29:BJ31" si="77">$D$25*V29</f>
        <v>0</v>
      </c>
      <c r="BK29" s="771">
        <f t="shared" ref="BK29:BK31" si="78">$D$26*W29</f>
        <v>0</v>
      </c>
      <c r="BL29" s="771">
        <f t="shared" ref="BL29:BL31" si="79">$D$27*X29</f>
        <v>0</v>
      </c>
      <c r="BM29" s="771">
        <f t="shared" ref="BM29:BM30" si="80">$D$28*Y29</f>
        <v>0</v>
      </c>
      <c r="BN29" s="771">
        <f t="shared" ref="BN29:BN46" si="81">$D$29*Z29</f>
        <v>0</v>
      </c>
      <c r="BO29" s="771">
        <f t="shared" ref="BO29:BO46" si="82">$D$30*AA29</f>
        <v>0</v>
      </c>
      <c r="BP29" s="771">
        <f t="shared" ref="BP29:BP46" si="83">$D$31*AB29</f>
        <v>0</v>
      </c>
      <c r="BQ29" s="771">
        <f t="shared" ref="BQ29:BQ31" si="84">$D$32*AC29</f>
        <v>0</v>
      </c>
      <c r="BR29" s="771">
        <f t="shared" ref="BR29:BR31" si="85">$D$33*AD29</f>
        <v>0</v>
      </c>
      <c r="BS29" s="771">
        <f t="shared" ref="BS29:BS31" si="86">$D$34*AE29</f>
        <v>0</v>
      </c>
      <c r="BT29" s="771">
        <f t="shared" ref="BT29:BT31" si="87">$D$35*AF29</f>
        <v>0</v>
      </c>
      <c r="BU29" s="771">
        <f t="shared" ref="BU29:BU31" si="88">$D$36*AG29</f>
        <v>0</v>
      </c>
      <c r="BV29" s="771">
        <f t="shared" ref="BV29:BV31" si="89">$D$37*AH29</f>
        <v>0</v>
      </c>
      <c r="BW29" s="771">
        <f t="shared" ref="BW29:BW31" si="90">$D$38*AI29</f>
        <v>0</v>
      </c>
      <c r="BX29" s="771">
        <f t="shared" ref="BX29:BX31" si="91">$D$39*AJ29</f>
        <v>0</v>
      </c>
      <c r="BY29" s="771">
        <f t="shared" ref="BY29:BY31" si="92">$D$40*AK29</f>
        <v>0</v>
      </c>
      <c r="BZ29" s="771">
        <f t="shared" ref="BZ29:BZ31" si="93">$D$41*AL29</f>
        <v>0</v>
      </c>
      <c r="CA29" s="771">
        <f t="shared" ref="CA29:CA31" si="94">$D$42*AM29</f>
        <v>0</v>
      </c>
      <c r="CB29" s="771">
        <f t="shared" ref="CB29:CB31" si="95">$D$43*AN29</f>
        <v>0</v>
      </c>
      <c r="CC29" s="771">
        <f t="shared" ref="CC29:CC31" si="96">$D$44*AO29</f>
        <v>0</v>
      </c>
      <c r="CD29" s="771">
        <f t="shared" ref="CD29:CD31" si="97">$D$45*AP29</f>
        <v>0</v>
      </c>
      <c r="CE29" s="771">
        <f t="shared" ref="CE29:CE31" si="98">$D$46*AQ29</f>
        <v>0</v>
      </c>
      <c r="CF29" s="772">
        <f t="shared" ref="CF29:CF31" si="99">$D$47*AR29</f>
        <v>0</v>
      </c>
      <c r="CG29" s="773">
        <f t="shared" si="40"/>
        <v>0</v>
      </c>
      <c r="CH29" s="774">
        <v>6.7003734734558895E-2</v>
      </c>
      <c r="CI29" s="773">
        <f t="shared" si="41"/>
        <v>0</v>
      </c>
      <c r="CJ29" s="775">
        <v>1.2823959900433885E-4</v>
      </c>
      <c r="CK29" s="767">
        <v>1.5048742380423087E-4</v>
      </c>
      <c r="CL29" s="768">
        <v>1.5665549540307936E-4</v>
      </c>
      <c r="CM29" s="769">
        <v>3.415585550246898E-3</v>
      </c>
      <c r="CN29" s="769">
        <v>3.6062190530320771E-4</v>
      </c>
      <c r="CO29" s="769">
        <v>2.4117674520215501E-4</v>
      </c>
      <c r="CP29" s="769">
        <v>1.2311234718699615E-4</v>
      </c>
      <c r="CQ29" s="769">
        <v>1.438548197382594E-4</v>
      </c>
      <c r="CR29" s="769">
        <v>1.5089775764609377E-4</v>
      </c>
      <c r="CS29" s="769">
        <v>1.6388923089547531E-4</v>
      </c>
      <c r="CT29" s="769">
        <v>1.4549226605946382E-4</v>
      </c>
      <c r="CU29" s="769">
        <v>2.5872368792920891E-4</v>
      </c>
      <c r="CV29" s="769">
        <v>2.7160991674667127E-4</v>
      </c>
      <c r="CW29" s="769">
        <v>6.2371958889328132E-5</v>
      </c>
      <c r="CX29" s="769">
        <v>1.4200899120978339E-4</v>
      </c>
      <c r="CY29" s="769">
        <v>1.6477615149687496E-4</v>
      </c>
      <c r="CZ29" s="769">
        <v>1.1793121058133799E-4</v>
      </c>
      <c r="DA29" s="769">
        <v>1.8121021577497803E-4</v>
      </c>
      <c r="DB29" s="769">
        <v>1.9959319730397231E-4</v>
      </c>
      <c r="DC29" s="769">
        <v>1.782371632267571E-4</v>
      </c>
      <c r="DD29" s="769">
        <v>8.5834751216909836E-5</v>
      </c>
      <c r="DE29" s="769">
        <v>1.0077336472977745</v>
      </c>
      <c r="DF29" s="769">
        <v>2.5865890196713362E-4</v>
      </c>
      <c r="DG29" s="769">
        <v>3.5312815170489124E-4</v>
      </c>
      <c r="DH29" s="769">
        <v>2.3483956588071236E-4</v>
      </c>
      <c r="DI29" s="769">
        <v>4.4214418222546464E-4</v>
      </c>
      <c r="DJ29" s="769">
        <v>2.7593985686395257E-4</v>
      </c>
      <c r="DK29" s="769">
        <v>3.5001857772239353E-4</v>
      </c>
      <c r="DL29" s="769">
        <v>4.097415193998411E-4</v>
      </c>
      <c r="DM29" s="769">
        <v>1.0683982022551508E-4</v>
      </c>
      <c r="DN29" s="769">
        <v>9.6242309246124635E-4</v>
      </c>
      <c r="DO29" s="769">
        <v>4.9799426957989896E-4</v>
      </c>
      <c r="DP29" s="769">
        <v>8.7899383454541412E-4</v>
      </c>
      <c r="DQ29" s="769">
        <v>2.134503644525874E-4</v>
      </c>
      <c r="DR29" s="769">
        <v>1.7998861418325283E-4</v>
      </c>
      <c r="DS29" s="769">
        <v>3.5632066863223766E-4</v>
      </c>
      <c r="DT29" s="769">
        <v>4.2797751530817317E-3</v>
      </c>
      <c r="DU29" s="769">
        <v>1.9355155218702579E-4</v>
      </c>
      <c r="DV29" s="769">
        <v>1.0003570766395856E-4</v>
      </c>
      <c r="DW29" s="769">
        <v>4.3438467891012962E-4</v>
      </c>
      <c r="DX29" s="1139">
        <v>0</v>
      </c>
      <c r="DY29" s="779">
        <v>0.31307539441132337</v>
      </c>
      <c r="DZ29" s="1127">
        <f t="shared" si="42"/>
        <v>0</v>
      </c>
      <c r="EA29" s="1139">
        <f t="shared" si="55"/>
        <v>0</v>
      </c>
      <c r="EB29" s="779">
        <v>0.16017763718213895</v>
      </c>
      <c r="EC29" s="1127">
        <f t="shared" ref="EC29:EC31" si="100">D29*EB29</f>
        <v>0</v>
      </c>
      <c r="ED29" s="1139">
        <f t="shared" ref="ED29:ED31" si="101">DX29*EB29</f>
        <v>0</v>
      </c>
      <c r="EE29" s="1936"/>
      <c r="EF29" s="1939"/>
      <c r="EG29" s="774">
        <v>4.8110159163033777E-4</v>
      </c>
      <c r="EH29" s="1598">
        <f t="shared" si="56"/>
        <v>0</v>
      </c>
      <c r="EI29" s="1598">
        <f t="shared" si="57"/>
        <v>0</v>
      </c>
      <c r="EJ29" s="1599">
        <f t="shared" si="58"/>
        <v>0</v>
      </c>
      <c r="EK29" s="1637">
        <f t="shared" si="59"/>
        <v>0</v>
      </c>
      <c r="EL29" s="716"/>
      <c r="EM29" s="777">
        <v>22</v>
      </c>
      <c r="EN29" s="778" t="s">
        <v>19</v>
      </c>
      <c r="EO29" s="799">
        <v>2.9464000000000001E-2</v>
      </c>
      <c r="EP29" s="1146">
        <f t="shared" si="49"/>
        <v>0</v>
      </c>
      <c r="EQ29" s="1154">
        <f t="shared" si="50"/>
        <v>0</v>
      </c>
      <c r="ER29" s="1576">
        <f t="shared" si="51"/>
        <v>0</v>
      </c>
      <c r="ES29" s="799">
        <v>2.7639E-2</v>
      </c>
      <c r="ET29" s="1146">
        <f t="shared" si="52"/>
        <v>0</v>
      </c>
      <c r="EU29" s="1154">
        <f t="shared" si="53"/>
        <v>0</v>
      </c>
      <c r="EV29" s="1577">
        <f t="shared" si="54"/>
        <v>0</v>
      </c>
    </row>
    <row r="30" spans="2:152">
      <c r="B30" s="777">
        <v>23</v>
      </c>
      <c r="C30" s="778" t="s">
        <v>20</v>
      </c>
      <c r="D30" s="1133">
        <v>0</v>
      </c>
      <c r="E30" s="766">
        <v>5.4173120871295387E-4</v>
      </c>
      <c r="F30" s="767">
        <v>2.2447557860515522E-3</v>
      </c>
      <c r="G30" s="767">
        <v>1.1413156256484748E-3</v>
      </c>
      <c r="H30" s="767">
        <v>8.4150994821477233E-3</v>
      </c>
      <c r="I30" s="767">
        <v>4.5780147573652175E-3</v>
      </c>
      <c r="J30" s="768">
        <v>5.7079739246470827E-3</v>
      </c>
      <c r="K30" s="769">
        <v>2.4002777180830839E-2</v>
      </c>
      <c r="L30" s="769">
        <v>1.3322782346989076E-2</v>
      </c>
      <c r="M30" s="769">
        <v>4.0893051479075288E-3</v>
      </c>
      <c r="N30" s="769">
        <v>1.1882532676964861E-3</v>
      </c>
      <c r="O30" s="769">
        <v>2.1303166091236319E-3</v>
      </c>
      <c r="P30" s="769">
        <v>5.396890977637763E-3</v>
      </c>
      <c r="Q30" s="769">
        <v>4.3132317089506255E-3</v>
      </c>
      <c r="R30" s="769">
        <v>4.4597423443847786E-3</v>
      </c>
      <c r="S30" s="769">
        <v>1.3574007220216607E-3</v>
      </c>
      <c r="T30" s="769">
        <v>7.8462142016477048E-4</v>
      </c>
      <c r="U30" s="769">
        <v>1.4719351040167474E-3</v>
      </c>
      <c r="V30" s="769">
        <v>9.9495752817354219E-3</v>
      </c>
      <c r="W30" s="769">
        <v>4.0739204110910605E-3</v>
      </c>
      <c r="X30" s="769">
        <v>4.221254587286798E-3</v>
      </c>
      <c r="Y30" s="769">
        <v>4.8671669032650574E-3</v>
      </c>
      <c r="Z30" s="769">
        <v>1.4600316340187371E-3</v>
      </c>
      <c r="AA30" s="769">
        <v>4.3828167482327353E-2</v>
      </c>
      <c r="AB30" s="769">
        <v>3.4007269457961998E-3</v>
      </c>
      <c r="AC30" s="769">
        <v>9.0831439243321561E-3</v>
      </c>
      <c r="AD30" s="769">
        <v>3.276463291909476E-3</v>
      </c>
      <c r="AE30" s="769">
        <v>3.917942228603412E-3</v>
      </c>
      <c r="AF30" s="769">
        <v>6.8800902341640104E-3</v>
      </c>
      <c r="AG30" s="769">
        <v>1.6111613229369322E-2</v>
      </c>
      <c r="AH30" s="769">
        <v>3.37347139577379E-5</v>
      </c>
      <c r="AI30" s="769">
        <v>2.0317729016141191E-3</v>
      </c>
      <c r="AJ30" s="769">
        <v>1.8976678952904655E-2</v>
      </c>
      <c r="AK30" s="769">
        <v>9.0874345379435961E-3</v>
      </c>
      <c r="AL30" s="769">
        <v>1.2997070422845741E-2</v>
      </c>
      <c r="AM30" s="769">
        <v>3.8749719278904065E-3</v>
      </c>
      <c r="AN30" s="769">
        <v>4.0003815944287216E-2</v>
      </c>
      <c r="AO30" s="769">
        <v>8.9288562630187966E-3</v>
      </c>
      <c r="AP30" s="769">
        <v>6.7719671195235953E-3</v>
      </c>
      <c r="AQ30" s="769">
        <v>0.14682990108642777</v>
      </c>
      <c r="AR30" s="769">
        <v>1.6833223242632802E-3</v>
      </c>
      <c r="AS30" s="770">
        <f t="shared" si="60"/>
        <v>0</v>
      </c>
      <c r="AT30" s="771">
        <f t="shared" si="61"/>
        <v>0</v>
      </c>
      <c r="AU30" s="771">
        <f t="shared" si="62"/>
        <v>0</v>
      </c>
      <c r="AV30" s="771">
        <f t="shared" si="63"/>
        <v>0</v>
      </c>
      <c r="AW30" s="771">
        <f t="shared" si="64"/>
        <v>0</v>
      </c>
      <c r="AX30" s="771">
        <f t="shared" si="65"/>
        <v>0</v>
      </c>
      <c r="AY30" s="771">
        <f t="shared" si="66"/>
        <v>0</v>
      </c>
      <c r="AZ30" s="771">
        <f t="shared" si="67"/>
        <v>0</v>
      </c>
      <c r="BA30" s="771">
        <f t="shared" si="68"/>
        <v>0</v>
      </c>
      <c r="BB30" s="771">
        <f t="shared" si="69"/>
        <v>0</v>
      </c>
      <c r="BC30" s="771">
        <f t="shared" si="70"/>
        <v>0</v>
      </c>
      <c r="BD30" s="771">
        <f t="shared" si="71"/>
        <v>0</v>
      </c>
      <c r="BE30" s="771">
        <f t="shared" si="72"/>
        <v>0</v>
      </c>
      <c r="BF30" s="771">
        <f t="shared" si="73"/>
        <v>0</v>
      </c>
      <c r="BG30" s="771">
        <f t="shared" si="74"/>
        <v>0</v>
      </c>
      <c r="BH30" s="771">
        <f t="shared" si="75"/>
        <v>0</v>
      </c>
      <c r="BI30" s="771">
        <f t="shared" si="76"/>
        <v>0</v>
      </c>
      <c r="BJ30" s="771">
        <f t="shared" si="77"/>
        <v>0</v>
      </c>
      <c r="BK30" s="771">
        <f t="shared" si="78"/>
        <v>0</v>
      </c>
      <c r="BL30" s="771">
        <f t="shared" si="79"/>
        <v>0</v>
      </c>
      <c r="BM30" s="771">
        <f t="shared" si="80"/>
        <v>0</v>
      </c>
      <c r="BN30" s="771">
        <f t="shared" si="81"/>
        <v>0</v>
      </c>
      <c r="BO30" s="771">
        <f t="shared" si="82"/>
        <v>0</v>
      </c>
      <c r="BP30" s="771">
        <f t="shared" si="83"/>
        <v>0</v>
      </c>
      <c r="BQ30" s="771">
        <f t="shared" si="84"/>
        <v>0</v>
      </c>
      <c r="BR30" s="771">
        <f t="shared" si="85"/>
        <v>0</v>
      </c>
      <c r="BS30" s="771">
        <f t="shared" si="86"/>
        <v>0</v>
      </c>
      <c r="BT30" s="771">
        <f t="shared" si="87"/>
        <v>0</v>
      </c>
      <c r="BU30" s="771">
        <f t="shared" si="88"/>
        <v>0</v>
      </c>
      <c r="BV30" s="771">
        <f t="shared" si="89"/>
        <v>0</v>
      </c>
      <c r="BW30" s="771">
        <f t="shared" si="90"/>
        <v>0</v>
      </c>
      <c r="BX30" s="771">
        <f t="shared" si="91"/>
        <v>0</v>
      </c>
      <c r="BY30" s="771">
        <f t="shared" si="92"/>
        <v>0</v>
      </c>
      <c r="BZ30" s="771">
        <f t="shared" si="93"/>
        <v>0</v>
      </c>
      <c r="CA30" s="771">
        <f t="shared" si="94"/>
        <v>0</v>
      </c>
      <c r="CB30" s="771">
        <f t="shared" si="95"/>
        <v>0</v>
      </c>
      <c r="CC30" s="771">
        <f t="shared" si="96"/>
        <v>0</v>
      </c>
      <c r="CD30" s="771">
        <f t="shared" si="97"/>
        <v>0</v>
      </c>
      <c r="CE30" s="771">
        <f t="shared" si="98"/>
        <v>0</v>
      </c>
      <c r="CF30" s="772">
        <f t="shared" si="99"/>
        <v>0</v>
      </c>
      <c r="CG30" s="773">
        <f t="shared" si="40"/>
        <v>0</v>
      </c>
      <c r="CH30" s="774">
        <v>0.17793528438289352</v>
      </c>
      <c r="CI30" s="773">
        <f t="shared" si="41"/>
        <v>0</v>
      </c>
      <c r="CJ30" s="775">
        <v>3.4423080081665718E-4</v>
      </c>
      <c r="CK30" s="767">
        <v>8.2370219084879895E-4</v>
      </c>
      <c r="CL30" s="768">
        <v>4.6998648729506458E-4</v>
      </c>
      <c r="CM30" s="769">
        <v>1.8403607285763749E-3</v>
      </c>
      <c r="CN30" s="769">
        <v>1.3556430682121578E-3</v>
      </c>
      <c r="CO30" s="769">
        <v>1.4534824192571532E-3</v>
      </c>
      <c r="CP30" s="769">
        <v>4.5357287415164231E-3</v>
      </c>
      <c r="CQ30" s="769">
        <v>3.2962583534055022E-3</v>
      </c>
      <c r="CR30" s="769">
        <v>9.7701899103746982E-4</v>
      </c>
      <c r="CS30" s="769">
        <v>4.2821305566263611E-4</v>
      </c>
      <c r="CT30" s="769">
        <v>5.984892710028957E-4</v>
      </c>
      <c r="CU30" s="769">
        <v>1.4197973320220622E-3</v>
      </c>
      <c r="CV30" s="769">
        <v>1.2880287887203792E-3</v>
      </c>
      <c r="CW30" s="769">
        <v>9.8135508130253908E-4</v>
      </c>
      <c r="CX30" s="769">
        <v>5.1184595287994598E-4</v>
      </c>
      <c r="CY30" s="769">
        <v>3.9310430556837255E-4</v>
      </c>
      <c r="CZ30" s="769">
        <v>5.163820421198713E-4</v>
      </c>
      <c r="DA30" s="769">
        <v>2.1616328702526821E-3</v>
      </c>
      <c r="DB30" s="769">
        <v>1.1549961340061956E-3</v>
      </c>
      <c r="DC30" s="769">
        <v>1.0800122681218671E-3</v>
      </c>
      <c r="DD30" s="769">
        <v>1.0505915877022417E-3</v>
      </c>
      <c r="DE30" s="769">
        <v>5.406413645892027E-4</v>
      </c>
      <c r="DF30" s="769">
        <v>1.0082924310823249</v>
      </c>
      <c r="DG30" s="769">
        <v>1.0238871080085893E-3</v>
      </c>
      <c r="DH30" s="769">
        <v>2.0100283503415744E-3</v>
      </c>
      <c r="DI30" s="769">
        <v>1.2937537299160481E-3</v>
      </c>
      <c r="DJ30" s="769">
        <v>1.2486404469515392E-3</v>
      </c>
      <c r="DK30" s="769">
        <v>1.6702047154966871E-3</v>
      </c>
      <c r="DL30" s="769">
        <v>3.4864694925367513E-3</v>
      </c>
      <c r="DM30" s="769">
        <v>3.0005682929986748E-4</v>
      </c>
      <c r="DN30" s="769">
        <v>8.4738328593954781E-4</v>
      </c>
      <c r="DO30" s="769">
        <v>4.2198977472302154E-3</v>
      </c>
      <c r="DP30" s="769">
        <v>2.0681763232842294E-3</v>
      </c>
      <c r="DQ30" s="769">
        <v>2.6702855508597039E-3</v>
      </c>
      <c r="DR30" s="769">
        <v>1.0066645421595466E-3</v>
      </c>
      <c r="DS30" s="769">
        <v>7.8173235163069548E-3</v>
      </c>
      <c r="DT30" s="769">
        <v>2.0346367569008149E-3</v>
      </c>
      <c r="DU30" s="769">
        <v>1.679600770506598E-3</v>
      </c>
      <c r="DV30" s="769">
        <v>2.7080447370218603E-2</v>
      </c>
      <c r="DW30" s="769">
        <v>1.2099732455557424E-3</v>
      </c>
      <c r="DX30" s="1139">
        <v>0</v>
      </c>
      <c r="DY30" s="779">
        <v>0.44803335145912632</v>
      </c>
      <c r="DZ30" s="1127">
        <f t="shared" si="42"/>
        <v>0</v>
      </c>
      <c r="EA30" s="1139">
        <f t="shared" si="55"/>
        <v>0</v>
      </c>
      <c r="EB30" s="779">
        <v>0.25484864962842124</v>
      </c>
      <c r="EC30" s="1127">
        <f t="shared" si="100"/>
        <v>0</v>
      </c>
      <c r="ED30" s="1139">
        <f t="shared" si="101"/>
        <v>0</v>
      </c>
      <c r="EE30" s="1936"/>
      <c r="EF30" s="1939"/>
      <c r="EG30" s="774">
        <v>2.8259221376093673E-3</v>
      </c>
      <c r="EH30" s="1601">
        <f t="shared" si="56"/>
        <v>0</v>
      </c>
      <c r="EI30" s="1601">
        <f t="shared" si="57"/>
        <v>0</v>
      </c>
      <c r="EJ30" s="1602">
        <f t="shared" si="58"/>
        <v>0</v>
      </c>
      <c r="EK30" s="1638">
        <f t="shared" si="59"/>
        <v>0</v>
      </c>
      <c r="EL30" s="716"/>
      <c r="EM30" s="777">
        <v>23</v>
      </c>
      <c r="EN30" s="778" t="s">
        <v>20</v>
      </c>
      <c r="EO30" s="799">
        <v>0.16559699999999999</v>
      </c>
      <c r="EP30" s="1146">
        <f t="shared" si="49"/>
        <v>0</v>
      </c>
      <c r="EQ30" s="1154">
        <f t="shared" si="50"/>
        <v>0</v>
      </c>
      <c r="ER30" s="1576">
        <f t="shared" si="51"/>
        <v>0</v>
      </c>
      <c r="ES30" s="799">
        <v>0.13333300000000001</v>
      </c>
      <c r="ET30" s="1146">
        <f t="shared" si="52"/>
        <v>0</v>
      </c>
      <c r="EU30" s="1154">
        <f t="shared" si="53"/>
        <v>0</v>
      </c>
      <c r="EV30" s="1577">
        <f t="shared" si="54"/>
        <v>0</v>
      </c>
    </row>
    <row r="31" spans="2:152">
      <c r="B31" s="777">
        <v>24</v>
      </c>
      <c r="C31" s="778" t="s">
        <v>3</v>
      </c>
      <c r="D31" s="1133">
        <v>0</v>
      </c>
      <c r="E31" s="766">
        <v>2.6882902086507485E-3</v>
      </c>
      <c r="F31" s="767">
        <v>1.5577831101478443E-3</v>
      </c>
      <c r="G31" s="767">
        <v>8.3004772774434535E-4</v>
      </c>
      <c r="H31" s="767">
        <v>6.8138457345325704E-4</v>
      </c>
      <c r="I31" s="767">
        <v>2.6929498572736575E-3</v>
      </c>
      <c r="J31" s="768">
        <v>5.0226765332465006E-4</v>
      </c>
      <c r="K31" s="769">
        <v>1.6200221513232936E-3</v>
      </c>
      <c r="L31" s="769">
        <v>4.7933476895934413E-3</v>
      </c>
      <c r="M31" s="769">
        <v>1.7478481680572502E-3</v>
      </c>
      <c r="N31" s="769">
        <v>3.734510269903242E-3</v>
      </c>
      <c r="O31" s="769">
        <v>3.2322045103944761E-3</v>
      </c>
      <c r="P31" s="769">
        <v>5.7584052058048856E-3</v>
      </c>
      <c r="Q31" s="769">
        <v>1.8438395799287379E-2</v>
      </c>
      <c r="R31" s="769">
        <v>4.4625003792297911E-3</v>
      </c>
      <c r="S31" s="769">
        <v>3.1480144404332131E-3</v>
      </c>
      <c r="T31" s="769">
        <v>1.9615535504119261E-3</v>
      </c>
      <c r="U31" s="769">
        <v>1.112128745257098E-3</v>
      </c>
      <c r="V31" s="769">
        <v>1.0406443534468172E-3</v>
      </c>
      <c r="W31" s="769">
        <v>5.1936236897222234E-3</v>
      </c>
      <c r="X31" s="769">
        <v>1.4831435036413074E-3</v>
      </c>
      <c r="Y31" s="769">
        <v>8.1119448387750967E-4</v>
      </c>
      <c r="Z31" s="769">
        <v>8.1112868556596504E-4</v>
      </c>
      <c r="AA31" s="769">
        <v>1.1963023382272975E-3</v>
      </c>
      <c r="AB31" s="769">
        <v>5.3112304042539111E-4</v>
      </c>
      <c r="AC31" s="769">
        <v>9.8045298475979564E-3</v>
      </c>
      <c r="AD31" s="769">
        <v>2.9043506751854711E-2</v>
      </c>
      <c r="AE31" s="769">
        <v>2.8472002530844668E-3</v>
      </c>
      <c r="AF31" s="769">
        <v>3.099151671767933E-3</v>
      </c>
      <c r="AG31" s="769">
        <v>2.6003768440080273E-3</v>
      </c>
      <c r="AH31" s="769">
        <v>9.1139952209155235E-3</v>
      </c>
      <c r="AI31" s="769">
        <v>5.2509722310674304E-3</v>
      </c>
      <c r="AJ31" s="769">
        <v>4.1562262150120158E-3</v>
      </c>
      <c r="AK31" s="769">
        <v>6.4337139077730431E-3</v>
      </c>
      <c r="AL31" s="769">
        <v>4.7705532022786212E-3</v>
      </c>
      <c r="AM31" s="769">
        <v>2.2117419679739763E-3</v>
      </c>
      <c r="AN31" s="769">
        <v>2.798359143956498E-3</v>
      </c>
      <c r="AO31" s="769">
        <v>1.7471431822465922E-3</v>
      </c>
      <c r="AP31" s="769">
        <v>2.1072467938750596E-3</v>
      </c>
      <c r="AQ31" s="769">
        <v>0</v>
      </c>
      <c r="AR31" s="769">
        <v>0</v>
      </c>
      <c r="AS31" s="770">
        <f t="shared" si="60"/>
        <v>0</v>
      </c>
      <c r="AT31" s="771">
        <f t="shared" si="61"/>
        <v>0</v>
      </c>
      <c r="AU31" s="771">
        <f t="shared" si="62"/>
        <v>0</v>
      </c>
      <c r="AV31" s="771">
        <f t="shared" si="63"/>
        <v>0</v>
      </c>
      <c r="AW31" s="771">
        <f t="shared" si="64"/>
        <v>0</v>
      </c>
      <c r="AX31" s="771">
        <f t="shared" si="65"/>
        <v>0</v>
      </c>
      <c r="AY31" s="771">
        <f t="shared" si="66"/>
        <v>0</v>
      </c>
      <c r="AZ31" s="771">
        <f t="shared" si="67"/>
        <v>0</v>
      </c>
      <c r="BA31" s="771">
        <f t="shared" si="68"/>
        <v>0</v>
      </c>
      <c r="BB31" s="771">
        <f t="shared" si="69"/>
        <v>0</v>
      </c>
      <c r="BC31" s="771">
        <f t="shared" si="70"/>
        <v>0</v>
      </c>
      <c r="BD31" s="771">
        <f t="shared" si="71"/>
        <v>0</v>
      </c>
      <c r="BE31" s="771">
        <f t="shared" si="72"/>
        <v>0</v>
      </c>
      <c r="BF31" s="771">
        <f t="shared" si="73"/>
        <v>0</v>
      </c>
      <c r="BG31" s="771">
        <f t="shared" si="74"/>
        <v>0</v>
      </c>
      <c r="BH31" s="771">
        <f t="shared" si="75"/>
        <v>0</v>
      </c>
      <c r="BI31" s="771">
        <f t="shared" si="76"/>
        <v>0</v>
      </c>
      <c r="BJ31" s="771">
        <f t="shared" si="77"/>
        <v>0</v>
      </c>
      <c r="BK31" s="771">
        <f t="shared" si="78"/>
        <v>0</v>
      </c>
      <c r="BL31" s="771">
        <f t="shared" si="79"/>
        <v>0</v>
      </c>
      <c r="BM31" s="771">
        <f>$D$28*Y31</f>
        <v>0</v>
      </c>
      <c r="BN31" s="771">
        <f t="shared" si="81"/>
        <v>0</v>
      </c>
      <c r="BO31" s="771">
        <f t="shared" si="82"/>
        <v>0</v>
      </c>
      <c r="BP31" s="771">
        <f t="shared" si="83"/>
        <v>0</v>
      </c>
      <c r="BQ31" s="771">
        <f t="shared" si="84"/>
        <v>0</v>
      </c>
      <c r="BR31" s="771">
        <f t="shared" si="85"/>
        <v>0</v>
      </c>
      <c r="BS31" s="771">
        <f t="shared" si="86"/>
        <v>0</v>
      </c>
      <c r="BT31" s="771">
        <f t="shared" si="87"/>
        <v>0</v>
      </c>
      <c r="BU31" s="771">
        <f t="shared" si="88"/>
        <v>0</v>
      </c>
      <c r="BV31" s="771">
        <f t="shared" si="89"/>
        <v>0</v>
      </c>
      <c r="BW31" s="771">
        <f t="shared" si="90"/>
        <v>0</v>
      </c>
      <c r="BX31" s="771">
        <f t="shared" si="91"/>
        <v>0</v>
      </c>
      <c r="BY31" s="771">
        <f t="shared" si="92"/>
        <v>0</v>
      </c>
      <c r="BZ31" s="771">
        <f t="shared" si="93"/>
        <v>0</v>
      </c>
      <c r="CA31" s="771">
        <f t="shared" si="94"/>
        <v>0</v>
      </c>
      <c r="CB31" s="771">
        <f t="shared" si="95"/>
        <v>0</v>
      </c>
      <c r="CC31" s="771">
        <f t="shared" si="96"/>
        <v>0</v>
      </c>
      <c r="CD31" s="771">
        <f t="shared" si="97"/>
        <v>0</v>
      </c>
      <c r="CE31" s="771">
        <f t="shared" si="98"/>
        <v>0</v>
      </c>
      <c r="CF31" s="772">
        <f t="shared" si="99"/>
        <v>0</v>
      </c>
      <c r="CG31" s="773">
        <f t="shared" si="40"/>
        <v>0</v>
      </c>
      <c r="CH31" s="774">
        <v>1</v>
      </c>
      <c r="CI31" s="773">
        <f t="shared" si="41"/>
        <v>0</v>
      </c>
      <c r="CJ31" s="775">
        <v>3.6033462896853745E-3</v>
      </c>
      <c r="CK31" s="767">
        <v>2.8802484251384429E-3</v>
      </c>
      <c r="CL31" s="768">
        <v>1.5442896136755426E-3</v>
      </c>
      <c r="CM31" s="769">
        <v>1.3026508592346036E-3</v>
      </c>
      <c r="CN31" s="769">
        <v>4.9239627555433436E-3</v>
      </c>
      <c r="CO31" s="769">
        <v>1.8331074180292812E-3</v>
      </c>
      <c r="CP31" s="769">
        <v>2.1595643624456166E-3</v>
      </c>
      <c r="CQ31" s="769">
        <v>7.7083751549570593E-3</v>
      </c>
      <c r="CR31" s="769">
        <v>2.4517122958574869E-3</v>
      </c>
      <c r="CS31" s="769">
        <v>4.527496190276383E-3</v>
      </c>
      <c r="CT31" s="769">
        <v>4.0001095882418944E-3</v>
      </c>
      <c r="CU31" s="769">
        <v>7.5756365666533243E-3</v>
      </c>
      <c r="CV31" s="769">
        <v>2.1055852025520065E-2</v>
      </c>
      <c r="CW31" s="769">
        <v>4.9431700638245856E-3</v>
      </c>
      <c r="CX31" s="769">
        <v>4.7099467551753836E-3</v>
      </c>
      <c r="CY31" s="769">
        <v>2.9381115036875571E-3</v>
      </c>
      <c r="CZ31" s="769">
        <v>2.1433349575920037E-3</v>
      </c>
      <c r="DA31" s="769">
        <v>2.3487036195539582E-3</v>
      </c>
      <c r="DB31" s="769">
        <v>6.9343148599311129E-3</v>
      </c>
      <c r="DC31" s="769">
        <v>2.7081086842117683E-3</v>
      </c>
      <c r="DD31" s="769">
        <v>1.4952167306726315E-3</v>
      </c>
      <c r="DE31" s="769">
        <v>2.1876218610200546E-3</v>
      </c>
      <c r="DF31" s="769">
        <v>2.7262236834897022E-3</v>
      </c>
      <c r="DG31" s="769">
        <v>1.0016252225874474</v>
      </c>
      <c r="DH31" s="769">
        <v>1.1157312997710766E-2</v>
      </c>
      <c r="DI31" s="769">
        <v>3.3637017408627866E-2</v>
      </c>
      <c r="DJ31" s="769">
        <v>4.6576559045339565E-3</v>
      </c>
      <c r="DK31" s="769">
        <v>4.3639038626651118E-3</v>
      </c>
      <c r="DL31" s="769">
        <v>3.5936553580127053E-3</v>
      </c>
      <c r="DM31" s="769">
        <v>9.6819567168113883E-3</v>
      </c>
      <c r="DN31" s="769">
        <v>6.5014979656934195E-3</v>
      </c>
      <c r="DO31" s="769">
        <v>5.5852866889800302E-3</v>
      </c>
      <c r="DP31" s="769">
        <v>7.3477890547969486E-3</v>
      </c>
      <c r="DQ31" s="769">
        <v>5.731937241565537E-3</v>
      </c>
      <c r="DR31" s="769">
        <v>3.0928143901445848E-3</v>
      </c>
      <c r="DS31" s="769">
        <v>3.9811865480153322E-3</v>
      </c>
      <c r="DT31" s="769">
        <v>2.5156182490782466E-3</v>
      </c>
      <c r="DU31" s="769">
        <v>3.6781061033720054E-3</v>
      </c>
      <c r="DV31" s="769">
        <v>2.0679398559932637E-3</v>
      </c>
      <c r="DW31" s="769">
        <v>3.0947145743843089E-3</v>
      </c>
      <c r="DX31" s="1139">
        <v>0</v>
      </c>
      <c r="DY31" s="779">
        <v>0.47794453843868301</v>
      </c>
      <c r="DZ31" s="1127">
        <f t="shared" si="42"/>
        <v>0</v>
      </c>
      <c r="EA31" s="1139">
        <f t="shared" si="55"/>
        <v>0</v>
      </c>
      <c r="EB31" s="779">
        <v>0.36128528696808798</v>
      </c>
      <c r="EC31" s="1127">
        <f t="shared" si="100"/>
        <v>0</v>
      </c>
      <c r="ED31" s="1139">
        <f t="shared" si="101"/>
        <v>0</v>
      </c>
      <c r="EE31" s="1936"/>
      <c r="EF31" s="1939"/>
      <c r="EG31" s="774">
        <v>4.0759306561444402E-3</v>
      </c>
      <c r="EH31" s="1601">
        <f t="shared" si="56"/>
        <v>0</v>
      </c>
      <c r="EI31" s="1601">
        <f t="shared" si="57"/>
        <v>0</v>
      </c>
      <c r="EJ31" s="1602">
        <f t="shared" si="58"/>
        <v>0</v>
      </c>
      <c r="EK31" s="1638">
        <f t="shared" si="59"/>
        <v>0</v>
      </c>
      <c r="EL31" s="716"/>
      <c r="EM31" s="777">
        <v>24</v>
      </c>
      <c r="EN31" s="778" t="s">
        <v>3</v>
      </c>
      <c r="EO31" s="799">
        <v>8.8671E-2</v>
      </c>
      <c r="EP31" s="1146">
        <f t="shared" si="49"/>
        <v>0</v>
      </c>
      <c r="EQ31" s="1154">
        <f t="shared" si="50"/>
        <v>0</v>
      </c>
      <c r="ER31" s="1576">
        <f t="shared" si="51"/>
        <v>0</v>
      </c>
      <c r="ES31" s="799">
        <v>7.5814999999999994E-2</v>
      </c>
      <c r="ET31" s="1146">
        <f t="shared" si="52"/>
        <v>0</v>
      </c>
      <c r="EU31" s="1154">
        <f t="shared" si="53"/>
        <v>0</v>
      </c>
      <c r="EV31" s="1577">
        <f t="shared" si="54"/>
        <v>0</v>
      </c>
    </row>
    <row r="32" spans="2:152">
      <c r="B32" s="777">
        <v>25</v>
      </c>
      <c r="C32" s="778" t="s">
        <v>979</v>
      </c>
      <c r="D32" s="1133">
        <v>0</v>
      </c>
      <c r="E32" s="766">
        <v>6.0160676336017509E-3</v>
      </c>
      <c r="F32" s="767">
        <v>9.5305364192274939E-3</v>
      </c>
      <c r="G32" s="767">
        <v>1.6600954554886907E-3</v>
      </c>
      <c r="H32" s="767">
        <v>3.8157536113382394E-3</v>
      </c>
      <c r="I32" s="767">
        <v>3.8778477944740666E-2</v>
      </c>
      <c r="J32" s="768">
        <v>1.1479795432343908E-2</v>
      </c>
      <c r="K32" s="769">
        <v>1.744003438414362E-2</v>
      </c>
      <c r="L32" s="769">
        <v>0.14496147160314454</v>
      </c>
      <c r="M32" s="769">
        <v>2.9284701381789402E-2</v>
      </c>
      <c r="N32" s="769">
        <v>2.1897810218978103E-2</v>
      </c>
      <c r="O32" s="769">
        <v>3.283625945787115E-2</v>
      </c>
      <c r="P32" s="769">
        <v>8.777049011000361E-2</v>
      </c>
      <c r="Q32" s="769">
        <v>0.22706084067832935</v>
      </c>
      <c r="R32" s="769">
        <v>3.3063321722006635E-2</v>
      </c>
      <c r="S32" s="769">
        <v>2.0361010830324908E-2</v>
      </c>
      <c r="T32" s="769">
        <v>1.3338564142801098E-2</v>
      </c>
      <c r="U32" s="769">
        <v>9.9437393693575828E-3</v>
      </c>
      <c r="V32" s="769">
        <v>1.6904125351111712E-2</v>
      </c>
      <c r="W32" s="769">
        <v>2.7657670717259927E-2</v>
      </c>
      <c r="X32" s="769">
        <v>1.258770512064802E-2</v>
      </c>
      <c r="Y32" s="769">
        <v>2.6363820726019063E-3</v>
      </c>
      <c r="Z32" s="769">
        <v>1.8797907287991241E-2</v>
      </c>
      <c r="AA32" s="769">
        <v>2.1569693674098243E-2</v>
      </c>
      <c r="AB32" s="769">
        <v>2.9219464658764992E-3</v>
      </c>
      <c r="AC32" s="769">
        <v>0.10199975707723953</v>
      </c>
      <c r="AD32" s="769">
        <v>3.7515504692363498E-2</v>
      </c>
      <c r="AE32" s="769">
        <v>0.10617380089066264</v>
      </c>
      <c r="AF32" s="769">
        <v>3.0042310502960145E-2</v>
      </c>
      <c r="AG32" s="769">
        <v>5.3501125936365451E-3</v>
      </c>
      <c r="AH32" s="769">
        <v>3.3153727217354635E-3</v>
      </c>
      <c r="AI32" s="769">
        <v>6.8328378875314065E-3</v>
      </c>
      <c r="AJ32" s="769">
        <v>9.4113723243224746E-3</v>
      </c>
      <c r="AK32" s="769">
        <v>1.1936321547452536E-2</v>
      </c>
      <c r="AL32" s="769">
        <v>2.3177557730308034E-2</v>
      </c>
      <c r="AM32" s="769">
        <v>1.2076791681128057E-2</v>
      </c>
      <c r="AN32" s="769">
        <v>4.4519350017489748E-3</v>
      </c>
      <c r="AO32" s="769">
        <v>5.4612099470477977E-3</v>
      </c>
      <c r="AP32" s="769">
        <v>4.1003123738088718E-2</v>
      </c>
      <c r="AQ32" s="769">
        <v>0</v>
      </c>
      <c r="AR32" s="769">
        <v>4.5385779122541605E-3</v>
      </c>
      <c r="AS32" s="770">
        <f t="shared" si="18"/>
        <v>0</v>
      </c>
      <c r="AT32" s="771">
        <f t="shared" si="19"/>
        <v>0</v>
      </c>
      <c r="AU32" s="771">
        <f t="shared" si="20"/>
        <v>0</v>
      </c>
      <c r="AV32" s="771">
        <f t="shared" si="21"/>
        <v>0</v>
      </c>
      <c r="AW32" s="771">
        <f t="shared" si="22"/>
        <v>0</v>
      </c>
      <c r="AX32" s="771">
        <f t="shared" si="23"/>
        <v>0</v>
      </c>
      <c r="AY32" s="771">
        <f t="shared" si="24"/>
        <v>0</v>
      </c>
      <c r="AZ32" s="771">
        <f t="shared" si="25"/>
        <v>0</v>
      </c>
      <c r="BA32" s="771">
        <f t="shared" si="26"/>
        <v>0</v>
      </c>
      <c r="BB32" s="771">
        <f t="shared" si="27"/>
        <v>0</v>
      </c>
      <c r="BC32" s="771">
        <f t="shared" si="28"/>
        <v>0</v>
      </c>
      <c r="BD32" s="771">
        <f t="shared" si="29"/>
        <v>0</v>
      </c>
      <c r="BE32" s="771">
        <f t="shared" si="30"/>
        <v>0</v>
      </c>
      <c r="BF32" s="771">
        <f t="shared" si="31"/>
        <v>0</v>
      </c>
      <c r="BG32" s="771">
        <f t="shared" si="32"/>
        <v>0</v>
      </c>
      <c r="BH32" s="771">
        <f t="shared" si="33"/>
        <v>0</v>
      </c>
      <c r="BI32" s="771">
        <f t="shared" si="0"/>
        <v>0</v>
      </c>
      <c r="BJ32" s="771">
        <f t="shared" si="1"/>
        <v>0</v>
      </c>
      <c r="BK32" s="771">
        <f t="shared" si="34"/>
        <v>0</v>
      </c>
      <c r="BL32" s="771">
        <f t="shared" si="35"/>
        <v>0</v>
      </c>
      <c r="BM32" s="771">
        <f t="shared" si="36"/>
        <v>0</v>
      </c>
      <c r="BN32" s="771">
        <f t="shared" si="81"/>
        <v>0</v>
      </c>
      <c r="BO32" s="771">
        <f t="shared" si="82"/>
        <v>0</v>
      </c>
      <c r="BP32" s="771">
        <f t="shared" si="83"/>
        <v>0</v>
      </c>
      <c r="BQ32" s="771">
        <f t="shared" ref="BQ32:BQ46" si="102">$D$32*AC32</f>
        <v>0</v>
      </c>
      <c r="BR32" s="771">
        <f t="shared" ref="BR32:BR47" si="103">$D$33*AD32</f>
        <v>0</v>
      </c>
      <c r="BS32" s="771">
        <f t="shared" ref="BS32:BS47" si="104">$D$34*AE32</f>
        <v>0</v>
      </c>
      <c r="BT32" s="771">
        <f t="shared" ref="BT32:BT47" si="105">$D$35*AF32</f>
        <v>0</v>
      </c>
      <c r="BU32" s="771">
        <f t="shared" ref="BU32:BU47" si="106">$D$36*AG32</f>
        <v>0</v>
      </c>
      <c r="BV32" s="771">
        <f t="shared" ref="BV32:BV47" si="107">$D$37*AH32</f>
        <v>0</v>
      </c>
      <c r="BW32" s="771">
        <f t="shared" ref="BW32:BW47" si="108">$D$38*AI32</f>
        <v>0</v>
      </c>
      <c r="BX32" s="771">
        <f t="shared" ref="BX32:BX47" si="109">$D$39*AJ32</f>
        <v>0</v>
      </c>
      <c r="BY32" s="771">
        <f t="shared" ref="BY32:BY47" si="110">$D$40*AK32</f>
        <v>0</v>
      </c>
      <c r="BZ32" s="771">
        <f t="shared" ref="BZ32:BZ47" si="111">$D$41*AL32</f>
        <v>0</v>
      </c>
      <c r="CA32" s="771">
        <f t="shared" ref="CA32:CA47" si="112">$D$42*AM32</f>
        <v>0</v>
      </c>
      <c r="CB32" s="771">
        <f t="shared" ref="CB32:CB47" si="113">$D$43*AN32</f>
        <v>0</v>
      </c>
      <c r="CC32" s="771">
        <f t="shared" ref="CC32:CC47" si="114">$D$44*AO32</f>
        <v>0</v>
      </c>
      <c r="CD32" s="771">
        <f t="shared" ref="CD32:CD47" si="115">$D$45*AP32</f>
        <v>0</v>
      </c>
      <c r="CE32" s="771">
        <f t="shared" ref="CE32:CE47" si="116">$D$46*AQ32</f>
        <v>0</v>
      </c>
      <c r="CF32" s="772">
        <f t="shared" ref="CF32:CF47" si="117">$D$47*AR32</f>
        <v>0</v>
      </c>
      <c r="CG32" s="773">
        <f t="shared" si="40"/>
        <v>0</v>
      </c>
      <c r="CH32" s="774">
        <v>0.67600694902738589</v>
      </c>
      <c r="CI32" s="773">
        <f t="shared" si="41"/>
        <v>0</v>
      </c>
      <c r="CJ32" s="775">
        <v>8.2466217448241893E-3</v>
      </c>
      <c r="CK32" s="767">
        <v>1.1414494142809104E-2</v>
      </c>
      <c r="CL32" s="768">
        <v>2.4293647382564124E-3</v>
      </c>
      <c r="CM32" s="769">
        <v>4.6116754989687248E-3</v>
      </c>
      <c r="CN32" s="769">
        <v>3.1087112081822618E-2</v>
      </c>
      <c r="CO32" s="769">
        <v>1.282859026040121E-2</v>
      </c>
      <c r="CP32" s="769">
        <v>1.4032384479972558E-2</v>
      </c>
      <c r="CQ32" s="769">
        <v>0.12711171091783194</v>
      </c>
      <c r="CR32" s="769">
        <v>2.3136080898689494E-2</v>
      </c>
      <c r="CS32" s="769">
        <v>1.7684094073917852E-2</v>
      </c>
      <c r="CT32" s="769">
        <v>2.6075986681918177E-2</v>
      </c>
      <c r="CU32" s="769">
        <v>6.9085953808908598E-2</v>
      </c>
      <c r="CV32" s="769">
        <v>0.170541464596901</v>
      </c>
      <c r="CW32" s="769">
        <v>2.4880875902037386E-2</v>
      </c>
      <c r="CX32" s="769">
        <v>2.3413218808231908E-2</v>
      </c>
      <c r="CY32" s="769">
        <v>1.4328573113340555E-2</v>
      </c>
      <c r="CZ32" s="769">
        <v>1.2726277348135287E-2</v>
      </c>
      <c r="DA32" s="769">
        <v>1.7523766481328164E-2</v>
      </c>
      <c r="DB32" s="769">
        <v>2.6821767988874663E-2</v>
      </c>
      <c r="DC32" s="769">
        <v>1.4252019005325148E-2</v>
      </c>
      <c r="DD32" s="769">
        <v>4.4852920510866012E-3</v>
      </c>
      <c r="DE32" s="769">
        <v>2.174355272327691E-2</v>
      </c>
      <c r="DF32" s="769">
        <v>2.2224379915835486E-2</v>
      </c>
      <c r="DG32" s="769">
        <v>7.8756579015724429E-3</v>
      </c>
      <c r="DH32" s="769">
        <v>1.0766275968832426</v>
      </c>
      <c r="DI32" s="769">
        <v>3.2758169964994151E-2</v>
      </c>
      <c r="DJ32" s="769">
        <v>7.9072021616157701E-2</v>
      </c>
      <c r="DK32" s="769">
        <v>2.3812549960529436E-2</v>
      </c>
      <c r="DL32" s="769">
        <v>5.8844710837178526E-3</v>
      </c>
      <c r="DM32" s="769">
        <v>3.1254149734289967E-3</v>
      </c>
      <c r="DN32" s="769">
        <v>7.2149299474248297E-3</v>
      </c>
      <c r="DO32" s="769">
        <v>1.0647880688724565E-2</v>
      </c>
      <c r="DP32" s="769">
        <v>1.1450197134735197E-2</v>
      </c>
      <c r="DQ32" s="769">
        <v>1.8892996506173793E-2</v>
      </c>
      <c r="DR32" s="769">
        <v>1.118073515683083E-2</v>
      </c>
      <c r="DS32" s="769">
        <v>6.4071586575431437E-3</v>
      </c>
      <c r="DT32" s="769">
        <v>5.9256945821552637E-3</v>
      </c>
      <c r="DU32" s="769">
        <v>3.408882153342474E-2</v>
      </c>
      <c r="DV32" s="769">
        <v>2.4032630147515065E-2</v>
      </c>
      <c r="DW32" s="769">
        <v>8.8830866727001058E-3</v>
      </c>
      <c r="DX32" s="1139">
        <v>0</v>
      </c>
      <c r="DY32" s="779">
        <v>0.40250815986209038</v>
      </c>
      <c r="DZ32" s="1127">
        <f t="shared" si="42"/>
        <v>0</v>
      </c>
      <c r="EA32" s="1139">
        <f t="shared" si="55"/>
        <v>0</v>
      </c>
      <c r="EB32" s="779">
        <v>8.9183411264164458E-2</v>
      </c>
      <c r="EC32" s="1127">
        <f t="shared" si="43"/>
        <v>0</v>
      </c>
      <c r="ED32" s="1139">
        <f t="shared" si="44"/>
        <v>0</v>
      </c>
      <c r="EE32" s="1936"/>
      <c r="EF32" s="1939"/>
      <c r="EG32" s="774">
        <v>3.4261228388237211E-2</v>
      </c>
      <c r="EH32" s="1601">
        <f t="shared" si="45"/>
        <v>0</v>
      </c>
      <c r="EI32" s="1601">
        <f t="shared" si="46"/>
        <v>0</v>
      </c>
      <c r="EJ32" s="1602">
        <f t="shared" si="47"/>
        <v>0</v>
      </c>
      <c r="EK32" s="1638">
        <f t="shared" si="48"/>
        <v>0</v>
      </c>
      <c r="EL32" s="716"/>
      <c r="EM32" s="777">
        <v>25</v>
      </c>
      <c r="EN32" s="778" t="s">
        <v>413</v>
      </c>
      <c r="EO32" s="799">
        <v>1.0363000000000001E-2</v>
      </c>
      <c r="EP32" s="1146">
        <f t="shared" si="49"/>
        <v>0</v>
      </c>
      <c r="EQ32" s="1154">
        <f t="shared" si="50"/>
        <v>0</v>
      </c>
      <c r="ER32" s="1576">
        <f t="shared" si="51"/>
        <v>0</v>
      </c>
      <c r="ES32" s="799">
        <v>1.0363000000000001E-2</v>
      </c>
      <c r="ET32" s="1146">
        <f t="shared" si="52"/>
        <v>0</v>
      </c>
      <c r="EU32" s="1154">
        <f t="shared" si="53"/>
        <v>0</v>
      </c>
      <c r="EV32" s="1577">
        <f t="shared" si="54"/>
        <v>0</v>
      </c>
    </row>
    <row r="33" spans="2:152">
      <c r="B33" s="777">
        <v>26</v>
      </c>
      <c r="C33" s="778" t="s">
        <v>337</v>
      </c>
      <c r="D33" s="1133">
        <v>0</v>
      </c>
      <c r="E33" s="766">
        <v>2.0773151612301239E-4</v>
      </c>
      <c r="F33" s="767">
        <v>1.40297236628222E-3</v>
      </c>
      <c r="G33" s="767">
        <v>5.1877982984021585E-5</v>
      </c>
      <c r="H33" s="767">
        <v>2.2144998637230854E-4</v>
      </c>
      <c r="I33" s="767">
        <v>2.5313728658372383E-3</v>
      </c>
      <c r="J33" s="768">
        <v>1.6983457091231812E-3</v>
      </c>
      <c r="K33" s="769">
        <v>9.7531945844973802E-4</v>
      </c>
      <c r="L33" s="769">
        <v>3.4831227460239214E-3</v>
      </c>
      <c r="M33" s="769">
        <v>2.4733700491376184E-3</v>
      </c>
      <c r="N33" s="769">
        <v>5.0925140044135125E-4</v>
      </c>
      <c r="O33" s="769">
        <v>1.1753470946889004E-3</v>
      </c>
      <c r="P33" s="769">
        <v>1.4202344677994112E-3</v>
      </c>
      <c r="Q33" s="769">
        <v>1.1921665282503282E-3</v>
      </c>
      <c r="R33" s="769">
        <v>2.2891689213601525E-4</v>
      </c>
      <c r="S33" s="769">
        <v>6.6425992779783395E-4</v>
      </c>
      <c r="T33" s="769">
        <v>9.8077677520596305E-4</v>
      </c>
      <c r="U33" s="769">
        <v>5.8877404160669891E-4</v>
      </c>
      <c r="V33" s="769">
        <v>7.3606551829165118E-4</v>
      </c>
      <c r="W33" s="769">
        <v>1.6195708137343604E-3</v>
      </c>
      <c r="X33" s="769">
        <v>4.183225266680611E-4</v>
      </c>
      <c r="Y33" s="769">
        <v>0</v>
      </c>
      <c r="Z33" s="769">
        <v>7.7057225128766675E-4</v>
      </c>
      <c r="AA33" s="769">
        <v>1.1600507522204096E-3</v>
      </c>
      <c r="AB33" s="769">
        <v>7.2509841171118606E-4</v>
      </c>
      <c r="AC33" s="769">
        <v>4.6863757058873153E-4</v>
      </c>
      <c r="AD33" s="769">
        <v>0.10824030517915233</v>
      </c>
      <c r="AE33" s="769">
        <v>9.4663324653833994E-3</v>
      </c>
      <c r="AF33" s="769">
        <v>2.9548511454019761E-3</v>
      </c>
      <c r="AG33" s="769">
        <v>1.2867844176534568E-3</v>
      </c>
      <c r="AH33" s="769">
        <v>3.7295600431054679E-4</v>
      </c>
      <c r="AI33" s="769">
        <v>3.5437899446757893E-3</v>
      </c>
      <c r="AJ33" s="769">
        <v>2.8862682048694552E-3</v>
      </c>
      <c r="AK33" s="769">
        <v>3.9724490127833979E-3</v>
      </c>
      <c r="AL33" s="769">
        <v>8.5158921981750083E-3</v>
      </c>
      <c r="AM33" s="769">
        <v>5.0441327589609572E-3</v>
      </c>
      <c r="AN33" s="769">
        <v>2.2259675008744874E-3</v>
      </c>
      <c r="AO33" s="769">
        <v>1.2853823411953962E-3</v>
      </c>
      <c r="AP33" s="769">
        <v>1.0438762201376673E-2</v>
      </c>
      <c r="AQ33" s="769">
        <v>0</v>
      </c>
      <c r="AR33" s="769">
        <v>1.4489356715177602E-3</v>
      </c>
      <c r="AS33" s="770">
        <f t="shared" si="18"/>
        <v>0</v>
      </c>
      <c r="AT33" s="771">
        <f t="shared" si="19"/>
        <v>0</v>
      </c>
      <c r="AU33" s="771">
        <f t="shared" si="20"/>
        <v>0</v>
      </c>
      <c r="AV33" s="771">
        <f t="shared" si="21"/>
        <v>0</v>
      </c>
      <c r="AW33" s="771">
        <f t="shared" si="22"/>
        <v>0</v>
      </c>
      <c r="AX33" s="771">
        <f t="shared" si="23"/>
        <v>0</v>
      </c>
      <c r="AY33" s="771">
        <f t="shared" si="24"/>
        <v>0</v>
      </c>
      <c r="AZ33" s="771">
        <f t="shared" si="25"/>
        <v>0</v>
      </c>
      <c r="BA33" s="771">
        <f t="shared" si="26"/>
        <v>0</v>
      </c>
      <c r="BB33" s="771">
        <f t="shared" si="27"/>
        <v>0</v>
      </c>
      <c r="BC33" s="771">
        <f t="shared" si="28"/>
        <v>0</v>
      </c>
      <c r="BD33" s="771">
        <f t="shared" si="29"/>
        <v>0</v>
      </c>
      <c r="BE33" s="771">
        <f t="shared" si="30"/>
        <v>0</v>
      </c>
      <c r="BF33" s="771">
        <f t="shared" si="31"/>
        <v>0</v>
      </c>
      <c r="BG33" s="771">
        <f t="shared" si="32"/>
        <v>0</v>
      </c>
      <c r="BH33" s="771">
        <f t="shared" si="33"/>
        <v>0</v>
      </c>
      <c r="BI33" s="771">
        <f t="shared" si="0"/>
        <v>0</v>
      </c>
      <c r="BJ33" s="771">
        <f t="shared" si="1"/>
        <v>0</v>
      </c>
      <c r="BK33" s="771">
        <f t="shared" si="34"/>
        <v>0</v>
      </c>
      <c r="BL33" s="771">
        <f t="shared" si="35"/>
        <v>0</v>
      </c>
      <c r="BM33" s="771">
        <f t="shared" si="36"/>
        <v>0</v>
      </c>
      <c r="BN33" s="771">
        <f t="shared" si="81"/>
        <v>0</v>
      </c>
      <c r="BO33" s="771">
        <f t="shared" si="82"/>
        <v>0</v>
      </c>
      <c r="BP33" s="771">
        <f t="shared" si="83"/>
        <v>0</v>
      </c>
      <c r="BQ33" s="771">
        <f t="shared" si="102"/>
        <v>0</v>
      </c>
      <c r="BR33" s="771">
        <f t="shared" si="103"/>
        <v>0</v>
      </c>
      <c r="BS33" s="771">
        <f t="shared" si="104"/>
        <v>0</v>
      </c>
      <c r="BT33" s="771">
        <f t="shared" si="105"/>
        <v>0</v>
      </c>
      <c r="BU33" s="771">
        <f t="shared" si="106"/>
        <v>0</v>
      </c>
      <c r="BV33" s="771">
        <f t="shared" si="107"/>
        <v>0</v>
      </c>
      <c r="BW33" s="771">
        <f t="shared" si="108"/>
        <v>0</v>
      </c>
      <c r="BX33" s="771">
        <f t="shared" si="109"/>
        <v>0</v>
      </c>
      <c r="BY33" s="771">
        <f t="shared" si="110"/>
        <v>0</v>
      </c>
      <c r="BZ33" s="771">
        <f t="shared" si="111"/>
        <v>0</v>
      </c>
      <c r="CA33" s="771">
        <f t="shared" si="112"/>
        <v>0</v>
      </c>
      <c r="CB33" s="771">
        <f t="shared" si="113"/>
        <v>0</v>
      </c>
      <c r="CC33" s="771">
        <f t="shared" si="114"/>
        <v>0</v>
      </c>
      <c r="CD33" s="771">
        <f t="shared" si="115"/>
        <v>0</v>
      </c>
      <c r="CE33" s="771">
        <f t="shared" si="116"/>
        <v>0</v>
      </c>
      <c r="CF33" s="772">
        <f t="shared" si="117"/>
        <v>0</v>
      </c>
      <c r="CG33" s="773">
        <f t="shared" si="40"/>
        <v>0</v>
      </c>
      <c r="CH33" s="774">
        <v>0.9979348540317281</v>
      </c>
      <c r="CI33" s="773">
        <f t="shared" si="41"/>
        <v>0</v>
      </c>
      <c r="CJ33" s="775">
        <v>8.0773148619437676E-4</v>
      </c>
      <c r="CK33" s="767">
        <v>2.536175987070169E-3</v>
      </c>
      <c r="CL33" s="768">
        <v>4.7738642416732675E-4</v>
      </c>
      <c r="CM33" s="769">
        <v>7.3041234091774862E-4</v>
      </c>
      <c r="CN33" s="769">
        <v>4.1855363144356868E-3</v>
      </c>
      <c r="CO33" s="769">
        <v>2.7711918723201459E-3</v>
      </c>
      <c r="CP33" s="769">
        <v>1.3723689387885713E-3</v>
      </c>
      <c r="CQ33" s="769">
        <v>5.169292526045771E-3</v>
      </c>
      <c r="CR33" s="769">
        <v>3.0832866022091013E-3</v>
      </c>
      <c r="CS33" s="769">
        <v>1.0107624449088679E-3</v>
      </c>
      <c r="CT33" s="769">
        <v>1.6469940146343696E-3</v>
      </c>
      <c r="CU33" s="769">
        <v>2.3284863530190257E-3</v>
      </c>
      <c r="CV33" s="769">
        <v>1.8018074636039995E-3</v>
      </c>
      <c r="CW33" s="769">
        <v>4.401545228230417E-4</v>
      </c>
      <c r="CX33" s="769">
        <v>1.148998722988994E-3</v>
      </c>
      <c r="CY33" s="769">
        <v>1.4503582892194027E-3</v>
      </c>
      <c r="CZ33" s="769">
        <v>9.9759654441329061E-4</v>
      </c>
      <c r="DA33" s="769">
        <v>1.3921357092912612E-3</v>
      </c>
      <c r="DB33" s="769">
        <v>2.4950493136481557E-3</v>
      </c>
      <c r="DC33" s="769">
        <v>9.6192347745425891E-4</v>
      </c>
      <c r="DD33" s="769">
        <v>3.0709755409337626E-4</v>
      </c>
      <c r="DE33" s="769">
        <v>1.2996920716685375E-3</v>
      </c>
      <c r="DF33" s="769">
        <v>2.2341050057163004E-3</v>
      </c>
      <c r="DG33" s="769">
        <v>1.454319685411554E-3</v>
      </c>
      <c r="DH33" s="769">
        <v>1.0694397797257702E-3</v>
      </c>
      <c r="DI33" s="769">
        <v>1.1217060034789175</v>
      </c>
      <c r="DJ33" s="769">
        <v>1.1182654338239407E-2</v>
      </c>
      <c r="DK33" s="769">
        <v>3.8821946157376725E-3</v>
      </c>
      <c r="DL33" s="769">
        <v>2.0312003924848167E-3</v>
      </c>
      <c r="DM33" s="769">
        <v>6.3380502700782727E-4</v>
      </c>
      <c r="DN33" s="769">
        <v>4.669733243040773E-3</v>
      </c>
      <c r="DO33" s="769">
        <v>4.2485849250865019E-3</v>
      </c>
      <c r="DP33" s="769">
        <v>5.072709724189552E-3</v>
      </c>
      <c r="DQ33" s="769">
        <v>9.9597390401364259E-3</v>
      </c>
      <c r="DR33" s="769">
        <v>6.2309304629050892E-3</v>
      </c>
      <c r="DS33" s="769">
        <v>3.1823178192226212E-3</v>
      </c>
      <c r="DT33" s="769">
        <v>1.9090939007057166E-3</v>
      </c>
      <c r="DU33" s="769">
        <v>1.258477585860778E-2</v>
      </c>
      <c r="DV33" s="769">
        <v>1.4524397252181833E-3</v>
      </c>
      <c r="DW33" s="769">
        <v>3.659484126708132E-3</v>
      </c>
      <c r="DX33" s="1139">
        <v>0</v>
      </c>
      <c r="DY33" s="779">
        <v>0.51183037281471588</v>
      </c>
      <c r="DZ33" s="1127">
        <f t="shared" si="42"/>
        <v>0</v>
      </c>
      <c r="EA33" s="1139">
        <f t="shared" si="55"/>
        <v>0</v>
      </c>
      <c r="EB33" s="779">
        <v>0.14247934657960637</v>
      </c>
      <c r="EC33" s="1127">
        <f t="shared" si="43"/>
        <v>0</v>
      </c>
      <c r="ED33" s="1139">
        <f t="shared" si="44"/>
        <v>0</v>
      </c>
      <c r="EE33" s="1936"/>
      <c r="EF33" s="1939"/>
      <c r="EG33" s="774">
        <v>1.1923289883902826E-2</v>
      </c>
      <c r="EH33" s="1601">
        <f t="shared" si="45"/>
        <v>0</v>
      </c>
      <c r="EI33" s="1601">
        <f t="shared" si="46"/>
        <v>0</v>
      </c>
      <c r="EJ33" s="1602">
        <f t="shared" si="47"/>
        <v>0</v>
      </c>
      <c r="EK33" s="1638">
        <f t="shared" si="48"/>
        <v>0</v>
      </c>
      <c r="EL33" s="716"/>
      <c r="EM33" s="777">
        <v>26</v>
      </c>
      <c r="EN33" s="778" t="s">
        <v>337</v>
      </c>
      <c r="EO33" s="799">
        <v>2.8669E-2</v>
      </c>
      <c r="EP33" s="1146">
        <f t="shared" si="49"/>
        <v>0</v>
      </c>
      <c r="EQ33" s="1154">
        <f t="shared" si="50"/>
        <v>0</v>
      </c>
      <c r="ER33" s="1576">
        <f t="shared" si="51"/>
        <v>0</v>
      </c>
      <c r="ES33" s="799">
        <v>2.8669E-2</v>
      </c>
      <c r="ET33" s="1146">
        <f t="shared" si="52"/>
        <v>0</v>
      </c>
      <c r="EU33" s="1154">
        <f t="shared" si="53"/>
        <v>0</v>
      </c>
      <c r="EV33" s="1577">
        <f t="shared" si="54"/>
        <v>0</v>
      </c>
    </row>
    <row r="34" spans="2:152">
      <c r="B34" s="777">
        <v>27</v>
      </c>
      <c r="C34" s="778" t="s">
        <v>338</v>
      </c>
      <c r="D34" s="1133">
        <v>0</v>
      </c>
      <c r="E34" s="766">
        <v>1.5885351232936242E-4</v>
      </c>
      <c r="F34" s="767">
        <v>5.4183760352968498E-4</v>
      </c>
      <c r="G34" s="767">
        <v>5.1877982984021585E-5</v>
      </c>
      <c r="H34" s="767">
        <v>0</v>
      </c>
      <c r="I34" s="767">
        <v>1.6157699143641946E-3</v>
      </c>
      <c r="J34" s="768">
        <v>9.1940519591630855E-4</v>
      </c>
      <c r="K34" s="769">
        <v>2.1490089762451854E-4</v>
      </c>
      <c r="L34" s="769">
        <v>3.9566198790960748E-4</v>
      </c>
      <c r="M34" s="769">
        <v>1.9127395046664249E-3</v>
      </c>
      <c r="N34" s="769">
        <v>0</v>
      </c>
      <c r="O34" s="769">
        <v>0</v>
      </c>
      <c r="P34" s="769">
        <v>2.2981975933481381E-3</v>
      </c>
      <c r="Q34" s="769">
        <v>0</v>
      </c>
      <c r="R34" s="769">
        <v>1.6548209070073392E-5</v>
      </c>
      <c r="S34" s="769">
        <v>5.7761732851985563E-5</v>
      </c>
      <c r="T34" s="769">
        <v>1.9615535504119262E-4</v>
      </c>
      <c r="U34" s="769">
        <v>0</v>
      </c>
      <c r="V34" s="769">
        <v>8.460523198754611E-5</v>
      </c>
      <c r="W34" s="769">
        <v>5.5985163931558137E-4</v>
      </c>
      <c r="X34" s="769">
        <v>5.7043980909281056E-5</v>
      </c>
      <c r="Y34" s="769">
        <v>0</v>
      </c>
      <c r="Z34" s="769">
        <v>1.0747455083749036E-3</v>
      </c>
      <c r="AA34" s="769">
        <v>2.900126880551024E-4</v>
      </c>
      <c r="AB34" s="769">
        <v>2.45702136962007E-3</v>
      </c>
      <c r="AC34" s="769">
        <v>8.8356611623358599E-3</v>
      </c>
      <c r="AD34" s="769">
        <v>1.7552481920943622E-3</v>
      </c>
      <c r="AE34" s="769">
        <v>0</v>
      </c>
      <c r="AF34" s="769">
        <v>1.1914722360491839E-3</v>
      </c>
      <c r="AG34" s="769">
        <v>2.4816556626173808E-3</v>
      </c>
      <c r="AH34" s="769">
        <v>9.370753877149417E-6</v>
      </c>
      <c r="AI34" s="769">
        <v>1.8920756748095084E-3</v>
      </c>
      <c r="AJ34" s="769">
        <v>4.8574824899728902E-3</v>
      </c>
      <c r="AK34" s="769">
        <v>1.6964566459573453E-2</v>
      </c>
      <c r="AL34" s="769">
        <v>4.6217317852231361E-3</v>
      </c>
      <c r="AM34" s="769">
        <v>2.8133357832628978E-3</v>
      </c>
      <c r="AN34" s="769">
        <v>6.3599071453556775E-5</v>
      </c>
      <c r="AO34" s="769">
        <v>4.1292075209385784E-4</v>
      </c>
      <c r="AP34" s="769">
        <v>1.5117407065310727E-2</v>
      </c>
      <c r="AQ34" s="769">
        <v>0</v>
      </c>
      <c r="AR34" s="769">
        <v>1.2209413820289361E-2</v>
      </c>
      <c r="AS34" s="770">
        <f t="shared" si="18"/>
        <v>0</v>
      </c>
      <c r="AT34" s="771">
        <f t="shared" si="19"/>
        <v>0</v>
      </c>
      <c r="AU34" s="771">
        <f t="shared" si="20"/>
        <v>0</v>
      </c>
      <c r="AV34" s="771">
        <f t="shared" si="21"/>
        <v>0</v>
      </c>
      <c r="AW34" s="771">
        <f t="shared" si="22"/>
        <v>0</v>
      </c>
      <c r="AX34" s="771">
        <f t="shared" si="23"/>
        <v>0</v>
      </c>
      <c r="AY34" s="771">
        <f t="shared" si="24"/>
        <v>0</v>
      </c>
      <c r="AZ34" s="771">
        <f t="shared" si="25"/>
        <v>0</v>
      </c>
      <c r="BA34" s="771">
        <f t="shared" si="26"/>
        <v>0</v>
      </c>
      <c r="BB34" s="771">
        <f t="shared" si="27"/>
        <v>0</v>
      </c>
      <c r="BC34" s="771">
        <f t="shared" si="28"/>
        <v>0</v>
      </c>
      <c r="BD34" s="771">
        <f t="shared" si="29"/>
        <v>0</v>
      </c>
      <c r="BE34" s="771">
        <f t="shared" si="30"/>
        <v>0</v>
      </c>
      <c r="BF34" s="771">
        <f t="shared" si="31"/>
        <v>0</v>
      </c>
      <c r="BG34" s="771">
        <f t="shared" si="32"/>
        <v>0</v>
      </c>
      <c r="BH34" s="771">
        <f t="shared" si="33"/>
        <v>0</v>
      </c>
      <c r="BI34" s="771">
        <f t="shared" si="0"/>
        <v>0</v>
      </c>
      <c r="BJ34" s="771">
        <f t="shared" si="1"/>
        <v>0</v>
      </c>
      <c r="BK34" s="771">
        <f t="shared" si="34"/>
        <v>0</v>
      </c>
      <c r="BL34" s="771">
        <f t="shared" si="35"/>
        <v>0</v>
      </c>
      <c r="BM34" s="771">
        <f t="shared" si="36"/>
        <v>0</v>
      </c>
      <c r="BN34" s="771">
        <f t="shared" si="81"/>
        <v>0</v>
      </c>
      <c r="BO34" s="771">
        <f t="shared" si="82"/>
        <v>0</v>
      </c>
      <c r="BP34" s="771">
        <f t="shared" si="83"/>
        <v>0</v>
      </c>
      <c r="BQ34" s="771">
        <f t="shared" si="102"/>
        <v>0</v>
      </c>
      <c r="BR34" s="771">
        <f t="shared" si="103"/>
        <v>0</v>
      </c>
      <c r="BS34" s="771">
        <f t="shared" si="104"/>
        <v>0</v>
      </c>
      <c r="BT34" s="771">
        <f t="shared" si="105"/>
        <v>0</v>
      </c>
      <c r="BU34" s="771">
        <f t="shared" si="106"/>
        <v>0</v>
      </c>
      <c r="BV34" s="771">
        <f t="shared" si="107"/>
        <v>0</v>
      </c>
      <c r="BW34" s="771">
        <f t="shared" si="108"/>
        <v>0</v>
      </c>
      <c r="BX34" s="771">
        <f t="shared" si="109"/>
        <v>0</v>
      </c>
      <c r="BY34" s="771">
        <f t="shared" si="110"/>
        <v>0</v>
      </c>
      <c r="BZ34" s="771">
        <f t="shared" si="111"/>
        <v>0</v>
      </c>
      <c r="CA34" s="771">
        <f t="shared" si="112"/>
        <v>0</v>
      </c>
      <c r="CB34" s="771">
        <f t="shared" si="113"/>
        <v>0</v>
      </c>
      <c r="CC34" s="771">
        <f t="shared" si="114"/>
        <v>0</v>
      </c>
      <c r="CD34" s="771">
        <f t="shared" si="115"/>
        <v>0</v>
      </c>
      <c r="CE34" s="771">
        <f t="shared" si="116"/>
        <v>0</v>
      </c>
      <c r="CF34" s="772">
        <f t="shared" si="117"/>
        <v>0</v>
      </c>
      <c r="CG34" s="773">
        <f t="shared" si="40"/>
        <v>0</v>
      </c>
      <c r="CH34" s="774">
        <v>0.96011982774761284</v>
      </c>
      <c r="CI34" s="773">
        <f t="shared" si="41"/>
        <v>0</v>
      </c>
      <c r="CJ34" s="775">
        <v>5.6733000906121077E-4</v>
      </c>
      <c r="CK34" s="767">
        <v>1.0962813741353086E-3</v>
      </c>
      <c r="CL34" s="768">
        <v>3.8413468480508493E-4</v>
      </c>
      <c r="CM34" s="769">
        <v>3.9889817115491491E-4</v>
      </c>
      <c r="CN34" s="769">
        <v>2.732522374834216E-3</v>
      </c>
      <c r="CO34" s="769">
        <v>1.5486134666655954E-3</v>
      </c>
      <c r="CP34" s="769">
        <v>5.0970284187175786E-4</v>
      </c>
      <c r="CQ34" s="769">
        <v>1.8351952703515595E-3</v>
      </c>
      <c r="CR34" s="769">
        <v>2.2198020829873712E-3</v>
      </c>
      <c r="CS34" s="769">
        <v>4.4031930443779604E-4</v>
      </c>
      <c r="CT34" s="769">
        <v>4.0008360152232113E-4</v>
      </c>
      <c r="CU34" s="769">
        <v>3.3304734444682496E-3</v>
      </c>
      <c r="CV34" s="769">
        <v>1.728595249819579E-3</v>
      </c>
      <c r="CW34" s="769">
        <v>5.5061412412458685E-4</v>
      </c>
      <c r="CX34" s="769">
        <v>4.9089928835621232E-4</v>
      </c>
      <c r="CY34" s="769">
        <v>5.9257882670435511E-4</v>
      </c>
      <c r="CZ34" s="769">
        <v>3.6900093063888347E-4</v>
      </c>
      <c r="DA34" s="769">
        <v>5.4764791692199066E-4</v>
      </c>
      <c r="DB34" s="769">
        <v>1.1177368728534998E-3</v>
      </c>
      <c r="DC34" s="769">
        <v>4.3764249555735597E-4</v>
      </c>
      <c r="DD34" s="769">
        <v>1.8969691222348725E-4</v>
      </c>
      <c r="DE34" s="769">
        <v>1.6696099725138243E-3</v>
      </c>
      <c r="DF34" s="769">
        <v>9.1435046959955919E-4</v>
      </c>
      <c r="DG34" s="769">
        <v>2.9222754985595346E-3</v>
      </c>
      <c r="DH34" s="769">
        <v>9.4298751151793859E-3</v>
      </c>
      <c r="DI34" s="769">
        <v>2.7184938668990519E-3</v>
      </c>
      <c r="DJ34" s="769">
        <v>1.0012989922163751</v>
      </c>
      <c r="DK34" s="769">
        <v>1.8150677473093727E-3</v>
      </c>
      <c r="DL34" s="769">
        <v>2.9382450047818445E-3</v>
      </c>
      <c r="DM34" s="769">
        <v>2.9565949954899303E-4</v>
      </c>
      <c r="DN34" s="769">
        <v>2.3626927932840162E-3</v>
      </c>
      <c r="DO34" s="769">
        <v>5.6768628990718755E-3</v>
      </c>
      <c r="DP34" s="769">
        <v>1.672725147317906E-2</v>
      </c>
      <c r="DQ34" s="769">
        <v>5.0175804863012725E-3</v>
      </c>
      <c r="DR34" s="769">
        <v>3.2692048213267002E-3</v>
      </c>
      <c r="DS34" s="769">
        <v>7.2139754878147049E-4</v>
      </c>
      <c r="DT34" s="769">
        <v>7.9464984221457307E-4</v>
      </c>
      <c r="DU34" s="769">
        <v>1.5385073370205752E-2</v>
      </c>
      <c r="DV34" s="769">
        <v>5.9618665527725852E-4</v>
      </c>
      <c r="DW34" s="769">
        <v>1.6366529080239719E-2</v>
      </c>
      <c r="DX34" s="1139">
        <v>0</v>
      </c>
      <c r="DY34" s="779">
        <v>0.61582264619278226</v>
      </c>
      <c r="DZ34" s="1127">
        <f t="shared" si="42"/>
        <v>0</v>
      </c>
      <c r="EA34" s="1139">
        <f t="shared" si="55"/>
        <v>0</v>
      </c>
      <c r="EB34" s="779">
        <v>0.4459640328036405</v>
      </c>
      <c r="EC34" s="1127">
        <f t="shared" si="43"/>
        <v>0</v>
      </c>
      <c r="ED34" s="1139">
        <f t="shared" si="44"/>
        <v>0</v>
      </c>
      <c r="EE34" s="1936"/>
      <c r="EF34" s="1939"/>
      <c r="EG34" s="774">
        <v>4.5246233046405352E-3</v>
      </c>
      <c r="EH34" s="1601">
        <f t="shared" si="45"/>
        <v>0</v>
      </c>
      <c r="EI34" s="1601">
        <f t="shared" si="46"/>
        <v>0</v>
      </c>
      <c r="EJ34" s="1602">
        <f t="shared" si="47"/>
        <v>0</v>
      </c>
      <c r="EK34" s="1638">
        <f t="shared" si="48"/>
        <v>0</v>
      </c>
      <c r="EL34" s="716"/>
      <c r="EM34" s="777">
        <v>27</v>
      </c>
      <c r="EN34" s="778" t="s">
        <v>338</v>
      </c>
      <c r="EO34" s="799">
        <v>9.4907000000000005E-2</v>
      </c>
      <c r="EP34" s="1146">
        <f t="shared" si="49"/>
        <v>0</v>
      </c>
      <c r="EQ34" s="1154">
        <f t="shared" si="50"/>
        <v>0</v>
      </c>
      <c r="ER34" s="1576">
        <f t="shared" si="51"/>
        <v>0</v>
      </c>
      <c r="ES34" s="799">
        <v>9.2449000000000003E-2</v>
      </c>
      <c r="ET34" s="1146">
        <f t="shared" si="52"/>
        <v>0</v>
      </c>
      <c r="EU34" s="1154">
        <f t="shared" si="53"/>
        <v>0</v>
      </c>
      <c r="EV34" s="1577">
        <f t="shared" si="54"/>
        <v>0</v>
      </c>
    </row>
    <row r="35" spans="2:152">
      <c r="B35" s="777">
        <v>28</v>
      </c>
      <c r="C35" s="778" t="s">
        <v>4</v>
      </c>
      <c r="D35" s="1133">
        <v>0</v>
      </c>
      <c r="E35" s="766">
        <v>7.2229470106066257E-2</v>
      </c>
      <c r="F35" s="767">
        <v>5.9931109218979796E-2</v>
      </c>
      <c r="G35" s="767">
        <v>7.5223075326831292E-3</v>
      </c>
      <c r="H35" s="767">
        <v>5.4595938947942221E-2</v>
      </c>
      <c r="I35" s="767">
        <v>2.1005008886734528E-2</v>
      </c>
      <c r="J35" s="768">
        <v>7.3024608986760137E-2</v>
      </c>
      <c r="K35" s="769">
        <v>5.6353627692460287E-2</v>
      </c>
      <c r="L35" s="769">
        <v>6.8352229976908901E-2</v>
      </c>
      <c r="M35" s="769">
        <v>2.8790027371961877E-2</v>
      </c>
      <c r="N35" s="769">
        <v>5.5338652181293496E-2</v>
      </c>
      <c r="O35" s="769">
        <v>5.6563578931903329E-2</v>
      </c>
      <c r="P35" s="769">
        <v>3.0393017610907402E-2</v>
      </c>
      <c r="Q35" s="769">
        <v>1.2202963002652235E-2</v>
      </c>
      <c r="R35" s="769">
        <v>9.4324791699418337E-3</v>
      </c>
      <c r="S35" s="769">
        <v>4.5805054151624551E-2</v>
      </c>
      <c r="T35" s="769">
        <v>4.2369556688897608E-2</v>
      </c>
      <c r="U35" s="769">
        <v>4.481224650006542E-2</v>
      </c>
      <c r="V35" s="769">
        <v>5.3081322548986426E-2</v>
      </c>
      <c r="W35" s="769">
        <v>4.2223810690167105E-2</v>
      </c>
      <c r="X35" s="769">
        <v>4.3980909281055691E-2</v>
      </c>
      <c r="Y35" s="769">
        <v>2.3727438653417157E-2</v>
      </c>
      <c r="Z35" s="769">
        <v>6.2700247394249092E-2</v>
      </c>
      <c r="AA35" s="769">
        <v>5.9416349465289106E-2</v>
      </c>
      <c r="AB35" s="769">
        <v>4.8983399710884327E-2</v>
      </c>
      <c r="AC35" s="769">
        <v>1.3427256235969274E-2</v>
      </c>
      <c r="AD35" s="769">
        <v>1.5867443656533035E-2</v>
      </c>
      <c r="AE35" s="769">
        <v>1.4868712432774439E-2</v>
      </c>
      <c r="AF35" s="769">
        <v>1.0592188178477246E-2</v>
      </c>
      <c r="AG35" s="769">
        <v>5.3386234470503531E-3</v>
      </c>
      <c r="AH35" s="769">
        <v>1.0907557513001921E-3</v>
      </c>
      <c r="AI35" s="769">
        <v>3.5329017784689595E-2</v>
      </c>
      <c r="AJ35" s="769">
        <v>1.1070442048010399E-2</v>
      </c>
      <c r="AK35" s="769">
        <v>1.0255722169816435E-2</v>
      </c>
      <c r="AL35" s="769">
        <v>1.3887242973010961E-2</v>
      </c>
      <c r="AM35" s="769">
        <v>5.2580932742628095E-2</v>
      </c>
      <c r="AN35" s="769">
        <v>4.397875791013451E-2</v>
      </c>
      <c r="AO35" s="769">
        <v>2.6939749068058953E-2</v>
      </c>
      <c r="AP35" s="769">
        <v>7.5013808500466475E-2</v>
      </c>
      <c r="AQ35" s="769">
        <v>0.22685260256202366</v>
      </c>
      <c r="AR35" s="769">
        <v>1.005731819053504E-2</v>
      </c>
      <c r="AS35" s="770">
        <f t="shared" si="18"/>
        <v>0</v>
      </c>
      <c r="AT35" s="771">
        <f t="shared" si="19"/>
        <v>0</v>
      </c>
      <c r="AU35" s="771">
        <f t="shared" si="20"/>
        <v>0</v>
      </c>
      <c r="AV35" s="771">
        <f t="shared" si="21"/>
        <v>0</v>
      </c>
      <c r="AW35" s="771">
        <f t="shared" si="22"/>
        <v>0</v>
      </c>
      <c r="AX35" s="771">
        <f t="shared" si="23"/>
        <v>0</v>
      </c>
      <c r="AY35" s="771">
        <f t="shared" si="24"/>
        <v>0</v>
      </c>
      <c r="AZ35" s="771">
        <f t="shared" si="25"/>
        <v>0</v>
      </c>
      <c r="BA35" s="771">
        <f t="shared" si="26"/>
        <v>0</v>
      </c>
      <c r="BB35" s="771">
        <f t="shared" si="27"/>
        <v>0</v>
      </c>
      <c r="BC35" s="771">
        <f t="shared" si="28"/>
        <v>0</v>
      </c>
      <c r="BD35" s="771">
        <f t="shared" si="29"/>
        <v>0</v>
      </c>
      <c r="BE35" s="771">
        <f t="shared" si="30"/>
        <v>0</v>
      </c>
      <c r="BF35" s="771">
        <f t="shared" si="31"/>
        <v>0</v>
      </c>
      <c r="BG35" s="771">
        <f t="shared" si="32"/>
        <v>0</v>
      </c>
      <c r="BH35" s="771">
        <f t="shared" si="33"/>
        <v>0</v>
      </c>
      <c r="BI35" s="771">
        <f t="shared" si="0"/>
        <v>0</v>
      </c>
      <c r="BJ35" s="771">
        <f t="shared" si="1"/>
        <v>0</v>
      </c>
      <c r="BK35" s="771">
        <f t="shared" si="34"/>
        <v>0</v>
      </c>
      <c r="BL35" s="771">
        <f t="shared" si="35"/>
        <v>0</v>
      </c>
      <c r="BM35" s="771">
        <f t="shared" si="36"/>
        <v>0</v>
      </c>
      <c r="BN35" s="771">
        <f t="shared" si="81"/>
        <v>0</v>
      </c>
      <c r="BO35" s="771">
        <f t="shared" si="82"/>
        <v>0</v>
      </c>
      <c r="BP35" s="771">
        <f t="shared" si="83"/>
        <v>0</v>
      </c>
      <c r="BQ35" s="771">
        <f t="shared" si="102"/>
        <v>0</v>
      </c>
      <c r="BR35" s="771">
        <f t="shared" si="103"/>
        <v>0</v>
      </c>
      <c r="BS35" s="771">
        <f t="shared" si="104"/>
        <v>0</v>
      </c>
      <c r="BT35" s="771">
        <f t="shared" si="105"/>
        <v>0</v>
      </c>
      <c r="BU35" s="771">
        <f t="shared" si="106"/>
        <v>0</v>
      </c>
      <c r="BV35" s="771">
        <f t="shared" si="107"/>
        <v>0</v>
      </c>
      <c r="BW35" s="771">
        <f t="shared" si="108"/>
        <v>0</v>
      </c>
      <c r="BX35" s="771">
        <f t="shared" si="109"/>
        <v>0</v>
      </c>
      <c r="BY35" s="771">
        <f t="shared" si="110"/>
        <v>0</v>
      </c>
      <c r="BZ35" s="771">
        <f t="shared" si="111"/>
        <v>0</v>
      </c>
      <c r="CA35" s="771">
        <f t="shared" si="112"/>
        <v>0</v>
      </c>
      <c r="CB35" s="771">
        <f t="shared" si="113"/>
        <v>0</v>
      </c>
      <c r="CC35" s="771">
        <f t="shared" si="114"/>
        <v>0</v>
      </c>
      <c r="CD35" s="771">
        <f t="shared" si="115"/>
        <v>0</v>
      </c>
      <c r="CE35" s="771">
        <f t="shared" si="116"/>
        <v>0</v>
      </c>
      <c r="CF35" s="772">
        <f t="shared" si="117"/>
        <v>0</v>
      </c>
      <c r="CG35" s="773">
        <f t="shared" si="40"/>
        <v>0</v>
      </c>
      <c r="CH35" s="774">
        <v>0.39078155180788221</v>
      </c>
      <c r="CI35" s="773">
        <f t="shared" si="41"/>
        <v>0</v>
      </c>
      <c r="CJ35" s="775">
        <v>3.1815298970640199E-2</v>
      </c>
      <c r="CK35" s="767">
        <v>3.3695177093262009E-2</v>
      </c>
      <c r="CL35" s="768">
        <v>5.3515624867422939E-3</v>
      </c>
      <c r="CM35" s="769">
        <v>2.4223604986955753E-2</v>
      </c>
      <c r="CN35" s="769">
        <v>1.3394380593494102E-2</v>
      </c>
      <c r="CO35" s="769">
        <v>3.8466655394227084E-2</v>
      </c>
      <c r="CP35" s="769">
        <v>2.3329742706092112E-2</v>
      </c>
      <c r="CQ35" s="769">
        <v>3.4328044848000214E-2</v>
      </c>
      <c r="CR35" s="769">
        <v>1.2761276701055962E-2</v>
      </c>
      <c r="CS35" s="769">
        <v>2.3560316798503862E-2</v>
      </c>
      <c r="CT35" s="769">
        <v>2.3979778220778267E-2</v>
      </c>
      <c r="CU35" s="769">
        <v>1.5336126736919179E-2</v>
      </c>
      <c r="CV35" s="769">
        <v>7.688734128824792E-3</v>
      </c>
      <c r="CW35" s="769">
        <v>4.5817523443078493E-3</v>
      </c>
      <c r="CX35" s="769">
        <v>1.9646448232414907E-2</v>
      </c>
      <c r="CY35" s="769">
        <v>1.8197694827479124E-2</v>
      </c>
      <c r="CZ35" s="769">
        <v>1.9181230970971037E-2</v>
      </c>
      <c r="DA35" s="769">
        <v>2.4361514478327503E-2</v>
      </c>
      <c r="DB35" s="769">
        <v>2.1016787727922294E-2</v>
      </c>
      <c r="DC35" s="769">
        <v>2.0181182460340358E-2</v>
      </c>
      <c r="DD35" s="769">
        <v>1.1241150269652691E-2</v>
      </c>
      <c r="DE35" s="769">
        <v>2.6416905780341653E-2</v>
      </c>
      <c r="DF35" s="769">
        <v>2.775928484083575E-2</v>
      </c>
      <c r="DG35" s="769">
        <v>2.2266879681253487E-2</v>
      </c>
      <c r="DH35" s="769">
        <v>7.5653898006134562E-3</v>
      </c>
      <c r="DI35" s="769">
        <v>1.0369102103430899E-2</v>
      </c>
      <c r="DJ35" s="769">
        <v>8.7625845423061222E-3</v>
      </c>
      <c r="DK35" s="769">
        <v>1.0067147344139178</v>
      </c>
      <c r="DL35" s="769">
        <v>4.7623403544203033E-3</v>
      </c>
      <c r="DM35" s="769">
        <v>1.3013277484674403E-3</v>
      </c>
      <c r="DN35" s="769">
        <v>1.7142418425798025E-2</v>
      </c>
      <c r="DO35" s="769">
        <v>7.9491834204763936E-3</v>
      </c>
      <c r="DP35" s="769">
        <v>6.5100891171331549E-3</v>
      </c>
      <c r="DQ35" s="769">
        <v>7.5192610606590188E-3</v>
      </c>
      <c r="DR35" s="769">
        <v>2.2905404417132975E-2</v>
      </c>
      <c r="DS35" s="769">
        <v>2.0504153168941372E-2</v>
      </c>
      <c r="DT35" s="769">
        <v>1.3033054561466693E-2</v>
      </c>
      <c r="DU35" s="769">
        <v>3.3635797460649208E-2</v>
      </c>
      <c r="DV35" s="769">
        <v>9.6617722734525541E-2</v>
      </c>
      <c r="DW35" s="769">
        <v>8.0296898774934872E-3</v>
      </c>
      <c r="DX35" s="1139">
        <v>0</v>
      </c>
      <c r="DY35" s="779">
        <v>0.66712119126041869</v>
      </c>
      <c r="DZ35" s="1127">
        <f t="shared" si="42"/>
        <v>0</v>
      </c>
      <c r="EA35" s="1139">
        <f t="shared" si="55"/>
        <v>0</v>
      </c>
      <c r="EB35" s="779">
        <v>0.39356446129568634</v>
      </c>
      <c r="EC35" s="1127">
        <f t="shared" si="43"/>
        <v>0</v>
      </c>
      <c r="ED35" s="1139">
        <f t="shared" si="44"/>
        <v>0</v>
      </c>
      <c r="EE35" s="1936"/>
      <c r="EF35" s="1939"/>
      <c r="EG35" s="774">
        <v>6.8468467075624123E-2</v>
      </c>
      <c r="EH35" s="1601">
        <f t="shared" si="45"/>
        <v>0</v>
      </c>
      <c r="EI35" s="1601">
        <f t="shared" si="46"/>
        <v>0</v>
      </c>
      <c r="EJ35" s="1602">
        <f t="shared" si="47"/>
        <v>0</v>
      </c>
      <c r="EK35" s="1638">
        <f t="shared" si="48"/>
        <v>0</v>
      </c>
      <c r="EL35" s="716"/>
      <c r="EM35" s="777">
        <v>28</v>
      </c>
      <c r="EN35" s="778" t="s">
        <v>4</v>
      </c>
      <c r="EO35" s="799">
        <v>0.144124</v>
      </c>
      <c r="EP35" s="1146">
        <f t="shared" si="49"/>
        <v>0</v>
      </c>
      <c r="EQ35" s="1154">
        <f t="shared" si="50"/>
        <v>0</v>
      </c>
      <c r="ER35" s="1576">
        <f t="shared" si="51"/>
        <v>0</v>
      </c>
      <c r="ES35" s="799">
        <v>0.127858</v>
      </c>
      <c r="ET35" s="1146">
        <f t="shared" si="52"/>
        <v>0</v>
      </c>
      <c r="EU35" s="1154">
        <f t="shared" si="53"/>
        <v>0</v>
      </c>
      <c r="EV35" s="1577">
        <f t="shared" si="54"/>
        <v>0</v>
      </c>
    </row>
    <row r="36" spans="2:152">
      <c r="B36" s="777">
        <v>29</v>
      </c>
      <c r="C36" s="778" t="s">
        <v>21</v>
      </c>
      <c r="D36" s="1133">
        <v>0</v>
      </c>
      <c r="E36" s="766">
        <v>4.9774100529866895E-3</v>
      </c>
      <c r="F36" s="767">
        <v>3.8412415821658021E-3</v>
      </c>
      <c r="G36" s="767">
        <v>7.5223075326831292E-3</v>
      </c>
      <c r="H36" s="767">
        <v>8.8920686835650044E-3</v>
      </c>
      <c r="I36" s="767">
        <v>3.8616900953304251E-2</v>
      </c>
      <c r="J36" s="768">
        <v>3.4562824957594562E-3</v>
      </c>
      <c r="K36" s="769">
        <v>1.2993238887143967E-2</v>
      </c>
      <c r="L36" s="769">
        <v>8.5942972783644243E-3</v>
      </c>
      <c r="M36" s="769">
        <v>4.6499356923787221E-3</v>
      </c>
      <c r="N36" s="769">
        <v>1.867255134951621E-3</v>
      </c>
      <c r="O36" s="769">
        <v>3.6729596709028133E-3</v>
      </c>
      <c r="P36" s="769">
        <v>9.9158188297267993E-3</v>
      </c>
      <c r="Q36" s="769">
        <v>3.2684116055402257E-3</v>
      </c>
      <c r="R36" s="769">
        <v>1.0855625149968144E-2</v>
      </c>
      <c r="S36" s="769">
        <v>1.143682310469314E-2</v>
      </c>
      <c r="T36" s="769">
        <v>7.0615927814829341E-3</v>
      </c>
      <c r="U36" s="769">
        <v>7.5232238649744869E-3</v>
      </c>
      <c r="V36" s="769">
        <v>1.3206876713255948E-2</v>
      </c>
      <c r="W36" s="769">
        <v>7.2230858822412061E-3</v>
      </c>
      <c r="X36" s="769">
        <v>4.8107090566827026E-3</v>
      </c>
      <c r="Y36" s="769">
        <v>4.0559724193875478E-3</v>
      </c>
      <c r="Z36" s="769">
        <v>1.2876667883359696E-2</v>
      </c>
      <c r="AA36" s="769">
        <v>1.0947978974080116E-2</v>
      </c>
      <c r="AB36" s="769">
        <v>1.4098622620915163E-2</v>
      </c>
      <c r="AC36" s="769">
        <v>1.2990212209465175E-2</v>
      </c>
      <c r="AD36" s="769">
        <v>2.0431088955978376E-2</v>
      </c>
      <c r="AE36" s="769">
        <v>2.8861363249215195E-2</v>
      </c>
      <c r="AF36" s="769">
        <v>1.6173573675347646E-2</v>
      </c>
      <c r="AG36" s="769">
        <v>4.347493068214893E-2</v>
      </c>
      <c r="AH36" s="769">
        <v>7.4658670290024834E-2</v>
      </c>
      <c r="AI36" s="769">
        <v>2.1712646913204882E-2</v>
      </c>
      <c r="AJ36" s="769">
        <v>6.1958557464530974E-3</v>
      </c>
      <c r="AK36" s="769">
        <v>2.2845308959221069E-2</v>
      </c>
      <c r="AL36" s="769">
        <v>8.9954278753537949E-3</v>
      </c>
      <c r="AM36" s="769">
        <v>7.7839706552881053E-3</v>
      </c>
      <c r="AN36" s="769">
        <v>1.97157121506026E-2</v>
      </c>
      <c r="AO36" s="769">
        <v>9.3462170231996856E-3</v>
      </c>
      <c r="AP36" s="769">
        <v>7.7281187484624985E-3</v>
      </c>
      <c r="AQ36" s="769">
        <v>0</v>
      </c>
      <c r="AR36" s="769">
        <v>2.8552555879908801E-3</v>
      </c>
      <c r="AS36" s="770">
        <f t="shared" si="18"/>
        <v>0</v>
      </c>
      <c r="AT36" s="771">
        <f t="shared" si="19"/>
        <v>0</v>
      </c>
      <c r="AU36" s="771">
        <f t="shared" si="20"/>
        <v>0</v>
      </c>
      <c r="AV36" s="771">
        <f t="shared" si="21"/>
        <v>0</v>
      </c>
      <c r="AW36" s="771">
        <f t="shared" si="22"/>
        <v>0</v>
      </c>
      <c r="AX36" s="771">
        <f t="shared" si="23"/>
        <v>0</v>
      </c>
      <c r="AY36" s="771">
        <f t="shared" si="24"/>
        <v>0</v>
      </c>
      <c r="AZ36" s="771">
        <f t="shared" si="25"/>
        <v>0</v>
      </c>
      <c r="BA36" s="771">
        <f t="shared" si="26"/>
        <v>0</v>
      </c>
      <c r="BB36" s="771">
        <f t="shared" si="27"/>
        <v>0</v>
      </c>
      <c r="BC36" s="771">
        <f t="shared" si="28"/>
        <v>0</v>
      </c>
      <c r="BD36" s="771">
        <f t="shared" si="29"/>
        <v>0</v>
      </c>
      <c r="BE36" s="771">
        <f t="shared" si="30"/>
        <v>0</v>
      </c>
      <c r="BF36" s="771">
        <f t="shared" si="31"/>
        <v>0</v>
      </c>
      <c r="BG36" s="771">
        <f t="shared" si="32"/>
        <v>0</v>
      </c>
      <c r="BH36" s="771">
        <f t="shared" si="33"/>
        <v>0</v>
      </c>
      <c r="BI36" s="771">
        <f t="shared" si="0"/>
        <v>0</v>
      </c>
      <c r="BJ36" s="771">
        <f t="shared" si="1"/>
        <v>0</v>
      </c>
      <c r="BK36" s="771">
        <f t="shared" si="34"/>
        <v>0</v>
      </c>
      <c r="BL36" s="771">
        <f t="shared" si="35"/>
        <v>0</v>
      </c>
      <c r="BM36" s="771">
        <f t="shared" si="36"/>
        <v>0</v>
      </c>
      <c r="BN36" s="771">
        <f t="shared" si="81"/>
        <v>0</v>
      </c>
      <c r="BO36" s="771">
        <f t="shared" si="82"/>
        <v>0</v>
      </c>
      <c r="BP36" s="771">
        <f t="shared" si="83"/>
        <v>0</v>
      </c>
      <c r="BQ36" s="771">
        <f t="shared" si="102"/>
        <v>0</v>
      </c>
      <c r="BR36" s="771">
        <f t="shared" si="103"/>
        <v>0</v>
      </c>
      <c r="BS36" s="771">
        <f t="shared" si="104"/>
        <v>0</v>
      </c>
      <c r="BT36" s="771">
        <f t="shared" si="105"/>
        <v>0</v>
      </c>
      <c r="BU36" s="771">
        <f t="shared" si="106"/>
        <v>0</v>
      </c>
      <c r="BV36" s="771">
        <f t="shared" si="107"/>
        <v>0</v>
      </c>
      <c r="BW36" s="771">
        <f t="shared" si="108"/>
        <v>0</v>
      </c>
      <c r="BX36" s="771">
        <f t="shared" si="109"/>
        <v>0</v>
      </c>
      <c r="BY36" s="771">
        <f t="shared" si="110"/>
        <v>0</v>
      </c>
      <c r="BZ36" s="771">
        <f t="shared" si="111"/>
        <v>0</v>
      </c>
      <c r="CA36" s="771">
        <f t="shared" si="112"/>
        <v>0</v>
      </c>
      <c r="CB36" s="771">
        <f t="shared" si="113"/>
        <v>0</v>
      </c>
      <c r="CC36" s="771">
        <f t="shared" si="114"/>
        <v>0</v>
      </c>
      <c r="CD36" s="771">
        <f t="shared" si="115"/>
        <v>0</v>
      </c>
      <c r="CE36" s="771">
        <f t="shared" si="116"/>
        <v>0</v>
      </c>
      <c r="CF36" s="772">
        <f t="shared" si="117"/>
        <v>0</v>
      </c>
      <c r="CG36" s="773">
        <f t="shared" si="40"/>
        <v>0</v>
      </c>
      <c r="CH36" s="774">
        <v>0.84521568046711382</v>
      </c>
      <c r="CI36" s="773">
        <f t="shared" si="41"/>
        <v>0</v>
      </c>
      <c r="CJ36" s="775">
        <v>7.1770062372649946E-3</v>
      </c>
      <c r="CK36" s="767">
        <v>7.3163497220047205E-3</v>
      </c>
      <c r="CL36" s="768">
        <v>9.7561595114622271E-3</v>
      </c>
      <c r="CM36" s="769">
        <v>1.0099059480811867E-2</v>
      </c>
      <c r="CN36" s="769">
        <v>4.1028058175437081E-2</v>
      </c>
      <c r="CO36" s="769">
        <v>6.962355795520494E-3</v>
      </c>
      <c r="CP36" s="769">
        <v>1.3081100717528113E-2</v>
      </c>
      <c r="CQ36" s="769">
        <v>1.3152277455209372E-2</v>
      </c>
      <c r="CR36" s="769">
        <v>5.8691420299302752E-3</v>
      </c>
      <c r="CS36" s="769">
        <v>4.2088324021808147E-3</v>
      </c>
      <c r="CT36" s="769">
        <v>5.1887764677517583E-3</v>
      </c>
      <c r="CU36" s="769">
        <v>1.3332834271925255E-2</v>
      </c>
      <c r="CV36" s="769">
        <v>7.1407291095607998E-3</v>
      </c>
      <c r="CW36" s="769">
        <v>1.0621156875544805E-2</v>
      </c>
      <c r="CX36" s="769">
        <v>1.2477701641502041E-2</v>
      </c>
      <c r="CY36" s="769">
        <v>8.2401280959845773E-3</v>
      </c>
      <c r="CZ36" s="769">
        <v>8.4776206169907518E-3</v>
      </c>
      <c r="DA36" s="769">
        <v>1.4440676214884689E-2</v>
      </c>
      <c r="DB36" s="769">
        <v>9.6373562323385856E-3</v>
      </c>
      <c r="DC36" s="769">
        <v>6.5825281228826978E-3</v>
      </c>
      <c r="DD36" s="769">
        <v>4.9377361569326959E-3</v>
      </c>
      <c r="DE36" s="769">
        <v>1.3503600381874431E-2</v>
      </c>
      <c r="DF36" s="769">
        <v>1.4212783704850103E-2</v>
      </c>
      <c r="DG36" s="769">
        <v>1.5596020566673448E-2</v>
      </c>
      <c r="DH36" s="769">
        <v>1.5277756984803388E-2</v>
      </c>
      <c r="DI36" s="769">
        <v>2.352462827507561E-2</v>
      </c>
      <c r="DJ36" s="769">
        <v>2.9069578888869328E-2</v>
      </c>
      <c r="DK36" s="769">
        <v>1.8577068725806473E-2</v>
      </c>
      <c r="DL36" s="769">
        <v>1.0415861016405918</v>
      </c>
      <c r="DM36" s="769">
        <v>6.7710336878952337E-2</v>
      </c>
      <c r="DN36" s="769">
        <v>2.3772806140621765E-2</v>
      </c>
      <c r="DO36" s="769">
        <v>9.6224170934805509E-3</v>
      </c>
      <c r="DP36" s="769">
        <v>2.2850838304858057E-2</v>
      </c>
      <c r="DQ36" s="769">
        <v>1.0279834394190349E-2</v>
      </c>
      <c r="DR36" s="769">
        <v>9.796911150383102E-3</v>
      </c>
      <c r="DS36" s="769">
        <v>2.1486087923760753E-2</v>
      </c>
      <c r="DT36" s="769">
        <v>1.0866421941951582E-2</v>
      </c>
      <c r="DU36" s="769">
        <v>1.1327544754049937E-2</v>
      </c>
      <c r="DV36" s="769">
        <v>5.21588802741179E-3</v>
      </c>
      <c r="DW36" s="769">
        <v>1.3309042870063188E-2</v>
      </c>
      <c r="DX36" s="1139">
        <v>0</v>
      </c>
      <c r="DY36" s="779">
        <v>0.66472755403728612</v>
      </c>
      <c r="DZ36" s="1127">
        <f t="shared" si="42"/>
        <v>0</v>
      </c>
      <c r="EA36" s="1139">
        <f t="shared" si="55"/>
        <v>0</v>
      </c>
      <c r="EB36" s="779">
        <v>0.31004610977496594</v>
      </c>
      <c r="EC36" s="1127">
        <f t="shared" si="43"/>
        <v>0</v>
      </c>
      <c r="ED36" s="1139">
        <f t="shared" si="44"/>
        <v>0</v>
      </c>
      <c r="EE36" s="1936"/>
      <c r="EF36" s="1939"/>
      <c r="EG36" s="774">
        <v>7.2078731377226479E-2</v>
      </c>
      <c r="EH36" s="1601">
        <f t="shared" si="45"/>
        <v>0</v>
      </c>
      <c r="EI36" s="1601">
        <f t="shared" si="46"/>
        <v>0</v>
      </c>
      <c r="EJ36" s="1602">
        <f t="shared" si="47"/>
        <v>0</v>
      </c>
      <c r="EK36" s="1638">
        <f t="shared" si="48"/>
        <v>0</v>
      </c>
      <c r="EL36" s="716"/>
      <c r="EM36" s="777">
        <v>29</v>
      </c>
      <c r="EN36" s="778" t="s">
        <v>21</v>
      </c>
      <c r="EO36" s="799">
        <v>5.169E-2</v>
      </c>
      <c r="EP36" s="1146">
        <f t="shared" si="49"/>
        <v>0</v>
      </c>
      <c r="EQ36" s="1154">
        <f t="shared" si="50"/>
        <v>0</v>
      </c>
      <c r="ER36" s="1576">
        <f t="shared" si="51"/>
        <v>0</v>
      </c>
      <c r="ES36" s="799">
        <v>4.9978000000000002E-2</v>
      </c>
      <c r="ET36" s="1146">
        <f t="shared" si="52"/>
        <v>0</v>
      </c>
      <c r="EU36" s="1154">
        <f t="shared" si="53"/>
        <v>0</v>
      </c>
      <c r="EV36" s="1577">
        <f t="shared" si="54"/>
        <v>0</v>
      </c>
    </row>
    <row r="37" spans="2:152">
      <c r="B37" s="777">
        <v>30</v>
      </c>
      <c r="C37" s="778" t="s">
        <v>22</v>
      </c>
      <c r="D37" s="1133">
        <v>0</v>
      </c>
      <c r="E37" s="766">
        <v>1.2097305938928368E-3</v>
      </c>
      <c r="F37" s="767">
        <v>0</v>
      </c>
      <c r="G37" s="767">
        <v>4.6690184685619425E-4</v>
      </c>
      <c r="H37" s="767">
        <v>6.3028073044426279E-4</v>
      </c>
      <c r="I37" s="767">
        <v>4.6318737545106908E-3</v>
      </c>
      <c r="J37" s="768">
        <v>1.8196561169176941E-3</v>
      </c>
      <c r="K37" s="769">
        <v>3.19045178781016E-3</v>
      </c>
      <c r="L37" s="769">
        <v>1.7902083387385517E-3</v>
      </c>
      <c r="M37" s="769">
        <v>2.2095439105629389E-3</v>
      </c>
      <c r="N37" s="769">
        <v>1.5277542013240537E-3</v>
      </c>
      <c r="O37" s="769">
        <v>3.305663703812532E-3</v>
      </c>
      <c r="P37" s="769">
        <v>3.5634973919330681E-3</v>
      </c>
      <c r="Q37" s="769">
        <v>1.9556889115117742E-3</v>
      </c>
      <c r="R37" s="769">
        <v>1.213535331805382E-4</v>
      </c>
      <c r="S37" s="769">
        <v>6.1227436823104693E-3</v>
      </c>
      <c r="T37" s="769">
        <v>3.9231071008238522E-3</v>
      </c>
      <c r="U37" s="769">
        <v>2.7149025251864451E-3</v>
      </c>
      <c r="V37" s="769">
        <v>1.8866966733222783E-3</v>
      </c>
      <c r="W37" s="769">
        <v>1.8145191524246076E-3</v>
      </c>
      <c r="X37" s="769">
        <v>1.9775246715217432E-3</v>
      </c>
      <c r="Y37" s="769">
        <v>1.419590346785642E-3</v>
      </c>
      <c r="Z37" s="769">
        <v>1.7033702396885267E-3</v>
      </c>
      <c r="AA37" s="769">
        <v>2.9726300525647997E-3</v>
      </c>
      <c r="AB37" s="769">
        <v>3.3853320750592318E-3</v>
      </c>
      <c r="AC37" s="769">
        <v>4.3809714464025235E-3</v>
      </c>
      <c r="AD37" s="769">
        <v>1.5212150998151139E-3</v>
      </c>
      <c r="AE37" s="769">
        <v>1.8737984571581534E-3</v>
      </c>
      <c r="AF37" s="769">
        <v>2.5126825600237237E-2</v>
      </c>
      <c r="AG37" s="769">
        <v>1.5403115856554175E-2</v>
      </c>
      <c r="AH37" s="769">
        <v>2.3181370941292228E-2</v>
      </c>
      <c r="AI37" s="769">
        <v>1.9130302588301999E-2</v>
      </c>
      <c r="AJ37" s="769">
        <v>1.256274960875031E-2</v>
      </c>
      <c r="AK37" s="769">
        <v>2.0722874583916123E-3</v>
      </c>
      <c r="AL37" s="769">
        <v>4.5170056028507573E-3</v>
      </c>
      <c r="AM37" s="769">
        <v>1.5646883485433128E-2</v>
      </c>
      <c r="AN37" s="769">
        <v>2.1560085222755748E-2</v>
      </c>
      <c r="AO37" s="769">
        <v>7.2416531899471203E-3</v>
      </c>
      <c r="AP37" s="769">
        <v>1.523112412797579E-2</v>
      </c>
      <c r="AQ37" s="769">
        <v>0</v>
      </c>
      <c r="AR37" s="769">
        <v>3.149304297798896E-2</v>
      </c>
      <c r="AS37" s="770">
        <f t="shared" si="18"/>
        <v>0</v>
      </c>
      <c r="AT37" s="771">
        <f t="shared" si="19"/>
        <v>0</v>
      </c>
      <c r="AU37" s="771">
        <f t="shared" si="20"/>
        <v>0</v>
      </c>
      <c r="AV37" s="771">
        <f t="shared" si="21"/>
        <v>0</v>
      </c>
      <c r="AW37" s="771">
        <f t="shared" si="22"/>
        <v>0</v>
      </c>
      <c r="AX37" s="771">
        <f t="shared" si="23"/>
        <v>0</v>
      </c>
      <c r="AY37" s="771">
        <f t="shared" si="24"/>
        <v>0</v>
      </c>
      <c r="AZ37" s="771">
        <f t="shared" si="25"/>
        <v>0</v>
      </c>
      <c r="BA37" s="771">
        <f t="shared" si="26"/>
        <v>0</v>
      </c>
      <c r="BB37" s="771">
        <f t="shared" si="27"/>
        <v>0</v>
      </c>
      <c r="BC37" s="771">
        <f t="shared" si="28"/>
        <v>0</v>
      </c>
      <c r="BD37" s="771">
        <f t="shared" si="29"/>
        <v>0</v>
      </c>
      <c r="BE37" s="771">
        <f t="shared" si="30"/>
        <v>0</v>
      </c>
      <c r="BF37" s="771">
        <f t="shared" si="31"/>
        <v>0</v>
      </c>
      <c r="BG37" s="771">
        <f t="shared" si="32"/>
        <v>0</v>
      </c>
      <c r="BH37" s="771">
        <f t="shared" si="33"/>
        <v>0</v>
      </c>
      <c r="BI37" s="771">
        <f t="shared" si="0"/>
        <v>0</v>
      </c>
      <c r="BJ37" s="771">
        <f t="shared" si="1"/>
        <v>0</v>
      </c>
      <c r="BK37" s="771">
        <f t="shared" si="34"/>
        <v>0</v>
      </c>
      <c r="BL37" s="771">
        <f t="shared" si="35"/>
        <v>0</v>
      </c>
      <c r="BM37" s="771">
        <f t="shared" si="36"/>
        <v>0</v>
      </c>
      <c r="BN37" s="771">
        <f t="shared" si="81"/>
        <v>0</v>
      </c>
      <c r="BO37" s="771">
        <f t="shared" si="82"/>
        <v>0</v>
      </c>
      <c r="BP37" s="771">
        <f t="shared" si="83"/>
        <v>0</v>
      </c>
      <c r="BQ37" s="771">
        <f t="shared" si="102"/>
        <v>0</v>
      </c>
      <c r="BR37" s="771">
        <f t="shared" si="103"/>
        <v>0</v>
      </c>
      <c r="BS37" s="771">
        <f t="shared" si="104"/>
        <v>0</v>
      </c>
      <c r="BT37" s="771">
        <f t="shared" si="105"/>
        <v>0</v>
      </c>
      <c r="BU37" s="771">
        <f t="shared" si="106"/>
        <v>0</v>
      </c>
      <c r="BV37" s="771">
        <f t="shared" si="107"/>
        <v>0</v>
      </c>
      <c r="BW37" s="771">
        <f t="shared" si="108"/>
        <v>0</v>
      </c>
      <c r="BX37" s="771">
        <f t="shared" si="109"/>
        <v>0</v>
      </c>
      <c r="BY37" s="771">
        <f t="shared" si="110"/>
        <v>0</v>
      </c>
      <c r="BZ37" s="771">
        <f t="shared" si="111"/>
        <v>0</v>
      </c>
      <c r="CA37" s="771">
        <f t="shared" si="112"/>
        <v>0</v>
      </c>
      <c r="CB37" s="771">
        <f t="shared" si="113"/>
        <v>0</v>
      </c>
      <c r="CC37" s="771">
        <f t="shared" si="114"/>
        <v>0</v>
      </c>
      <c r="CD37" s="771">
        <f t="shared" si="115"/>
        <v>0</v>
      </c>
      <c r="CE37" s="771">
        <f t="shared" si="116"/>
        <v>0</v>
      </c>
      <c r="CF37" s="772">
        <f t="shared" si="117"/>
        <v>0</v>
      </c>
      <c r="CG37" s="773">
        <f t="shared" si="40"/>
        <v>0</v>
      </c>
      <c r="CH37" s="774">
        <v>0.96989477166596683</v>
      </c>
      <c r="CI37" s="773">
        <f t="shared" si="41"/>
        <v>0</v>
      </c>
      <c r="CJ37" s="775">
        <v>3.9525978257456563E-3</v>
      </c>
      <c r="CK37" s="767">
        <v>3.3202634678292159E-3</v>
      </c>
      <c r="CL37" s="768">
        <v>2.6768983749852577E-3</v>
      </c>
      <c r="CM37" s="769">
        <v>3.1619510188675088E-3</v>
      </c>
      <c r="CN37" s="769">
        <v>1.1673634445367955E-2</v>
      </c>
      <c r="CO37" s="769">
        <v>4.9789317301286917E-3</v>
      </c>
      <c r="CP37" s="769">
        <v>4.8062460016703897E-3</v>
      </c>
      <c r="CQ37" s="769">
        <v>5.2170373777874739E-3</v>
      </c>
      <c r="CR37" s="769">
        <v>3.6640617571443938E-3</v>
      </c>
      <c r="CS37" s="769">
        <v>3.891190297968397E-3</v>
      </c>
      <c r="CT37" s="769">
        <v>4.9988330487435624E-3</v>
      </c>
      <c r="CU37" s="769">
        <v>7.0873808223877221E-3</v>
      </c>
      <c r="CV37" s="769">
        <v>4.3654407089058662E-3</v>
      </c>
      <c r="CW37" s="769">
        <v>1.3737694690934485E-3</v>
      </c>
      <c r="CX37" s="769">
        <v>8.1189454586398889E-3</v>
      </c>
      <c r="CY37" s="769">
        <v>5.7888974016612514E-3</v>
      </c>
      <c r="CZ37" s="769">
        <v>4.5472762409010537E-3</v>
      </c>
      <c r="DA37" s="769">
        <v>4.1930041316607727E-3</v>
      </c>
      <c r="DB37" s="769">
        <v>4.0601824216169452E-3</v>
      </c>
      <c r="DC37" s="769">
        <v>3.8438171802805347E-3</v>
      </c>
      <c r="DD37" s="769">
        <v>2.4403082436861684E-3</v>
      </c>
      <c r="DE37" s="769">
        <v>4.1185305712044314E-3</v>
      </c>
      <c r="DF37" s="769">
        <v>7.1022029043181145E-3</v>
      </c>
      <c r="DG37" s="769">
        <v>6.4635173439298501E-3</v>
      </c>
      <c r="DH37" s="769">
        <v>6.5874397806812328E-3</v>
      </c>
      <c r="DI37" s="769">
        <v>4.9955140575892237E-3</v>
      </c>
      <c r="DJ37" s="769">
        <v>5.4108149981935989E-3</v>
      </c>
      <c r="DK37" s="769">
        <v>2.7779428668886736E-2</v>
      </c>
      <c r="DL37" s="769">
        <v>1.8306546669910329E-2</v>
      </c>
      <c r="DM37" s="769">
        <v>1.0245492265416756</v>
      </c>
      <c r="DN37" s="769">
        <v>2.2654994604759837E-2</v>
      </c>
      <c r="DO37" s="769">
        <v>1.6238224331874645E-2</v>
      </c>
      <c r="DP37" s="769">
        <v>4.4222582752872679E-3</v>
      </c>
      <c r="DQ37" s="769">
        <v>6.4885950532948084E-3</v>
      </c>
      <c r="DR37" s="769">
        <v>1.7751436524252616E-2</v>
      </c>
      <c r="DS37" s="769">
        <v>2.4686261824748781E-2</v>
      </c>
      <c r="DT37" s="769">
        <v>9.4903321938299649E-3</v>
      </c>
      <c r="DU37" s="769">
        <v>1.8262976973284686E-2</v>
      </c>
      <c r="DV37" s="769">
        <v>4.4193508460035813E-3</v>
      </c>
      <c r="DW37" s="769">
        <v>3.5385371317992624E-2</v>
      </c>
      <c r="DX37" s="1139">
        <v>0</v>
      </c>
      <c r="DY37" s="779">
        <v>0.85385934498430394</v>
      </c>
      <c r="DZ37" s="1127">
        <f t="shared" si="42"/>
        <v>0</v>
      </c>
      <c r="EA37" s="1139">
        <f t="shared" si="55"/>
        <v>0</v>
      </c>
      <c r="EB37" s="779">
        <v>3.9036686501429038E-2</v>
      </c>
      <c r="EC37" s="1127">
        <f t="shared" si="43"/>
        <v>0</v>
      </c>
      <c r="ED37" s="1139">
        <f t="shared" si="44"/>
        <v>0</v>
      </c>
      <c r="EE37" s="1936"/>
      <c r="EF37" s="1939"/>
      <c r="EG37" s="774">
        <v>0.20211940013809457</v>
      </c>
      <c r="EH37" s="1601">
        <f t="shared" si="45"/>
        <v>0</v>
      </c>
      <c r="EI37" s="1601">
        <f t="shared" si="46"/>
        <v>0</v>
      </c>
      <c r="EJ37" s="1602">
        <f t="shared" si="47"/>
        <v>0</v>
      </c>
      <c r="EK37" s="1638">
        <f t="shared" si="48"/>
        <v>0</v>
      </c>
      <c r="EL37" s="716"/>
      <c r="EM37" s="777">
        <v>30</v>
      </c>
      <c r="EN37" s="778" t="s">
        <v>22</v>
      </c>
      <c r="EO37" s="799">
        <v>1.1721000000000001E-2</v>
      </c>
      <c r="EP37" s="1146">
        <f t="shared" si="49"/>
        <v>0</v>
      </c>
      <c r="EQ37" s="1154">
        <f t="shared" si="50"/>
        <v>0</v>
      </c>
      <c r="ER37" s="1576">
        <f t="shared" si="51"/>
        <v>0</v>
      </c>
      <c r="ES37" s="799">
        <v>7.5430000000000002E-3</v>
      </c>
      <c r="ET37" s="1146">
        <f t="shared" si="52"/>
        <v>0</v>
      </c>
      <c r="EU37" s="1154">
        <f t="shared" si="53"/>
        <v>0</v>
      </c>
      <c r="EV37" s="1577">
        <f t="shared" si="54"/>
        <v>0</v>
      </c>
    </row>
    <row r="38" spans="2:152">
      <c r="B38" s="777">
        <v>31</v>
      </c>
      <c r="C38" s="778" t="s">
        <v>414</v>
      </c>
      <c r="D38" s="1133">
        <v>0</v>
      </c>
      <c r="E38" s="766">
        <v>7.6294490754904812E-2</v>
      </c>
      <c r="F38" s="767">
        <v>8.5455530613824604E-2</v>
      </c>
      <c r="G38" s="767">
        <v>7.5638099190703467E-2</v>
      </c>
      <c r="H38" s="767">
        <v>5.4425592804578905E-2</v>
      </c>
      <c r="I38" s="767">
        <v>0.32105348198416545</v>
      </c>
      <c r="J38" s="768">
        <v>4.0990148317935425E-2</v>
      </c>
      <c r="K38" s="769">
        <v>1.9622105036946422E-2</v>
      </c>
      <c r="L38" s="769">
        <v>4.3269854448278543E-2</v>
      </c>
      <c r="M38" s="769">
        <v>1.9918873462388288E-2</v>
      </c>
      <c r="N38" s="769">
        <v>6.5353929723306739E-2</v>
      </c>
      <c r="O38" s="769">
        <v>2.0495114963637699E-2</v>
      </c>
      <c r="P38" s="769">
        <v>9.3193203532510455E-2</v>
      </c>
      <c r="Q38" s="769">
        <v>1.796956626570579E-2</v>
      </c>
      <c r="R38" s="769">
        <v>8.4230384166673559E-3</v>
      </c>
      <c r="S38" s="769">
        <v>3.7025270758122744E-2</v>
      </c>
      <c r="T38" s="769">
        <v>2.4127108670066694E-2</v>
      </c>
      <c r="U38" s="769">
        <v>2.4859348423393955E-2</v>
      </c>
      <c r="V38" s="769">
        <v>2.8960370909337032E-2</v>
      </c>
      <c r="W38" s="769">
        <v>2.0439583510369751E-2</v>
      </c>
      <c r="X38" s="769">
        <v>1.8406191173394686E-2</v>
      </c>
      <c r="Y38" s="769">
        <v>9.7343338065301148E-3</v>
      </c>
      <c r="Z38" s="769">
        <v>2.1616579470332967E-2</v>
      </c>
      <c r="AA38" s="769">
        <v>0.15457676273336959</v>
      </c>
      <c r="AB38" s="769">
        <v>5.0758428306856722E-2</v>
      </c>
      <c r="AC38" s="769">
        <v>2.85342358991049E-2</v>
      </c>
      <c r="AD38" s="769">
        <v>2.0314072409838752E-2</v>
      </c>
      <c r="AE38" s="769">
        <v>7.0255274620981675E-2</v>
      </c>
      <c r="AF38" s="769">
        <v>6.3173181813367785E-2</v>
      </c>
      <c r="AG38" s="769">
        <v>3.9116714410453592E-2</v>
      </c>
      <c r="AH38" s="769">
        <v>2.8187227662465446E-3</v>
      </c>
      <c r="AI38" s="769">
        <v>8.688140321755583E-2</v>
      </c>
      <c r="AJ38" s="769">
        <v>3.130852710526541E-2</v>
      </c>
      <c r="AK38" s="769">
        <v>4.2313155298225068E-2</v>
      </c>
      <c r="AL38" s="769">
        <v>2.9411521533632263E-2</v>
      </c>
      <c r="AM38" s="769">
        <v>1.7511552098432727E-2</v>
      </c>
      <c r="AN38" s="769">
        <v>4.5982128660921551E-2</v>
      </c>
      <c r="AO38" s="769">
        <v>2.1536259226142555E-2</v>
      </c>
      <c r="AP38" s="769">
        <v>4.7283090504857343E-2</v>
      </c>
      <c r="AQ38" s="769">
        <v>5.0754013296578561E-2</v>
      </c>
      <c r="AR38" s="769">
        <v>9.9933945579680813E-2</v>
      </c>
      <c r="AS38" s="770">
        <f t="shared" si="18"/>
        <v>0</v>
      </c>
      <c r="AT38" s="771">
        <f t="shared" si="19"/>
        <v>0</v>
      </c>
      <c r="AU38" s="771">
        <f t="shared" si="20"/>
        <v>0</v>
      </c>
      <c r="AV38" s="771">
        <f t="shared" si="21"/>
        <v>0</v>
      </c>
      <c r="AW38" s="771">
        <f t="shared" si="22"/>
        <v>0</v>
      </c>
      <c r="AX38" s="771">
        <f t="shared" si="23"/>
        <v>0</v>
      </c>
      <c r="AY38" s="771">
        <f t="shared" si="24"/>
        <v>0</v>
      </c>
      <c r="AZ38" s="771">
        <f t="shared" si="25"/>
        <v>0</v>
      </c>
      <c r="BA38" s="771">
        <f t="shared" si="26"/>
        <v>0</v>
      </c>
      <c r="BB38" s="771">
        <f t="shared" si="27"/>
        <v>0</v>
      </c>
      <c r="BC38" s="771">
        <f t="shared" si="28"/>
        <v>0</v>
      </c>
      <c r="BD38" s="771">
        <f t="shared" si="29"/>
        <v>0</v>
      </c>
      <c r="BE38" s="771">
        <f t="shared" si="30"/>
        <v>0</v>
      </c>
      <c r="BF38" s="771">
        <f t="shared" si="31"/>
        <v>0</v>
      </c>
      <c r="BG38" s="771">
        <f t="shared" si="32"/>
        <v>0</v>
      </c>
      <c r="BH38" s="771">
        <f t="shared" si="33"/>
        <v>0</v>
      </c>
      <c r="BI38" s="771">
        <f t="shared" si="0"/>
        <v>0</v>
      </c>
      <c r="BJ38" s="771">
        <f t="shared" si="1"/>
        <v>0</v>
      </c>
      <c r="BK38" s="771">
        <f t="shared" si="34"/>
        <v>0</v>
      </c>
      <c r="BL38" s="771">
        <f t="shared" si="35"/>
        <v>0</v>
      </c>
      <c r="BM38" s="771">
        <f t="shared" si="36"/>
        <v>0</v>
      </c>
      <c r="BN38" s="771">
        <f t="shared" si="81"/>
        <v>0</v>
      </c>
      <c r="BO38" s="771">
        <f t="shared" si="82"/>
        <v>0</v>
      </c>
      <c r="BP38" s="771">
        <f t="shared" si="83"/>
        <v>0</v>
      </c>
      <c r="BQ38" s="771">
        <f t="shared" si="102"/>
        <v>0</v>
      </c>
      <c r="BR38" s="771">
        <f t="shared" si="103"/>
        <v>0</v>
      </c>
      <c r="BS38" s="771">
        <f t="shared" si="104"/>
        <v>0</v>
      </c>
      <c r="BT38" s="771">
        <f t="shared" si="105"/>
        <v>0</v>
      </c>
      <c r="BU38" s="771">
        <f t="shared" si="106"/>
        <v>0</v>
      </c>
      <c r="BV38" s="771">
        <f t="shared" si="107"/>
        <v>0</v>
      </c>
      <c r="BW38" s="771">
        <f t="shared" si="108"/>
        <v>0</v>
      </c>
      <c r="BX38" s="771">
        <f t="shared" si="109"/>
        <v>0</v>
      </c>
      <c r="BY38" s="771">
        <f t="shared" si="110"/>
        <v>0</v>
      </c>
      <c r="BZ38" s="771">
        <f t="shared" si="111"/>
        <v>0</v>
      </c>
      <c r="CA38" s="771">
        <f t="shared" si="112"/>
        <v>0</v>
      </c>
      <c r="CB38" s="771">
        <f t="shared" si="113"/>
        <v>0</v>
      </c>
      <c r="CC38" s="771">
        <f t="shared" si="114"/>
        <v>0</v>
      </c>
      <c r="CD38" s="771">
        <f t="shared" si="115"/>
        <v>0</v>
      </c>
      <c r="CE38" s="771">
        <f t="shared" si="116"/>
        <v>0</v>
      </c>
      <c r="CF38" s="772">
        <f t="shared" si="117"/>
        <v>0</v>
      </c>
      <c r="CG38" s="773">
        <f t="shared" si="40"/>
        <v>0</v>
      </c>
      <c r="CH38" s="774">
        <v>0.70399005338321852</v>
      </c>
      <c r="CI38" s="773">
        <f t="shared" si="41"/>
        <v>0</v>
      </c>
      <c r="CJ38" s="775">
        <v>6.4197811192040502E-2</v>
      </c>
      <c r="CK38" s="767">
        <v>8.1848050944922188E-2</v>
      </c>
      <c r="CL38" s="768">
        <v>6.8804568176280945E-2</v>
      </c>
      <c r="CM38" s="769">
        <v>4.6243249728072304E-2</v>
      </c>
      <c r="CN38" s="769">
        <v>0.24724393086512073</v>
      </c>
      <c r="CO38" s="769">
        <v>5.2298581984962476E-2</v>
      </c>
      <c r="CP38" s="769">
        <v>1.8388316721500729E-2</v>
      </c>
      <c r="CQ38" s="769">
        <v>4.8067451892846016E-2</v>
      </c>
      <c r="CR38" s="769">
        <v>1.871145409698172E-2</v>
      </c>
      <c r="CS38" s="769">
        <v>5.4309972257688709E-2</v>
      </c>
      <c r="CT38" s="769">
        <v>1.935885018642635E-2</v>
      </c>
      <c r="CU38" s="769">
        <v>8.0679848299613291E-2</v>
      </c>
      <c r="CV38" s="769">
        <v>2.3790660677056166E-2</v>
      </c>
      <c r="CW38" s="769">
        <v>9.9834108235873128E-3</v>
      </c>
      <c r="CX38" s="769">
        <v>3.2200075225443353E-2</v>
      </c>
      <c r="CY38" s="769">
        <v>2.2480847755454135E-2</v>
      </c>
      <c r="CZ38" s="769">
        <v>2.2760999609716018E-2</v>
      </c>
      <c r="DA38" s="769">
        <v>2.8608024246875134E-2</v>
      </c>
      <c r="DB38" s="769">
        <v>2.3515839553464386E-2</v>
      </c>
      <c r="DC38" s="769">
        <v>1.9087228268531365E-2</v>
      </c>
      <c r="DD38" s="769">
        <v>1.0383226440022651E-2</v>
      </c>
      <c r="DE38" s="769">
        <v>2.211091961457131E-2</v>
      </c>
      <c r="DF38" s="769">
        <v>0.12302594123466365</v>
      </c>
      <c r="DG38" s="769">
        <v>4.5762231979862601E-2</v>
      </c>
      <c r="DH38" s="769">
        <v>3.2548671180834564E-2</v>
      </c>
      <c r="DI38" s="769">
        <v>2.5224198272784715E-2</v>
      </c>
      <c r="DJ38" s="769">
        <v>6.0143945254256259E-2</v>
      </c>
      <c r="DK38" s="769">
        <v>5.2537457622136234E-2</v>
      </c>
      <c r="DL38" s="769">
        <v>3.5285918888341851E-2</v>
      </c>
      <c r="DM38" s="769">
        <v>5.5197934818323495E-3</v>
      </c>
      <c r="DN38" s="769">
        <v>1.0711248947596101</v>
      </c>
      <c r="DO38" s="769">
        <v>3.1686173537964331E-2</v>
      </c>
      <c r="DP38" s="769">
        <v>3.7039864003476218E-2</v>
      </c>
      <c r="DQ38" s="769">
        <v>2.6981165819690869E-2</v>
      </c>
      <c r="DR38" s="769">
        <v>1.7990149504595036E-2</v>
      </c>
      <c r="DS38" s="769">
        <v>4.1635274122226465E-2</v>
      </c>
      <c r="DT38" s="769">
        <v>2.1071115607297315E-2</v>
      </c>
      <c r="DU38" s="769">
        <v>4.4616083647724819E-2</v>
      </c>
      <c r="DV38" s="769">
        <v>5.4559003734790314E-2</v>
      </c>
      <c r="DW38" s="769">
        <v>8.8331341751938408E-2</v>
      </c>
      <c r="DX38" s="1139">
        <v>0</v>
      </c>
      <c r="DY38" s="779">
        <v>0.49554509652462053</v>
      </c>
      <c r="DZ38" s="1127">
        <f t="shared" si="42"/>
        <v>0</v>
      </c>
      <c r="EA38" s="1139">
        <f t="shared" si="55"/>
        <v>0</v>
      </c>
      <c r="EB38" s="779">
        <v>0.31754412275277494</v>
      </c>
      <c r="EC38" s="1127">
        <f t="shared" si="43"/>
        <v>0</v>
      </c>
      <c r="ED38" s="1139">
        <f t="shared" si="44"/>
        <v>0</v>
      </c>
      <c r="EE38" s="1936"/>
      <c r="EF38" s="1939"/>
      <c r="EG38" s="774">
        <v>4.7591172809132345E-2</v>
      </c>
      <c r="EH38" s="1601">
        <f t="shared" si="45"/>
        <v>0</v>
      </c>
      <c r="EI38" s="1601">
        <f t="shared" si="46"/>
        <v>0</v>
      </c>
      <c r="EJ38" s="1602">
        <f t="shared" si="47"/>
        <v>0</v>
      </c>
      <c r="EK38" s="1638">
        <f t="shared" si="48"/>
        <v>0</v>
      </c>
      <c r="EL38" s="716"/>
      <c r="EM38" s="777">
        <v>31</v>
      </c>
      <c r="EN38" s="778" t="s">
        <v>414</v>
      </c>
      <c r="EO38" s="799">
        <v>6.6244999999999998E-2</v>
      </c>
      <c r="EP38" s="1146">
        <f t="shared" si="49"/>
        <v>0</v>
      </c>
      <c r="EQ38" s="1154">
        <f t="shared" si="50"/>
        <v>0</v>
      </c>
      <c r="ER38" s="1576">
        <f t="shared" si="51"/>
        <v>0</v>
      </c>
      <c r="ES38" s="799">
        <v>6.4505000000000007E-2</v>
      </c>
      <c r="ET38" s="1146">
        <f t="shared" si="52"/>
        <v>0</v>
      </c>
      <c r="EU38" s="1154">
        <f t="shared" si="53"/>
        <v>0</v>
      </c>
      <c r="EV38" s="1577">
        <f t="shared" si="54"/>
        <v>0</v>
      </c>
    </row>
    <row r="39" spans="2:152">
      <c r="B39" s="777">
        <v>32</v>
      </c>
      <c r="C39" s="778" t="s">
        <v>415</v>
      </c>
      <c r="D39" s="1133">
        <v>0</v>
      </c>
      <c r="E39" s="766">
        <v>4.1383376545290314E-3</v>
      </c>
      <c r="F39" s="767">
        <v>3.6670794953169751E-3</v>
      </c>
      <c r="G39" s="767">
        <v>1.7638514214567338E-3</v>
      </c>
      <c r="H39" s="767">
        <v>5.3829381302807301E-3</v>
      </c>
      <c r="I39" s="767">
        <v>7.1632466203479291E-3</v>
      </c>
      <c r="J39" s="768">
        <v>3.5690798924806703E-3</v>
      </c>
      <c r="K39" s="769">
        <v>3.8351544806837154E-3</v>
      </c>
      <c r="L39" s="769">
        <v>6.1814077783255063E-3</v>
      </c>
      <c r="M39" s="769">
        <v>1.6390198858951949E-2</v>
      </c>
      <c r="N39" s="769">
        <v>3.904260736717026E-3</v>
      </c>
      <c r="O39" s="769">
        <v>6.0236538602806144E-3</v>
      </c>
      <c r="P39" s="769">
        <v>4.9062645251252389E-3</v>
      </c>
      <c r="Q39" s="769">
        <v>1.8552254400300051E-3</v>
      </c>
      <c r="R39" s="769">
        <v>2.6725357648168528E-3</v>
      </c>
      <c r="S39" s="769">
        <v>6.8158844765342959E-3</v>
      </c>
      <c r="T39" s="769">
        <v>5.296194586112201E-3</v>
      </c>
      <c r="U39" s="769">
        <v>5.4625147193510405E-3</v>
      </c>
      <c r="V39" s="769">
        <v>5.7700768215506451E-3</v>
      </c>
      <c r="W39" s="769">
        <v>1.1461962579916322E-2</v>
      </c>
      <c r="X39" s="769">
        <v>1.749348747884619E-2</v>
      </c>
      <c r="Y39" s="769">
        <v>9.7343338065301148E-3</v>
      </c>
      <c r="Z39" s="769">
        <v>3.7109137364642899E-3</v>
      </c>
      <c r="AA39" s="769">
        <v>6.1265180351640384E-3</v>
      </c>
      <c r="AB39" s="769">
        <v>8.6934835051657496E-3</v>
      </c>
      <c r="AC39" s="769">
        <v>9.5307191321977978E-3</v>
      </c>
      <c r="AD39" s="769">
        <v>3.512836715111517E-2</v>
      </c>
      <c r="AE39" s="769">
        <v>9.7340179592631353E-3</v>
      </c>
      <c r="AF39" s="769">
        <v>3.9379481259465582E-2</v>
      </c>
      <c r="AG39" s="769">
        <v>5.8464437261600208E-2</v>
      </c>
      <c r="AH39" s="769">
        <v>2.4307735557325587E-3</v>
      </c>
      <c r="AI39" s="769">
        <v>9.4624327450299629E-3</v>
      </c>
      <c r="AJ39" s="769">
        <v>0.19916105804178461</v>
      </c>
      <c r="AK39" s="769">
        <v>3.1806698543841959E-2</v>
      </c>
      <c r="AL39" s="769">
        <v>1.9142843756803758E-2</v>
      </c>
      <c r="AM39" s="769">
        <v>1.1030127328283757E-2</v>
      </c>
      <c r="AN39" s="769">
        <v>8.1629408210640131E-2</v>
      </c>
      <c r="AO39" s="769">
        <v>3.6392526285347379E-2</v>
      </c>
      <c r="AP39" s="769">
        <v>2.0058297400288701E-2</v>
      </c>
      <c r="AQ39" s="769">
        <v>0</v>
      </c>
      <c r="AR39" s="769">
        <v>7.551511793910208E-2</v>
      </c>
      <c r="AS39" s="770">
        <f t="shared" si="18"/>
        <v>0</v>
      </c>
      <c r="AT39" s="771">
        <f t="shared" si="19"/>
        <v>0</v>
      </c>
      <c r="AU39" s="771">
        <f t="shared" si="20"/>
        <v>0</v>
      </c>
      <c r="AV39" s="771">
        <f t="shared" si="21"/>
        <v>0</v>
      </c>
      <c r="AW39" s="771">
        <f t="shared" si="22"/>
        <v>0</v>
      </c>
      <c r="AX39" s="771">
        <f t="shared" si="23"/>
        <v>0</v>
      </c>
      <c r="AY39" s="771">
        <f t="shared" si="24"/>
        <v>0</v>
      </c>
      <c r="AZ39" s="771">
        <f t="shared" si="25"/>
        <v>0</v>
      </c>
      <c r="BA39" s="771">
        <f t="shared" si="26"/>
        <v>0</v>
      </c>
      <c r="BB39" s="771">
        <f t="shared" si="27"/>
        <v>0</v>
      </c>
      <c r="BC39" s="771">
        <f t="shared" si="28"/>
        <v>0</v>
      </c>
      <c r="BD39" s="771">
        <f t="shared" si="29"/>
        <v>0</v>
      </c>
      <c r="BE39" s="771">
        <f t="shared" si="30"/>
        <v>0</v>
      </c>
      <c r="BF39" s="771">
        <f t="shared" si="31"/>
        <v>0</v>
      </c>
      <c r="BG39" s="771">
        <f t="shared" si="32"/>
        <v>0</v>
      </c>
      <c r="BH39" s="771">
        <f t="shared" si="33"/>
        <v>0</v>
      </c>
      <c r="BI39" s="771">
        <f t="shared" si="0"/>
        <v>0</v>
      </c>
      <c r="BJ39" s="771">
        <f t="shared" si="1"/>
        <v>0</v>
      </c>
      <c r="BK39" s="771">
        <f t="shared" si="34"/>
        <v>0</v>
      </c>
      <c r="BL39" s="771">
        <f t="shared" si="35"/>
        <v>0</v>
      </c>
      <c r="BM39" s="771">
        <f t="shared" si="36"/>
        <v>0</v>
      </c>
      <c r="BN39" s="771">
        <f t="shared" si="81"/>
        <v>0</v>
      </c>
      <c r="BO39" s="771">
        <f t="shared" si="82"/>
        <v>0</v>
      </c>
      <c r="BP39" s="771">
        <f t="shared" si="83"/>
        <v>0</v>
      </c>
      <c r="BQ39" s="771">
        <f t="shared" si="102"/>
        <v>0</v>
      </c>
      <c r="BR39" s="771">
        <f t="shared" si="103"/>
        <v>0</v>
      </c>
      <c r="BS39" s="771">
        <f t="shared" si="104"/>
        <v>0</v>
      </c>
      <c r="BT39" s="771">
        <f t="shared" si="105"/>
        <v>0</v>
      </c>
      <c r="BU39" s="771">
        <f t="shared" si="106"/>
        <v>0</v>
      </c>
      <c r="BV39" s="771">
        <f t="shared" si="107"/>
        <v>0</v>
      </c>
      <c r="BW39" s="771">
        <f t="shared" si="108"/>
        <v>0</v>
      </c>
      <c r="BX39" s="771">
        <f t="shared" si="109"/>
        <v>0</v>
      </c>
      <c r="BY39" s="771">
        <f t="shared" si="110"/>
        <v>0</v>
      </c>
      <c r="BZ39" s="771">
        <f t="shared" si="111"/>
        <v>0</v>
      </c>
      <c r="CA39" s="771">
        <f t="shared" si="112"/>
        <v>0</v>
      </c>
      <c r="CB39" s="771">
        <f t="shared" si="113"/>
        <v>0</v>
      </c>
      <c r="CC39" s="771">
        <f t="shared" si="114"/>
        <v>0</v>
      </c>
      <c r="CD39" s="771">
        <f t="shared" si="115"/>
        <v>0</v>
      </c>
      <c r="CE39" s="771">
        <f t="shared" si="116"/>
        <v>0</v>
      </c>
      <c r="CF39" s="772">
        <f t="shared" si="117"/>
        <v>0</v>
      </c>
      <c r="CG39" s="773">
        <f t="shared" si="40"/>
        <v>0</v>
      </c>
      <c r="CH39" s="774">
        <v>0.49381636805145368</v>
      </c>
      <c r="CI39" s="773">
        <f t="shared" si="41"/>
        <v>0</v>
      </c>
      <c r="CJ39" s="775">
        <v>4.6487083859061192E-3</v>
      </c>
      <c r="CK39" s="767">
        <v>4.90127020150119E-3</v>
      </c>
      <c r="CL39" s="768">
        <v>2.9763038506213334E-3</v>
      </c>
      <c r="CM39" s="769">
        <v>5.6062031737778234E-3</v>
      </c>
      <c r="CN39" s="769">
        <v>9.4362077078380194E-3</v>
      </c>
      <c r="CO39" s="769">
        <v>5.473972462052579E-3</v>
      </c>
      <c r="CP39" s="769">
        <v>4.0850143487358298E-3</v>
      </c>
      <c r="CQ39" s="769">
        <v>7.2372002273551183E-3</v>
      </c>
      <c r="CR39" s="769">
        <v>1.0803245362958007E-2</v>
      </c>
      <c r="CS39" s="769">
        <v>4.3399799191066544E-3</v>
      </c>
      <c r="CT39" s="769">
        <v>5.2935717333895335E-3</v>
      </c>
      <c r="CU39" s="769">
        <v>6.2714639919887833E-3</v>
      </c>
      <c r="CV39" s="769">
        <v>4.3031870538236695E-3</v>
      </c>
      <c r="CW39" s="769">
        <v>3.1597477515823563E-3</v>
      </c>
      <c r="CX39" s="769">
        <v>5.9335644336969183E-3</v>
      </c>
      <c r="CY39" s="769">
        <v>5.265372107637353E-3</v>
      </c>
      <c r="CZ39" s="769">
        <v>5.1524687634890891E-3</v>
      </c>
      <c r="DA39" s="769">
        <v>6.2725381201462569E-3</v>
      </c>
      <c r="DB39" s="769">
        <v>9.6294594039422667E-3</v>
      </c>
      <c r="DC39" s="769">
        <v>1.2178761429376739E-2</v>
      </c>
      <c r="DD39" s="769">
        <v>6.8190207939531908E-3</v>
      </c>
      <c r="DE39" s="769">
        <v>4.9222977463509732E-3</v>
      </c>
      <c r="DF39" s="769">
        <v>6.8177523257891264E-3</v>
      </c>
      <c r="DG39" s="769">
        <v>8.6935289682516324E-3</v>
      </c>
      <c r="DH39" s="769">
        <v>8.1084407289398839E-3</v>
      </c>
      <c r="DI39" s="769">
        <v>2.6673500787065856E-2</v>
      </c>
      <c r="DJ39" s="769">
        <v>9.8838691175322027E-3</v>
      </c>
      <c r="DK39" s="769">
        <v>2.5052796752362435E-2</v>
      </c>
      <c r="DL39" s="769">
        <v>3.6400328287859066E-2</v>
      </c>
      <c r="DM39" s="769">
        <v>4.3264325674881032E-3</v>
      </c>
      <c r="DN39" s="769">
        <v>1.0094951095159017E-2</v>
      </c>
      <c r="DO39" s="769">
        <v>1.1130229232168554</v>
      </c>
      <c r="DP39" s="769">
        <v>2.0761321018990031E-2</v>
      </c>
      <c r="DQ39" s="769">
        <v>1.3206021183155206E-2</v>
      </c>
      <c r="DR39" s="769">
        <v>8.6741216031699514E-3</v>
      </c>
      <c r="DS39" s="769">
        <v>4.8477374878843425E-2</v>
      </c>
      <c r="DT39" s="769">
        <v>2.3423997648919889E-2</v>
      </c>
      <c r="DU39" s="769">
        <v>1.4489558161992903E-2</v>
      </c>
      <c r="DV39" s="769">
        <v>4.1348681794434296E-3</v>
      </c>
      <c r="DW39" s="769">
        <v>4.8924624335905192E-2</v>
      </c>
      <c r="DX39" s="1139">
        <v>0</v>
      </c>
      <c r="DY39" s="779">
        <v>0.50685435249245303</v>
      </c>
      <c r="DZ39" s="1127">
        <f t="shared" si="42"/>
        <v>0</v>
      </c>
      <c r="EA39" s="1139">
        <f t="shared" si="55"/>
        <v>0</v>
      </c>
      <c r="EB39" s="779">
        <v>0.11709269410688172</v>
      </c>
      <c r="EC39" s="1127">
        <f t="shared" si="43"/>
        <v>0</v>
      </c>
      <c r="ED39" s="1139">
        <f t="shared" si="44"/>
        <v>0</v>
      </c>
      <c r="EE39" s="1936"/>
      <c r="EF39" s="1939"/>
      <c r="EG39" s="774">
        <v>3.7315684883460411E-2</v>
      </c>
      <c r="EH39" s="1601">
        <f t="shared" si="45"/>
        <v>0</v>
      </c>
      <c r="EI39" s="1601">
        <f t="shared" si="46"/>
        <v>0</v>
      </c>
      <c r="EJ39" s="1602">
        <f t="shared" si="47"/>
        <v>0</v>
      </c>
      <c r="EK39" s="1638">
        <f t="shared" si="48"/>
        <v>0</v>
      </c>
      <c r="EL39" s="716"/>
      <c r="EM39" s="777">
        <v>32</v>
      </c>
      <c r="EN39" s="778" t="s">
        <v>415</v>
      </c>
      <c r="EO39" s="799">
        <v>2.6584E-2</v>
      </c>
      <c r="EP39" s="1146">
        <f t="shared" si="49"/>
        <v>0</v>
      </c>
      <c r="EQ39" s="1154">
        <f t="shared" si="50"/>
        <v>0</v>
      </c>
      <c r="ER39" s="1576">
        <f t="shared" si="51"/>
        <v>0</v>
      </c>
      <c r="ES39" s="799">
        <v>2.4732000000000001E-2</v>
      </c>
      <c r="ET39" s="1146">
        <f t="shared" si="52"/>
        <v>0</v>
      </c>
      <c r="EU39" s="1154">
        <f t="shared" si="53"/>
        <v>0</v>
      </c>
      <c r="EV39" s="1577">
        <f t="shared" si="54"/>
        <v>0</v>
      </c>
    </row>
    <row r="40" spans="2:152">
      <c r="B40" s="777">
        <v>33</v>
      </c>
      <c r="C40" s="778" t="s">
        <v>5</v>
      </c>
      <c r="D40" s="1133">
        <v>0</v>
      </c>
      <c r="E40" s="766">
        <v>0</v>
      </c>
      <c r="F40" s="767">
        <v>0</v>
      </c>
      <c r="G40" s="767">
        <v>0</v>
      </c>
      <c r="H40" s="767">
        <v>0</v>
      </c>
      <c r="I40" s="767">
        <v>0</v>
      </c>
      <c r="J40" s="768">
        <v>0</v>
      </c>
      <c r="K40" s="769">
        <v>0</v>
      </c>
      <c r="L40" s="769">
        <v>0</v>
      </c>
      <c r="M40" s="769">
        <v>0</v>
      </c>
      <c r="N40" s="769">
        <v>0</v>
      </c>
      <c r="O40" s="769">
        <v>0</v>
      </c>
      <c r="P40" s="769">
        <v>0</v>
      </c>
      <c r="Q40" s="769">
        <v>0</v>
      </c>
      <c r="R40" s="769">
        <v>0</v>
      </c>
      <c r="S40" s="769">
        <v>0</v>
      </c>
      <c r="T40" s="769">
        <v>0</v>
      </c>
      <c r="U40" s="769">
        <v>0</v>
      </c>
      <c r="V40" s="769">
        <v>0</v>
      </c>
      <c r="W40" s="769">
        <v>0</v>
      </c>
      <c r="X40" s="769">
        <v>0</v>
      </c>
      <c r="Y40" s="769">
        <v>0</v>
      </c>
      <c r="Z40" s="769">
        <v>0</v>
      </c>
      <c r="AA40" s="769">
        <v>0</v>
      </c>
      <c r="AB40" s="769">
        <v>0</v>
      </c>
      <c r="AC40" s="769">
        <v>0</v>
      </c>
      <c r="AD40" s="769">
        <v>0</v>
      </c>
      <c r="AE40" s="769">
        <v>0</v>
      </c>
      <c r="AF40" s="769">
        <v>0</v>
      </c>
      <c r="AG40" s="769">
        <v>0</v>
      </c>
      <c r="AH40" s="769">
        <v>0</v>
      </c>
      <c r="AI40" s="769">
        <v>0</v>
      </c>
      <c r="AJ40" s="769">
        <v>0</v>
      </c>
      <c r="AK40" s="769">
        <v>0</v>
      </c>
      <c r="AL40" s="769">
        <v>0</v>
      </c>
      <c r="AM40" s="769">
        <v>0</v>
      </c>
      <c r="AN40" s="769">
        <v>0</v>
      </c>
      <c r="AO40" s="769">
        <v>0</v>
      </c>
      <c r="AP40" s="769">
        <v>0</v>
      </c>
      <c r="AQ40" s="769">
        <v>0</v>
      </c>
      <c r="AR40" s="769">
        <v>0.24659606656580937</v>
      </c>
      <c r="AS40" s="770">
        <f t="shared" si="18"/>
        <v>0</v>
      </c>
      <c r="AT40" s="771">
        <f t="shared" si="19"/>
        <v>0</v>
      </c>
      <c r="AU40" s="771">
        <f t="shared" si="20"/>
        <v>0</v>
      </c>
      <c r="AV40" s="771">
        <f t="shared" si="21"/>
        <v>0</v>
      </c>
      <c r="AW40" s="771">
        <f t="shared" si="22"/>
        <v>0</v>
      </c>
      <c r="AX40" s="771">
        <f t="shared" si="23"/>
        <v>0</v>
      </c>
      <c r="AY40" s="771">
        <f t="shared" si="24"/>
        <v>0</v>
      </c>
      <c r="AZ40" s="771">
        <f t="shared" si="25"/>
        <v>0</v>
      </c>
      <c r="BA40" s="771">
        <f t="shared" si="26"/>
        <v>0</v>
      </c>
      <c r="BB40" s="771">
        <f t="shared" si="27"/>
        <v>0</v>
      </c>
      <c r="BC40" s="771">
        <f t="shared" si="28"/>
        <v>0</v>
      </c>
      <c r="BD40" s="771">
        <f t="shared" si="29"/>
        <v>0</v>
      </c>
      <c r="BE40" s="771">
        <f t="shared" si="30"/>
        <v>0</v>
      </c>
      <c r="BF40" s="771">
        <f t="shared" si="31"/>
        <v>0</v>
      </c>
      <c r="BG40" s="771">
        <f t="shared" si="32"/>
        <v>0</v>
      </c>
      <c r="BH40" s="771">
        <f t="shared" si="33"/>
        <v>0</v>
      </c>
      <c r="BI40" s="771">
        <f t="shared" si="0"/>
        <v>0</v>
      </c>
      <c r="BJ40" s="771">
        <f t="shared" si="1"/>
        <v>0</v>
      </c>
      <c r="BK40" s="771">
        <f t="shared" si="34"/>
        <v>0</v>
      </c>
      <c r="BL40" s="771">
        <f t="shared" si="35"/>
        <v>0</v>
      </c>
      <c r="BM40" s="771">
        <f t="shared" si="36"/>
        <v>0</v>
      </c>
      <c r="BN40" s="771">
        <f t="shared" si="81"/>
        <v>0</v>
      </c>
      <c r="BO40" s="771">
        <f t="shared" si="82"/>
        <v>0</v>
      </c>
      <c r="BP40" s="771">
        <f t="shared" si="83"/>
        <v>0</v>
      </c>
      <c r="BQ40" s="771">
        <f t="shared" si="102"/>
        <v>0</v>
      </c>
      <c r="BR40" s="771">
        <f t="shared" si="103"/>
        <v>0</v>
      </c>
      <c r="BS40" s="771">
        <f t="shared" si="104"/>
        <v>0</v>
      </c>
      <c r="BT40" s="771">
        <f t="shared" si="105"/>
        <v>0</v>
      </c>
      <c r="BU40" s="771">
        <f t="shared" si="106"/>
        <v>0</v>
      </c>
      <c r="BV40" s="771">
        <f t="shared" si="107"/>
        <v>0</v>
      </c>
      <c r="BW40" s="771">
        <f t="shared" si="108"/>
        <v>0</v>
      </c>
      <c r="BX40" s="771">
        <f t="shared" si="109"/>
        <v>0</v>
      </c>
      <c r="BY40" s="771">
        <f t="shared" si="110"/>
        <v>0</v>
      </c>
      <c r="BZ40" s="771">
        <f t="shared" si="111"/>
        <v>0</v>
      </c>
      <c r="CA40" s="771">
        <f t="shared" si="112"/>
        <v>0</v>
      </c>
      <c r="CB40" s="771">
        <f t="shared" si="113"/>
        <v>0</v>
      </c>
      <c r="CC40" s="771">
        <f t="shared" si="114"/>
        <v>0</v>
      </c>
      <c r="CD40" s="771">
        <f t="shared" si="115"/>
        <v>0</v>
      </c>
      <c r="CE40" s="771">
        <f t="shared" si="116"/>
        <v>0</v>
      </c>
      <c r="CF40" s="772">
        <f t="shared" si="117"/>
        <v>0</v>
      </c>
      <c r="CG40" s="773">
        <f t="shared" si="40"/>
        <v>0</v>
      </c>
      <c r="CH40" s="774">
        <v>1</v>
      </c>
      <c r="CI40" s="773">
        <f t="shared" si="41"/>
        <v>0</v>
      </c>
      <c r="CJ40" s="775">
        <v>1.605143324344349E-3</v>
      </c>
      <c r="CK40" s="767">
        <v>7.77426596115561E-4</v>
      </c>
      <c r="CL40" s="768">
        <v>1.7368612203000327E-3</v>
      </c>
      <c r="CM40" s="769">
        <v>2.1445031261351642E-3</v>
      </c>
      <c r="CN40" s="769">
        <v>3.9338358529467637E-3</v>
      </c>
      <c r="CO40" s="769">
        <v>3.2101874336783239E-3</v>
      </c>
      <c r="CP40" s="769">
        <v>7.2696560529365178E-4</v>
      </c>
      <c r="CQ40" s="769">
        <v>8.6425880343017137E-4</v>
      </c>
      <c r="CR40" s="769">
        <v>4.3166038942576968E-4</v>
      </c>
      <c r="CS40" s="769">
        <v>1.3369096857814287E-3</v>
      </c>
      <c r="CT40" s="769">
        <v>6.102377003773153E-4</v>
      </c>
      <c r="CU40" s="769">
        <v>2.4469099526399475E-3</v>
      </c>
      <c r="CV40" s="769">
        <v>1.2365480465220946E-3</v>
      </c>
      <c r="CW40" s="769">
        <v>3.6742857543799281E-3</v>
      </c>
      <c r="CX40" s="769">
        <v>9.1906945225501339E-4</v>
      </c>
      <c r="CY40" s="769">
        <v>1.986816665873227E-3</v>
      </c>
      <c r="CZ40" s="769">
        <v>1.9049130868801065E-3</v>
      </c>
      <c r="DA40" s="769">
        <v>8.6721226306970005E-4</v>
      </c>
      <c r="DB40" s="769">
        <v>4.6212389028201786E-4</v>
      </c>
      <c r="DC40" s="769">
        <v>6.0152699314988515E-4</v>
      </c>
      <c r="DD40" s="769">
        <v>2.0744143343254487E-4</v>
      </c>
      <c r="DE40" s="769">
        <v>4.4962490745467177E-3</v>
      </c>
      <c r="DF40" s="769">
        <v>1.0261379566387629E-3</v>
      </c>
      <c r="DG40" s="769">
        <v>3.1884333107547926E-3</v>
      </c>
      <c r="DH40" s="769">
        <v>8.9314237413285185E-4</v>
      </c>
      <c r="DI40" s="769">
        <v>2.5999573726448602E-3</v>
      </c>
      <c r="DJ40" s="769">
        <v>5.1114629205985902E-3</v>
      </c>
      <c r="DK40" s="769">
        <v>2.0785160659993075E-3</v>
      </c>
      <c r="DL40" s="769">
        <v>1.5458807854865045E-3</v>
      </c>
      <c r="DM40" s="769">
        <v>3.717712051723334E-4</v>
      </c>
      <c r="DN40" s="769">
        <v>2.1722310732783094E-3</v>
      </c>
      <c r="DO40" s="769">
        <v>1.1203721559893708E-3</v>
      </c>
      <c r="DP40" s="769">
        <v>1.0005731158452282</v>
      </c>
      <c r="DQ40" s="769">
        <v>2.8042809519977499E-3</v>
      </c>
      <c r="DR40" s="769">
        <v>1.2683094352962708E-3</v>
      </c>
      <c r="DS40" s="769">
        <v>2.0100791963674732E-3</v>
      </c>
      <c r="DT40" s="769">
        <v>1.1549111650347881E-3</v>
      </c>
      <c r="DU40" s="769">
        <v>1.2406776913499809E-3</v>
      </c>
      <c r="DV40" s="769">
        <v>5.4428163923580044E-4</v>
      </c>
      <c r="DW40" s="769">
        <v>0.24708509365786072</v>
      </c>
      <c r="DX40" s="1139">
        <v>0</v>
      </c>
      <c r="DY40" s="779">
        <v>0.68176766526797428</v>
      </c>
      <c r="DZ40" s="1127">
        <f t="shared" si="42"/>
        <v>0</v>
      </c>
      <c r="EA40" s="1139">
        <f t="shared" si="55"/>
        <v>0</v>
      </c>
      <c r="EB40" s="779">
        <v>0.34789626906938165</v>
      </c>
      <c r="EC40" s="1127">
        <f t="shared" si="43"/>
        <v>0</v>
      </c>
      <c r="ED40" s="1139">
        <f t="shared" si="44"/>
        <v>0</v>
      </c>
      <c r="EE40" s="1936"/>
      <c r="EF40" s="1939"/>
      <c r="EG40" s="774">
        <v>2.1292925249441971E-3</v>
      </c>
      <c r="EH40" s="1601">
        <f t="shared" si="45"/>
        <v>0</v>
      </c>
      <c r="EI40" s="1601">
        <f t="shared" si="46"/>
        <v>0</v>
      </c>
      <c r="EJ40" s="1602">
        <f t="shared" si="47"/>
        <v>0</v>
      </c>
      <c r="EK40" s="1638">
        <f t="shared" si="48"/>
        <v>0</v>
      </c>
      <c r="EL40" s="716"/>
      <c r="EM40" s="777">
        <v>33</v>
      </c>
      <c r="EN40" s="778" t="s">
        <v>5</v>
      </c>
      <c r="EO40" s="799">
        <v>4.7114000000000003E-2</v>
      </c>
      <c r="EP40" s="1146">
        <f t="shared" si="49"/>
        <v>0</v>
      </c>
      <c r="EQ40" s="1154">
        <f t="shared" si="50"/>
        <v>0</v>
      </c>
      <c r="ER40" s="1576">
        <f t="shared" si="51"/>
        <v>0</v>
      </c>
      <c r="ES40" s="799">
        <v>4.7114000000000003E-2</v>
      </c>
      <c r="ET40" s="1146">
        <f t="shared" si="52"/>
        <v>0</v>
      </c>
      <c r="EU40" s="1154">
        <f t="shared" si="53"/>
        <v>0</v>
      </c>
      <c r="EV40" s="1577">
        <f t="shared" si="54"/>
        <v>0</v>
      </c>
    </row>
    <row r="41" spans="2:152">
      <c r="B41" s="777">
        <v>34</v>
      </c>
      <c r="C41" s="778" t="s">
        <v>23</v>
      </c>
      <c r="D41" s="1133">
        <v>0</v>
      </c>
      <c r="E41" s="766">
        <f>I30/43744.2</f>
        <v>1.0465421146952551E-7</v>
      </c>
      <c r="F41" s="767">
        <v>0</v>
      </c>
      <c r="G41" s="767">
        <v>2.0751193193608634E-4</v>
      </c>
      <c r="H41" s="767">
        <v>0</v>
      </c>
      <c r="I41" s="767">
        <v>7.0016696289115093E-4</v>
      </c>
      <c r="J41" s="768">
        <v>3.1923791524871828E-4</v>
      </c>
      <c r="K41" s="769">
        <v>1.6530838278809119E-5</v>
      </c>
      <c r="L41" s="769">
        <v>1.9458786290636431E-4</v>
      </c>
      <c r="M41" s="769">
        <v>1.3191306928733964E-4</v>
      </c>
      <c r="N41" s="769">
        <v>0</v>
      </c>
      <c r="O41" s="769">
        <v>1.4691838683611255E-4</v>
      </c>
      <c r="P41" s="769">
        <v>3.3569178329804263E-4</v>
      </c>
      <c r="Q41" s="769">
        <v>3.3487823827256413E-5</v>
      </c>
      <c r="R41" s="769">
        <v>0</v>
      </c>
      <c r="S41" s="769">
        <v>7.5090252707581226E-4</v>
      </c>
      <c r="T41" s="769">
        <v>7.8462142016477048E-4</v>
      </c>
      <c r="U41" s="769">
        <v>3.2709668978149942E-4</v>
      </c>
      <c r="V41" s="769">
        <v>3.1303935835392063E-4</v>
      </c>
      <c r="W41" s="769">
        <v>1.6745562425957122E-3</v>
      </c>
      <c r="X41" s="769">
        <v>8.176303930330285E-4</v>
      </c>
      <c r="Y41" s="769">
        <v>8.1119448387750967E-4</v>
      </c>
      <c r="Z41" s="769">
        <v>3.8528612564383337E-4</v>
      </c>
      <c r="AA41" s="769">
        <v>0</v>
      </c>
      <c r="AB41" s="769">
        <v>1.5548819444337537E-4</v>
      </c>
      <c r="AC41" s="769">
        <v>5.6868379352340449E-4</v>
      </c>
      <c r="AD41" s="769">
        <v>1.1701654613962414E-4</v>
      </c>
      <c r="AE41" s="769">
        <v>1.4601026938894701E-4</v>
      </c>
      <c r="AF41" s="769">
        <v>2.250558668092903E-4</v>
      </c>
      <c r="AG41" s="769">
        <v>2.1063435408017893E-4</v>
      </c>
      <c r="AH41" s="769">
        <v>0</v>
      </c>
      <c r="AI41" s="769">
        <v>4.2114605139625326E-4</v>
      </c>
      <c r="AJ41" s="769">
        <v>4.7377558088820097E-3</v>
      </c>
      <c r="AK41" s="769">
        <v>1.8703444686595322E-4</v>
      </c>
      <c r="AL41" s="769">
        <v>0</v>
      </c>
      <c r="AM41" s="769">
        <v>7.8942174856917307E-5</v>
      </c>
      <c r="AN41" s="769">
        <v>0</v>
      </c>
      <c r="AO41" s="769">
        <v>3.7962069144112739E-4</v>
      </c>
      <c r="AP41" s="769">
        <v>4.154153921846208E-4</v>
      </c>
      <c r="AQ41" s="769">
        <v>0</v>
      </c>
      <c r="AR41" s="769">
        <v>1.4915514265624E-4</v>
      </c>
      <c r="AS41" s="770">
        <f t="shared" si="18"/>
        <v>0</v>
      </c>
      <c r="AT41" s="771">
        <f t="shared" si="19"/>
        <v>0</v>
      </c>
      <c r="AU41" s="771">
        <f t="shared" si="20"/>
        <v>0</v>
      </c>
      <c r="AV41" s="771">
        <f t="shared" si="21"/>
        <v>0</v>
      </c>
      <c r="AW41" s="771">
        <f t="shared" si="22"/>
        <v>0</v>
      </c>
      <c r="AX41" s="771">
        <f t="shared" si="23"/>
        <v>0</v>
      </c>
      <c r="AY41" s="771">
        <f t="shared" si="24"/>
        <v>0</v>
      </c>
      <c r="AZ41" s="771">
        <f t="shared" si="25"/>
        <v>0</v>
      </c>
      <c r="BA41" s="771">
        <f t="shared" si="26"/>
        <v>0</v>
      </c>
      <c r="BB41" s="771">
        <f t="shared" si="27"/>
        <v>0</v>
      </c>
      <c r="BC41" s="771">
        <f t="shared" si="28"/>
        <v>0</v>
      </c>
      <c r="BD41" s="771">
        <f t="shared" si="29"/>
        <v>0</v>
      </c>
      <c r="BE41" s="771">
        <f t="shared" si="30"/>
        <v>0</v>
      </c>
      <c r="BF41" s="771">
        <f t="shared" si="31"/>
        <v>0</v>
      </c>
      <c r="BG41" s="771">
        <f t="shared" si="32"/>
        <v>0</v>
      </c>
      <c r="BH41" s="771">
        <f t="shared" si="33"/>
        <v>0</v>
      </c>
      <c r="BI41" s="771">
        <f t="shared" si="0"/>
        <v>0</v>
      </c>
      <c r="BJ41" s="771">
        <f t="shared" si="1"/>
        <v>0</v>
      </c>
      <c r="BK41" s="771">
        <f t="shared" si="34"/>
        <v>0</v>
      </c>
      <c r="BL41" s="771">
        <f t="shared" si="35"/>
        <v>0</v>
      </c>
      <c r="BM41" s="771">
        <f t="shared" si="36"/>
        <v>0</v>
      </c>
      <c r="BN41" s="771">
        <f t="shared" si="81"/>
        <v>0</v>
      </c>
      <c r="BO41" s="771">
        <f t="shared" si="82"/>
        <v>0</v>
      </c>
      <c r="BP41" s="771">
        <f t="shared" si="83"/>
        <v>0</v>
      </c>
      <c r="BQ41" s="771">
        <f t="shared" si="102"/>
        <v>0</v>
      </c>
      <c r="BR41" s="771">
        <f t="shared" si="103"/>
        <v>0</v>
      </c>
      <c r="BS41" s="771">
        <f t="shared" si="104"/>
        <v>0</v>
      </c>
      <c r="BT41" s="771">
        <f t="shared" si="105"/>
        <v>0</v>
      </c>
      <c r="BU41" s="771">
        <f t="shared" si="106"/>
        <v>0</v>
      </c>
      <c r="BV41" s="771">
        <f t="shared" si="107"/>
        <v>0</v>
      </c>
      <c r="BW41" s="771">
        <f t="shared" si="108"/>
        <v>0</v>
      </c>
      <c r="BX41" s="771">
        <f t="shared" si="109"/>
        <v>0</v>
      </c>
      <c r="BY41" s="771">
        <f t="shared" si="110"/>
        <v>0</v>
      </c>
      <c r="BZ41" s="771">
        <f t="shared" si="111"/>
        <v>0</v>
      </c>
      <c r="CA41" s="771">
        <f t="shared" si="112"/>
        <v>0</v>
      </c>
      <c r="CB41" s="771">
        <f t="shared" si="113"/>
        <v>0</v>
      </c>
      <c r="CC41" s="771">
        <f t="shared" si="114"/>
        <v>0</v>
      </c>
      <c r="CD41" s="771">
        <f t="shared" si="115"/>
        <v>0</v>
      </c>
      <c r="CE41" s="771">
        <f t="shared" si="116"/>
        <v>0</v>
      </c>
      <c r="CF41" s="772">
        <f t="shared" si="117"/>
        <v>0</v>
      </c>
      <c r="CG41" s="773">
        <f t="shared" si="40"/>
        <v>0</v>
      </c>
      <c r="CH41" s="774">
        <v>0.98567848591568952</v>
      </c>
      <c r="CI41" s="773">
        <f t="shared" si="41"/>
        <v>0</v>
      </c>
      <c r="CJ41" s="775">
        <v>1.0079240228321014E-4</v>
      </c>
      <c r="CK41" s="767">
        <v>1.3053244184313488E-4</v>
      </c>
      <c r="CL41" s="768">
        <v>3.0261182596075654E-4</v>
      </c>
      <c r="CM41" s="769">
        <v>7.6552959040570437E-5</v>
      </c>
      <c r="CN41" s="769">
        <v>8.9926808575747897E-4</v>
      </c>
      <c r="CO41" s="769">
        <v>4.1956327469947483E-4</v>
      </c>
      <c r="CP41" s="769">
        <v>7.2903493251626436E-5</v>
      </c>
      <c r="CQ41" s="769">
        <v>3.8824487861986007E-4</v>
      </c>
      <c r="CR41" s="769">
        <v>2.2590081061157682E-4</v>
      </c>
      <c r="CS41" s="769">
        <v>8.0431507321702771E-5</v>
      </c>
      <c r="CT41" s="769">
        <v>2.2022313324017066E-4</v>
      </c>
      <c r="CU41" s="769">
        <v>4.8700855376458745E-4</v>
      </c>
      <c r="CV41" s="769">
        <v>2.0311678035273768E-4</v>
      </c>
      <c r="CW41" s="769">
        <v>4.7508399729172241E-5</v>
      </c>
      <c r="CX41" s="769">
        <v>8.250010876605596E-4</v>
      </c>
      <c r="CY41" s="769">
        <v>8.5369903675892097E-4</v>
      </c>
      <c r="CZ41" s="769">
        <v>3.9854635902570695E-4</v>
      </c>
      <c r="DA41" s="769">
        <v>5.4116352799014748E-4</v>
      </c>
      <c r="DB41" s="769">
        <v>2.0029581763859258E-3</v>
      </c>
      <c r="DC41" s="769">
        <v>1.0510130288996313E-3</v>
      </c>
      <c r="DD41" s="769">
        <v>9.7132593016074594E-4</v>
      </c>
      <c r="DE41" s="769">
        <v>4.6297615873454524E-4</v>
      </c>
      <c r="DF41" s="769">
        <v>1.3882642507322606E-4</v>
      </c>
      <c r="DG41" s="769">
        <v>2.8207932021270132E-4</v>
      </c>
      <c r="DH41" s="769">
        <v>7.0315946825861826E-4</v>
      </c>
      <c r="DI41" s="769">
        <v>3.4425812588327473E-4</v>
      </c>
      <c r="DJ41" s="769">
        <v>3.0095213180158538E-4</v>
      </c>
      <c r="DK41" s="769">
        <v>4.1749806288435937E-4</v>
      </c>
      <c r="DL41" s="769">
        <v>4.4860683270149586E-4</v>
      </c>
      <c r="DM41" s="769">
        <v>5.1578583492845593E-5</v>
      </c>
      <c r="DN41" s="769">
        <v>5.60625407759237E-4</v>
      </c>
      <c r="DO41" s="769">
        <v>5.2791891148876438E-3</v>
      </c>
      <c r="DP41" s="769">
        <v>3.5348815203139897E-4</v>
      </c>
      <c r="DQ41" s="769">
        <v>1.0001159762380318</v>
      </c>
      <c r="DR41" s="769">
        <v>1.6833735283281831E-4</v>
      </c>
      <c r="DS41" s="769">
        <v>2.9734685412376876E-4</v>
      </c>
      <c r="DT41" s="769">
        <v>5.5811446690507164E-4</v>
      </c>
      <c r="DU41" s="769">
        <v>5.668185552044129E-4</v>
      </c>
      <c r="DV41" s="769">
        <v>1.5483225697448529E-4</v>
      </c>
      <c r="DW41" s="769">
        <v>5.0221199871322542E-4</v>
      </c>
      <c r="DX41" s="1139">
        <v>0</v>
      </c>
      <c r="DY41" s="779">
        <v>0.76690707756076182</v>
      </c>
      <c r="DZ41" s="1127">
        <f t="shared" si="42"/>
        <v>0</v>
      </c>
      <c r="EA41" s="1139">
        <f t="shared" si="55"/>
        <v>0</v>
      </c>
      <c r="EB41" s="779">
        <v>0.553483385742357</v>
      </c>
      <c r="EC41" s="1127">
        <f t="shared" si="43"/>
        <v>0</v>
      </c>
      <c r="ED41" s="1139">
        <f t="shared" si="44"/>
        <v>0</v>
      </c>
      <c r="EE41" s="1936"/>
      <c r="EF41" s="1939"/>
      <c r="EG41" s="774">
        <v>2.4455343201512322E-2</v>
      </c>
      <c r="EH41" s="1601">
        <f t="shared" si="45"/>
        <v>0</v>
      </c>
      <c r="EI41" s="1601">
        <f t="shared" si="46"/>
        <v>0</v>
      </c>
      <c r="EJ41" s="1602">
        <f t="shared" si="47"/>
        <v>0</v>
      </c>
      <c r="EK41" s="1638">
        <f t="shared" si="48"/>
        <v>0</v>
      </c>
      <c r="EL41" s="716"/>
      <c r="EM41" s="777">
        <v>34</v>
      </c>
      <c r="EN41" s="778" t="s">
        <v>23</v>
      </c>
      <c r="EO41" s="799">
        <v>7.4245000000000005E-2</v>
      </c>
      <c r="EP41" s="1146">
        <f t="shared" si="49"/>
        <v>0</v>
      </c>
      <c r="EQ41" s="1154">
        <f t="shared" si="50"/>
        <v>0</v>
      </c>
      <c r="ER41" s="1576">
        <f t="shared" si="51"/>
        <v>0</v>
      </c>
      <c r="ES41" s="799">
        <v>7.3960999999999999E-2</v>
      </c>
      <c r="ET41" s="1146">
        <f t="shared" si="52"/>
        <v>0</v>
      </c>
      <c r="EU41" s="1154">
        <f t="shared" si="53"/>
        <v>0</v>
      </c>
      <c r="EV41" s="1577">
        <f t="shared" si="54"/>
        <v>0</v>
      </c>
    </row>
    <row r="42" spans="2:152">
      <c r="B42" s="777">
        <v>35</v>
      </c>
      <c r="C42" s="778" t="s">
        <v>416</v>
      </c>
      <c r="D42" s="1133">
        <v>0</v>
      </c>
      <c r="E42" s="766">
        <v>2.6882902086507486E-4</v>
      </c>
      <c r="F42" s="767">
        <v>0</v>
      </c>
      <c r="G42" s="767">
        <v>0</v>
      </c>
      <c r="H42" s="767">
        <v>0</v>
      </c>
      <c r="I42" s="767">
        <v>0</v>
      </c>
      <c r="J42" s="768">
        <v>0</v>
      </c>
      <c r="K42" s="769">
        <v>0</v>
      </c>
      <c r="L42" s="769">
        <v>0</v>
      </c>
      <c r="M42" s="769">
        <v>3.297826732183491E-5</v>
      </c>
      <c r="N42" s="769">
        <v>0</v>
      </c>
      <c r="O42" s="769">
        <v>0</v>
      </c>
      <c r="P42" s="769">
        <v>0</v>
      </c>
      <c r="Q42" s="769">
        <v>0</v>
      </c>
      <c r="R42" s="769">
        <v>0</v>
      </c>
      <c r="S42" s="769">
        <v>0</v>
      </c>
      <c r="T42" s="769">
        <v>0</v>
      </c>
      <c r="U42" s="769">
        <v>0</v>
      </c>
      <c r="V42" s="769">
        <v>0</v>
      </c>
      <c r="W42" s="769">
        <v>0</v>
      </c>
      <c r="X42" s="769">
        <v>0</v>
      </c>
      <c r="Y42" s="769">
        <v>0</v>
      </c>
      <c r="Z42" s="769">
        <v>0</v>
      </c>
      <c r="AA42" s="769">
        <v>0</v>
      </c>
      <c r="AB42" s="769">
        <v>0</v>
      </c>
      <c r="AC42" s="769">
        <v>4.7390316126950381E-5</v>
      </c>
      <c r="AD42" s="769">
        <v>3.2764632919094763E-4</v>
      </c>
      <c r="AE42" s="769">
        <v>0</v>
      </c>
      <c r="AF42" s="769">
        <v>2.7801018841147626E-5</v>
      </c>
      <c r="AG42" s="769">
        <v>1.5318862114922105E-4</v>
      </c>
      <c r="AH42" s="769">
        <v>3.7483015508597665E-6</v>
      </c>
      <c r="AI42" s="769">
        <v>1.1833176858743505E-3</v>
      </c>
      <c r="AJ42" s="769">
        <v>9.5353749583094592E-4</v>
      </c>
      <c r="AK42" s="769">
        <v>3.2527729889730993E-5</v>
      </c>
      <c r="AL42" s="769">
        <v>2.4803569509247598E-5</v>
      </c>
      <c r="AM42" s="769">
        <v>1.4887405320430371E-2</v>
      </c>
      <c r="AN42" s="769">
        <v>0</v>
      </c>
      <c r="AO42" s="769">
        <v>2.4420044478669012E-5</v>
      </c>
      <c r="AP42" s="769">
        <v>6.9622691427590074E-5</v>
      </c>
      <c r="AQ42" s="769">
        <v>0</v>
      </c>
      <c r="AR42" s="769">
        <v>2.4290980375444803E-3</v>
      </c>
      <c r="AS42" s="770">
        <f t="shared" si="18"/>
        <v>0</v>
      </c>
      <c r="AT42" s="771">
        <f t="shared" si="19"/>
        <v>0</v>
      </c>
      <c r="AU42" s="771">
        <f t="shared" si="20"/>
        <v>0</v>
      </c>
      <c r="AV42" s="771">
        <f t="shared" si="21"/>
        <v>0</v>
      </c>
      <c r="AW42" s="771">
        <f t="shared" si="22"/>
        <v>0</v>
      </c>
      <c r="AX42" s="771">
        <f t="shared" si="23"/>
        <v>0</v>
      </c>
      <c r="AY42" s="771">
        <f t="shared" si="24"/>
        <v>0</v>
      </c>
      <c r="AZ42" s="771">
        <f t="shared" si="25"/>
        <v>0</v>
      </c>
      <c r="BA42" s="771">
        <f t="shared" si="26"/>
        <v>0</v>
      </c>
      <c r="BB42" s="771">
        <f t="shared" si="27"/>
        <v>0</v>
      </c>
      <c r="BC42" s="771">
        <f t="shared" si="28"/>
        <v>0</v>
      </c>
      <c r="BD42" s="771">
        <f t="shared" si="29"/>
        <v>0</v>
      </c>
      <c r="BE42" s="771">
        <f t="shared" si="30"/>
        <v>0</v>
      </c>
      <c r="BF42" s="771">
        <f t="shared" si="31"/>
        <v>0</v>
      </c>
      <c r="BG42" s="771">
        <f t="shared" si="32"/>
        <v>0</v>
      </c>
      <c r="BH42" s="771">
        <f t="shared" si="33"/>
        <v>0</v>
      </c>
      <c r="BI42" s="771">
        <f t="shared" si="0"/>
        <v>0</v>
      </c>
      <c r="BJ42" s="771">
        <f t="shared" si="1"/>
        <v>0</v>
      </c>
      <c r="BK42" s="771">
        <f t="shared" si="34"/>
        <v>0</v>
      </c>
      <c r="BL42" s="771">
        <f t="shared" si="35"/>
        <v>0</v>
      </c>
      <c r="BM42" s="771">
        <f t="shared" si="36"/>
        <v>0</v>
      </c>
      <c r="BN42" s="771">
        <f t="shared" si="81"/>
        <v>0</v>
      </c>
      <c r="BO42" s="771">
        <f t="shared" si="82"/>
        <v>0</v>
      </c>
      <c r="BP42" s="771">
        <f t="shared" si="83"/>
        <v>0</v>
      </c>
      <c r="BQ42" s="771">
        <f t="shared" si="102"/>
        <v>0</v>
      </c>
      <c r="BR42" s="771">
        <f t="shared" si="103"/>
        <v>0</v>
      </c>
      <c r="BS42" s="771">
        <f t="shared" si="104"/>
        <v>0</v>
      </c>
      <c r="BT42" s="771">
        <f t="shared" si="105"/>
        <v>0</v>
      </c>
      <c r="BU42" s="771">
        <f t="shared" si="106"/>
        <v>0</v>
      </c>
      <c r="BV42" s="771">
        <f t="shared" si="107"/>
        <v>0</v>
      </c>
      <c r="BW42" s="771">
        <f t="shared" si="108"/>
        <v>0</v>
      </c>
      <c r="BX42" s="771">
        <f t="shared" si="109"/>
        <v>0</v>
      </c>
      <c r="BY42" s="771">
        <f t="shared" si="110"/>
        <v>0</v>
      </c>
      <c r="BZ42" s="771">
        <f t="shared" si="111"/>
        <v>0</v>
      </c>
      <c r="CA42" s="771">
        <f t="shared" si="112"/>
        <v>0</v>
      </c>
      <c r="CB42" s="771">
        <f t="shared" si="113"/>
        <v>0</v>
      </c>
      <c r="CC42" s="771">
        <f t="shared" si="114"/>
        <v>0</v>
      </c>
      <c r="CD42" s="771">
        <f t="shared" si="115"/>
        <v>0</v>
      </c>
      <c r="CE42" s="771">
        <f t="shared" si="116"/>
        <v>0</v>
      </c>
      <c r="CF42" s="772">
        <f t="shared" si="117"/>
        <v>0</v>
      </c>
      <c r="CG42" s="773">
        <f t="shared" si="40"/>
        <v>0</v>
      </c>
      <c r="CH42" s="774">
        <v>0.99986255062491836</v>
      </c>
      <c r="CI42" s="773">
        <f t="shared" si="41"/>
        <v>0</v>
      </c>
      <c r="CJ42" s="775">
        <v>3.8518705875698642E-4</v>
      </c>
      <c r="CK42" s="767">
        <v>1.3862953786074157E-4</v>
      </c>
      <c r="CL42" s="768">
        <v>1.0586266389330605E-4</v>
      </c>
      <c r="CM42" s="769">
        <v>8.6412243096300399E-5</v>
      </c>
      <c r="CN42" s="769">
        <v>3.5693192982120267E-4</v>
      </c>
      <c r="CO42" s="769">
        <v>1.29674988037334E-4</v>
      </c>
      <c r="CP42" s="769">
        <v>3.7962769883759785E-5</v>
      </c>
      <c r="CQ42" s="769">
        <v>8.54208582067017E-5</v>
      </c>
      <c r="CR42" s="769">
        <v>7.5511452289293816E-5</v>
      </c>
      <c r="CS42" s="769">
        <v>8.629427793865489E-5</v>
      </c>
      <c r="CT42" s="769">
        <v>3.8939370658706786E-5</v>
      </c>
      <c r="CU42" s="769">
        <v>1.3562270826401684E-4</v>
      </c>
      <c r="CV42" s="769">
        <v>5.6998371124763454E-5</v>
      </c>
      <c r="CW42" s="769">
        <v>5.5419816843090278E-5</v>
      </c>
      <c r="CX42" s="769">
        <v>5.8533960139812793E-5</v>
      </c>
      <c r="CY42" s="769">
        <v>5.6044480730574049E-5</v>
      </c>
      <c r="CZ42" s="769">
        <v>5.4973861863740312E-5</v>
      </c>
      <c r="DA42" s="769">
        <v>5.452383842477519E-5</v>
      </c>
      <c r="DB42" s="769">
        <v>4.7735086402473503E-5</v>
      </c>
      <c r="DC42" s="769">
        <v>4.4504916943250874E-5</v>
      </c>
      <c r="DD42" s="769">
        <v>2.3125981597003729E-5</v>
      </c>
      <c r="DE42" s="769">
        <v>8.1505078914081161E-5</v>
      </c>
      <c r="DF42" s="769">
        <v>1.7286178515895238E-4</v>
      </c>
      <c r="DG42" s="769">
        <v>1.0167746422220913E-4</v>
      </c>
      <c r="DH42" s="769">
        <v>1.1211632740433023E-4</v>
      </c>
      <c r="DI42" s="769">
        <v>4.636028789147155E-4</v>
      </c>
      <c r="DJ42" s="769">
        <v>1.4701917026209115E-4</v>
      </c>
      <c r="DK42" s="769">
        <v>1.4425486056266233E-4</v>
      </c>
      <c r="DL42" s="769">
        <v>2.5882930647154614E-4</v>
      </c>
      <c r="DM42" s="769">
        <v>3.0080079209005156E-5</v>
      </c>
      <c r="DN42" s="769">
        <v>1.3275190847288243E-3</v>
      </c>
      <c r="DO42" s="769">
        <v>1.1341255059242753E-3</v>
      </c>
      <c r="DP42" s="769">
        <v>1.1165082218206847E-4</v>
      </c>
      <c r="DQ42" s="769">
        <v>1.0642705152614998E-4</v>
      </c>
      <c r="DR42" s="769">
        <v>1.0151603742951587</v>
      </c>
      <c r="DS42" s="769">
        <v>1.2511525689480447E-4</v>
      </c>
      <c r="DT42" s="769">
        <v>9.0170371981698996E-5</v>
      </c>
      <c r="DU42" s="769">
        <v>1.6458159175196822E-4</v>
      </c>
      <c r="DV42" s="769">
        <v>8.0806511952175502E-5</v>
      </c>
      <c r="DW42" s="769">
        <v>2.6379686279146921E-3</v>
      </c>
      <c r="DX42" s="1139">
        <v>0</v>
      </c>
      <c r="DY42" s="779">
        <v>0.60740150942882609</v>
      </c>
      <c r="DZ42" s="1127">
        <f t="shared" si="42"/>
        <v>0</v>
      </c>
      <c r="EA42" s="1139">
        <f t="shared" si="55"/>
        <v>0</v>
      </c>
      <c r="EB42" s="779">
        <v>0.49488441096207375</v>
      </c>
      <c r="EC42" s="1127">
        <f t="shared" si="43"/>
        <v>0</v>
      </c>
      <c r="ED42" s="1139">
        <f t="shared" si="44"/>
        <v>0</v>
      </c>
      <c r="EE42" s="1936"/>
      <c r="EF42" s="1939"/>
      <c r="EG42" s="774">
        <v>6.358520352054374E-2</v>
      </c>
      <c r="EH42" s="1601">
        <f t="shared" si="45"/>
        <v>0</v>
      </c>
      <c r="EI42" s="1601">
        <f t="shared" si="46"/>
        <v>0</v>
      </c>
      <c r="EJ42" s="1602">
        <f t="shared" si="47"/>
        <v>0</v>
      </c>
      <c r="EK42" s="1638">
        <f t="shared" si="48"/>
        <v>0</v>
      </c>
      <c r="EL42" s="716"/>
      <c r="EM42" s="777">
        <v>35</v>
      </c>
      <c r="EN42" s="778" t="s">
        <v>416</v>
      </c>
      <c r="EO42" s="799">
        <v>0.117211</v>
      </c>
      <c r="EP42" s="1146">
        <f t="shared" si="49"/>
        <v>0</v>
      </c>
      <c r="EQ42" s="1154">
        <f t="shared" si="50"/>
        <v>0</v>
      </c>
      <c r="ER42" s="1576">
        <f t="shared" si="51"/>
        <v>0</v>
      </c>
      <c r="ES42" s="799">
        <v>0.112761</v>
      </c>
      <c r="ET42" s="1146">
        <f t="shared" si="52"/>
        <v>0</v>
      </c>
      <c r="EU42" s="1154">
        <f t="shared" si="53"/>
        <v>0</v>
      </c>
      <c r="EV42" s="1577">
        <f t="shared" si="54"/>
        <v>0</v>
      </c>
    </row>
    <row r="43" spans="2:152">
      <c r="B43" s="777">
        <v>36</v>
      </c>
      <c r="C43" s="778" t="s">
        <v>874</v>
      </c>
      <c r="D43" s="1133">
        <v>0</v>
      </c>
      <c r="E43" s="766">
        <v>1.0997550853571244E-4</v>
      </c>
      <c r="F43" s="767">
        <v>0</v>
      </c>
      <c r="G43" s="767">
        <v>1.0375596596804317E-4</v>
      </c>
      <c r="H43" s="767">
        <v>1.2622649223221587E-2</v>
      </c>
      <c r="I43" s="767">
        <v>4.0932837830559591E-3</v>
      </c>
      <c r="J43" s="768">
        <v>1.6259851150001382E-3</v>
      </c>
      <c r="K43" s="769">
        <v>1.272874547468302E-3</v>
      </c>
      <c r="L43" s="769">
        <v>1.439950185507096E-3</v>
      </c>
      <c r="M43" s="769">
        <v>3.264848464861656E-3</v>
      </c>
      <c r="N43" s="769">
        <v>1.6975046681378374E-3</v>
      </c>
      <c r="O43" s="769">
        <v>7.345919341805627E-4</v>
      </c>
      <c r="P43" s="769">
        <v>2.2465527036099778E-3</v>
      </c>
      <c r="Q43" s="769">
        <v>2.5450746108714872E-4</v>
      </c>
      <c r="R43" s="769">
        <v>6.2055784012775219E-4</v>
      </c>
      <c r="S43" s="769">
        <v>1.6173285198555958E-3</v>
      </c>
      <c r="T43" s="769">
        <v>3.7269517457826601E-3</v>
      </c>
      <c r="U43" s="769">
        <v>4.284966636137642E-3</v>
      </c>
      <c r="V43" s="769">
        <v>1.6921046397509222E-3</v>
      </c>
      <c r="W43" s="769">
        <v>1.2996555912683139E-3</v>
      </c>
      <c r="X43" s="769">
        <v>1.7303340875815254E-3</v>
      </c>
      <c r="Y43" s="769">
        <v>4.0559724193875484E-4</v>
      </c>
      <c r="Z43" s="769">
        <v>9.9363263981830721E-4</v>
      </c>
      <c r="AA43" s="769">
        <v>1.5225666122892876E-3</v>
      </c>
      <c r="AB43" s="769">
        <v>1.7180675742456129E-3</v>
      </c>
      <c r="AC43" s="769">
        <v>1.5270212974239567E-3</v>
      </c>
      <c r="AD43" s="769">
        <v>1.6592946242598702E-2</v>
      </c>
      <c r="AE43" s="769">
        <v>3.1635558367605187E-3</v>
      </c>
      <c r="AF43" s="769">
        <v>1.048495567723282E-3</v>
      </c>
      <c r="AG43" s="769">
        <v>5.1318188084989048E-3</v>
      </c>
      <c r="AH43" s="769">
        <v>3.804526074122663E-4</v>
      </c>
      <c r="AI43" s="769">
        <v>1.9126193846337159E-3</v>
      </c>
      <c r="AJ43" s="769">
        <v>2.3902576689215191E-3</v>
      </c>
      <c r="AK43" s="769">
        <v>6.7766103936939575E-6</v>
      </c>
      <c r="AL43" s="769">
        <v>2.1193272169568226E-3</v>
      </c>
      <c r="AM43" s="769">
        <v>1.5216784739660958E-3</v>
      </c>
      <c r="AN43" s="769">
        <v>0</v>
      </c>
      <c r="AO43" s="769">
        <v>3.2301058833148558E-3</v>
      </c>
      <c r="AP43" s="769">
        <v>4.6391920054584188E-3</v>
      </c>
      <c r="AQ43" s="769">
        <v>0</v>
      </c>
      <c r="AR43" s="769">
        <v>7.7773752956468009E-3</v>
      </c>
      <c r="AS43" s="770">
        <f t="shared" si="18"/>
        <v>0</v>
      </c>
      <c r="AT43" s="771">
        <f t="shared" si="19"/>
        <v>0</v>
      </c>
      <c r="AU43" s="771">
        <f t="shared" si="20"/>
        <v>0</v>
      </c>
      <c r="AV43" s="771">
        <f t="shared" si="21"/>
        <v>0</v>
      </c>
      <c r="AW43" s="771">
        <f t="shared" si="22"/>
        <v>0</v>
      </c>
      <c r="AX43" s="771">
        <f t="shared" si="23"/>
        <v>0</v>
      </c>
      <c r="AY43" s="771">
        <f t="shared" si="24"/>
        <v>0</v>
      </c>
      <c r="AZ43" s="771">
        <f t="shared" si="25"/>
        <v>0</v>
      </c>
      <c r="BA43" s="771">
        <f t="shared" si="26"/>
        <v>0</v>
      </c>
      <c r="BB43" s="771">
        <f t="shared" si="27"/>
        <v>0</v>
      </c>
      <c r="BC43" s="771">
        <f t="shared" si="28"/>
        <v>0</v>
      </c>
      <c r="BD43" s="771">
        <f t="shared" si="29"/>
        <v>0</v>
      </c>
      <c r="BE43" s="771">
        <f t="shared" si="30"/>
        <v>0</v>
      </c>
      <c r="BF43" s="771">
        <f t="shared" si="31"/>
        <v>0</v>
      </c>
      <c r="BG43" s="771">
        <f t="shared" si="32"/>
        <v>0</v>
      </c>
      <c r="BH43" s="771">
        <f t="shared" si="33"/>
        <v>0</v>
      </c>
      <c r="BI43" s="771">
        <f t="shared" si="0"/>
        <v>0</v>
      </c>
      <c r="BJ43" s="771">
        <f t="shared" si="1"/>
        <v>0</v>
      </c>
      <c r="BK43" s="771">
        <f t="shared" si="34"/>
        <v>0</v>
      </c>
      <c r="BL43" s="771">
        <f t="shared" si="35"/>
        <v>0</v>
      </c>
      <c r="BM43" s="771">
        <f t="shared" si="36"/>
        <v>0</v>
      </c>
      <c r="BN43" s="771">
        <f t="shared" si="81"/>
        <v>0</v>
      </c>
      <c r="BO43" s="771">
        <f t="shared" si="82"/>
        <v>0</v>
      </c>
      <c r="BP43" s="771">
        <f t="shared" si="83"/>
        <v>0</v>
      </c>
      <c r="BQ43" s="771">
        <f t="shared" si="102"/>
        <v>0</v>
      </c>
      <c r="BR43" s="771">
        <f t="shared" si="103"/>
        <v>0</v>
      </c>
      <c r="BS43" s="771">
        <f t="shared" si="104"/>
        <v>0</v>
      </c>
      <c r="BT43" s="771">
        <f t="shared" si="105"/>
        <v>0</v>
      </c>
      <c r="BU43" s="771">
        <f t="shared" si="106"/>
        <v>0</v>
      </c>
      <c r="BV43" s="771">
        <f t="shared" si="107"/>
        <v>0</v>
      </c>
      <c r="BW43" s="771">
        <f t="shared" si="108"/>
        <v>0</v>
      </c>
      <c r="BX43" s="771">
        <f t="shared" si="109"/>
        <v>0</v>
      </c>
      <c r="BY43" s="771">
        <f t="shared" si="110"/>
        <v>0</v>
      </c>
      <c r="BZ43" s="771">
        <f t="shared" si="111"/>
        <v>0</v>
      </c>
      <c r="CA43" s="771">
        <f t="shared" si="112"/>
        <v>0</v>
      </c>
      <c r="CB43" s="771">
        <f t="shared" si="113"/>
        <v>0</v>
      </c>
      <c r="CC43" s="771">
        <f t="shared" si="114"/>
        <v>0</v>
      </c>
      <c r="CD43" s="771">
        <f t="shared" si="115"/>
        <v>0</v>
      </c>
      <c r="CE43" s="771">
        <f t="shared" si="116"/>
        <v>0</v>
      </c>
      <c r="CF43" s="772">
        <f t="shared" si="117"/>
        <v>0</v>
      </c>
      <c r="CG43" s="773">
        <f t="shared" si="40"/>
        <v>0</v>
      </c>
      <c r="CH43" s="774">
        <v>0.99025154217406586</v>
      </c>
      <c r="CI43" s="773">
        <f t="shared" si="41"/>
        <v>0</v>
      </c>
      <c r="CJ43" s="775">
        <v>5.3259927295251728E-4</v>
      </c>
      <c r="CK43" s="767">
        <v>7.1002003608138919E-4</v>
      </c>
      <c r="CL43" s="768">
        <v>5.0031645453841147E-4</v>
      </c>
      <c r="CM43" s="769">
        <v>1.3019155831520227E-2</v>
      </c>
      <c r="CN43" s="769">
        <v>5.2613907618651616E-3</v>
      </c>
      <c r="CO43" s="769">
        <v>2.5876223019732736E-3</v>
      </c>
      <c r="CP43" s="769">
        <v>1.5870620548618193E-3</v>
      </c>
      <c r="CQ43" s="769">
        <v>2.3696240229544377E-3</v>
      </c>
      <c r="CR43" s="769">
        <v>3.6047722293536984E-3</v>
      </c>
      <c r="CS43" s="769">
        <v>2.1063010256477913E-3</v>
      </c>
      <c r="CT43" s="769">
        <v>1.081807618239555E-3</v>
      </c>
      <c r="CU43" s="769">
        <v>3.0540173216457595E-3</v>
      </c>
      <c r="CV43" s="769">
        <v>1.0084271163213509E-3</v>
      </c>
      <c r="CW43" s="769">
        <v>9.3254751036907788E-4</v>
      </c>
      <c r="CX43" s="769">
        <v>2.0022576647007345E-3</v>
      </c>
      <c r="CY43" s="769">
        <v>4.1053996145422392E-3</v>
      </c>
      <c r="CZ43" s="769">
        <v>4.6183712502455209E-3</v>
      </c>
      <c r="DA43" s="769">
        <v>2.2607841208642392E-3</v>
      </c>
      <c r="DB43" s="769">
        <v>1.9702295103743517E-3</v>
      </c>
      <c r="DC43" s="769">
        <v>2.1906291961680973E-3</v>
      </c>
      <c r="DD43" s="769">
        <v>6.766754891563508E-4</v>
      </c>
      <c r="DE43" s="769">
        <v>1.4841901994951646E-3</v>
      </c>
      <c r="DF43" s="769">
        <v>2.2330319008040346E-3</v>
      </c>
      <c r="DG43" s="769">
        <v>2.4410069955396229E-3</v>
      </c>
      <c r="DH43" s="769">
        <v>2.1862545797079374E-3</v>
      </c>
      <c r="DI43" s="769">
        <v>1.9255680612673624E-2</v>
      </c>
      <c r="DJ43" s="769">
        <v>4.1308450758797861E-3</v>
      </c>
      <c r="DK43" s="769">
        <v>1.7797094174448887E-3</v>
      </c>
      <c r="DL43" s="769">
        <v>5.9095679101982355E-3</v>
      </c>
      <c r="DM43" s="769">
        <v>8.8858881744760402E-4</v>
      </c>
      <c r="DN43" s="769">
        <v>2.8180608249114194E-3</v>
      </c>
      <c r="DO43" s="769">
        <v>3.388481123235771E-3</v>
      </c>
      <c r="DP43" s="769">
        <v>7.4287386955841173E-4</v>
      </c>
      <c r="DQ43" s="769">
        <v>2.7454323788772355E-3</v>
      </c>
      <c r="DR43" s="769">
        <v>2.0665222823929895E-3</v>
      </c>
      <c r="DS43" s="769">
        <v>1.0007972224420596</v>
      </c>
      <c r="DT43" s="769">
        <v>3.8360005845676634E-3</v>
      </c>
      <c r="DU43" s="769">
        <v>5.4733566964232363E-3</v>
      </c>
      <c r="DV43" s="769">
        <v>7.466197753756424E-4</v>
      </c>
      <c r="DW43" s="769">
        <v>8.4789878593651107E-3</v>
      </c>
      <c r="DX43" s="1139">
        <v>0</v>
      </c>
      <c r="DY43" s="779">
        <v>0.5384297389258117</v>
      </c>
      <c r="DZ43" s="1127">
        <f t="shared" si="42"/>
        <v>0</v>
      </c>
      <c r="EA43" s="1139">
        <f t="shared" si="55"/>
        <v>0</v>
      </c>
      <c r="EB43" s="779">
        <v>0.47085572550640759</v>
      </c>
      <c r="EC43" s="1127">
        <f t="shared" si="43"/>
        <v>0</v>
      </c>
      <c r="ED43" s="1139">
        <f t="shared" si="44"/>
        <v>0</v>
      </c>
      <c r="EE43" s="1936"/>
      <c r="EF43" s="1939"/>
      <c r="EG43" s="774">
        <v>8.8066390764001638E-3</v>
      </c>
      <c r="EH43" s="1601">
        <f t="shared" si="45"/>
        <v>0</v>
      </c>
      <c r="EI43" s="1601">
        <f t="shared" si="46"/>
        <v>0</v>
      </c>
      <c r="EJ43" s="1602">
        <f t="shared" si="47"/>
        <v>0</v>
      </c>
      <c r="EK43" s="1638">
        <f t="shared" si="48"/>
        <v>0</v>
      </c>
      <c r="EL43" s="716"/>
      <c r="EM43" s="777">
        <v>36</v>
      </c>
      <c r="EN43" s="778" t="s">
        <v>874</v>
      </c>
      <c r="EO43" s="799">
        <v>0.26683000000000001</v>
      </c>
      <c r="EP43" s="1146">
        <f t="shared" si="49"/>
        <v>0</v>
      </c>
      <c r="EQ43" s="1154">
        <f t="shared" si="50"/>
        <v>0</v>
      </c>
      <c r="ER43" s="1576">
        <f t="shared" si="51"/>
        <v>0</v>
      </c>
      <c r="ES43" s="799">
        <v>0.25503199999999998</v>
      </c>
      <c r="ET43" s="1146">
        <f t="shared" si="52"/>
        <v>0</v>
      </c>
      <c r="EU43" s="1154">
        <f t="shared" si="53"/>
        <v>0</v>
      </c>
      <c r="EV43" s="1577">
        <f t="shared" si="54"/>
        <v>0</v>
      </c>
    </row>
    <row r="44" spans="2:152">
      <c r="B44" s="777">
        <v>37</v>
      </c>
      <c r="C44" s="778" t="s">
        <v>24</v>
      </c>
      <c r="D44" s="1133">
        <v>0</v>
      </c>
      <c r="E44" s="766">
        <v>1.7832325050716632E-2</v>
      </c>
      <c r="F44" s="767">
        <v>1.1610805789921821E-2</v>
      </c>
      <c r="G44" s="767">
        <v>2.6509649304835028E-2</v>
      </c>
      <c r="H44" s="767">
        <v>1.207754156445898E-2</v>
      </c>
      <c r="I44" s="767">
        <v>3.8293746970431412E-2</v>
      </c>
      <c r="J44" s="768">
        <v>2.0456765609137867E-2</v>
      </c>
      <c r="K44" s="769">
        <v>3.1656555303919462E-2</v>
      </c>
      <c r="L44" s="769">
        <v>1.6137820097034482E-2</v>
      </c>
      <c r="M44" s="769">
        <v>4.1321768954259146E-2</v>
      </c>
      <c r="N44" s="769">
        <v>3.4968596163639447E-2</v>
      </c>
      <c r="O44" s="769">
        <v>3.8345698964225371E-2</v>
      </c>
      <c r="P44" s="769">
        <v>5.3633217993079588E-2</v>
      </c>
      <c r="Q44" s="769">
        <v>7.1623757601736004E-2</v>
      </c>
      <c r="R44" s="769">
        <v>1.2835894168686928E-2</v>
      </c>
      <c r="S44" s="769">
        <v>3.0093862815884477E-2</v>
      </c>
      <c r="T44" s="769">
        <v>4.354648881914476E-2</v>
      </c>
      <c r="U44" s="769">
        <v>2.6298573858432553E-2</v>
      </c>
      <c r="V44" s="769">
        <v>4.2624115875325733E-2</v>
      </c>
      <c r="W44" s="769">
        <v>4.7537402588314098E-2</v>
      </c>
      <c r="X44" s="769">
        <v>4.6110551235002184E-2</v>
      </c>
      <c r="Y44" s="769">
        <v>2.0279862096937742E-2</v>
      </c>
      <c r="Z44" s="769">
        <v>2.3766070487082777E-2</v>
      </c>
      <c r="AA44" s="769">
        <v>4.4263186514410004E-2</v>
      </c>
      <c r="AB44" s="769">
        <v>0.10215112528807652</v>
      </c>
      <c r="AC44" s="769">
        <v>6.1886487271116425E-2</v>
      </c>
      <c r="AD44" s="769">
        <v>0.11942708699010041</v>
      </c>
      <c r="AE44" s="769">
        <v>6.4536539069914578E-2</v>
      </c>
      <c r="AF44" s="769">
        <v>9.8220999565774569E-2</v>
      </c>
      <c r="AG44" s="769">
        <v>0.1222713276857795</v>
      </c>
      <c r="AH44" s="769">
        <v>2.5441596776460667E-2</v>
      </c>
      <c r="AI44" s="769">
        <v>0.1618248566562647</v>
      </c>
      <c r="AJ44" s="769">
        <v>0.14628034857568009</v>
      </c>
      <c r="AK44" s="769">
        <v>0.1085965368810244</v>
      </c>
      <c r="AL44" s="769">
        <v>5.7778537195708433E-2</v>
      </c>
      <c r="AM44" s="769">
        <v>4.9223168167248525E-2</v>
      </c>
      <c r="AN44" s="769">
        <v>9.9723344039177028E-2</v>
      </c>
      <c r="AO44" s="769">
        <v>0.13823077177352772</v>
      </c>
      <c r="AP44" s="769">
        <v>3.7104253018143671E-2</v>
      </c>
      <c r="AQ44" s="769">
        <v>0</v>
      </c>
      <c r="AR44" s="769">
        <v>4.1443821780912403E-2</v>
      </c>
      <c r="AS44" s="770">
        <f t="shared" si="18"/>
        <v>0</v>
      </c>
      <c r="AT44" s="771">
        <f t="shared" si="19"/>
        <v>0</v>
      </c>
      <c r="AU44" s="771">
        <f t="shared" si="20"/>
        <v>0</v>
      </c>
      <c r="AV44" s="771">
        <f t="shared" si="21"/>
        <v>0</v>
      </c>
      <c r="AW44" s="771">
        <f t="shared" si="22"/>
        <v>0</v>
      </c>
      <c r="AX44" s="771">
        <f t="shared" si="23"/>
        <v>0</v>
      </c>
      <c r="AY44" s="771">
        <f t="shared" si="24"/>
        <v>0</v>
      </c>
      <c r="AZ44" s="771">
        <f t="shared" si="25"/>
        <v>0</v>
      </c>
      <c r="BA44" s="771">
        <f t="shared" si="26"/>
        <v>0</v>
      </c>
      <c r="BB44" s="771">
        <f t="shared" si="27"/>
        <v>0</v>
      </c>
      <c r="BC44" s="771">
        <f t="shared" si="28"/>
        <v>0</v>
      </c>
      <c r="BD44" s="771">
        <f t="shared" si="29"/>
        <v>0</v>
      </c>
      <c r="BE44" s="771">
        <f t="shared" si="30"/>
        <v>0</v>
      </c>
      <c r="BF44" s="771">
        <f t="shared" si="31"/>
        <v>0</v>
      </c>
      <c r="BG44" s="771">
        <f t="shared" si="32"/>
        <v>0</v>
      </c>
      <c r="BH44" s="771">
        <f t="shared" si="33"/>
        <v>0</v>
      </c>
      <c r="BI44" s="771">
        <f t="shared" si="0"/>
        <v>0</v>
      </c>
      <c r="BJ44" s="771">
        <f t="shared" si="1"/>
        <v>0</v>
      </c>
      <c r="BK44" s="771">
        <f t="shared" si="34"/>
        <v>0</v>
      </c>
      <c r="BL44" s="771">
        <f t="shared" si="35"/>
        <v>0</v>
      </c>
      <c r="BM44" s="771">
        <f t="shared" si="36"/>
        <v>0</v>
      </c>
      <c r="BN44" s="771">
        <f t="shared" si="81"/>
        <v>0</v>
      </c>
      <c r="BO44" s="771">
        <f t="shared" si="82"/>
        <v>0</v>
      </c>
      <c r="BP44" s="771">
        <f t="shared" si="83"/>
        <v>0</v>
      </c>
      <c r="BQ44" s="771">
        <f t="shared" si="102"/>
        <v>0</v>
      </c>
      <c r="BR44" s="771">
        <f t="shared" si="103"/>
        <v>0</v>
      </c>
      <c r="BS44" s="771">
        <f t="shared" si="104"/>
        <v>0</v>
      </c>
      <c r="BT44" s="771">
        <f t="shared" si="105"/>
        <v>0</v>
      </c>
      <c r="BU44" s="771">
        <f t="shared" si="106"/>
        <v>0</v>
      </c>
      <c r="BV44" s="771">
        <f t="shared" si="107"/>
        <v>0</v>
      </c>
      <c r="BW44" s="771">
        <f t="shared" si="108"/>
        <v>0</v>
      </c>
      <c r="BX44" s="771">
        <f t="shared" si="109"/>
        <v>0</v>
      </c>
      <c r="BY44" s="771">
        <f t="shared" si="110"/>
        <v>0</v>
      </c>
      <c r="BZ44" s="771">
        <f t="shared" si="111"/>
        <v>0</v>
      </c>
      <c r="CA44" s="771">
        <f t="shared" si="112"/>
        <v>0</v>
      </c>
      <c r="CB44" s="771">
        <f t="shared" si="113"/>
        <v>0</v>
      </c>
      <c r="CC44" s="771">
        <f t="shared" si="114"/>
        <v>0</v>
      </c>
      <c r="CD44" s="771">
        <f t="shared" si="115"/>
        <v>0</v>
      </c>
      <c r="CE44" s="771">
        <f t="shared" si="116"/>
        <v>0</v>
      </c>
      <c r="CF44" s="772">
        <f t="shared" si="117"/>
        <v>0</v>
      </c>
      <c r="CG44" s="773">
        <f t="shared" si="40"/>
        <v>0</v>
      </c>
      <c r="CH44" s="774">
        <v>0.65550783570155802</v>
      </c>
      <c r="CI44" s="773">
        <f t="shared" si="41"/>
        <v>0</v>
      </c>
      <c r="CJ44" s="775">
        <v>2.5948179010848116E-2</v>
      </c>
      <c r="CK44" s="767">
        <v>2.67172258328877E-2</v>
      </c>
      <c r="CL44" s="768">
        <v>3.2843128878879906E-2</v>
      </c>
      <c r="CM44" s="769">
        <v>1.9972402586095298E-2</v>
      </c>
      <c r="CN44" s="769">
        <v>6.59548717527835E-2</v>
      </c>
      <c r="CO44" s="769">
        <v>3.0457589701888322E-2</v>
      </c>
      <c r="CP44" s="769">
        <v>2.9839215762359334E-2</v>
      </c>
      <c r="CQ44" s="769">
        <v>3.1923312446646299E-2</v>
      </c>
      <c r="CR44" s="769">
        <v>3.6993744899721397E-2</v>
      </c>
      <c r="CS44" s="769">
        <v>3.6403151511136253E-2</v>
      </c>
      <c r="CT44" s="769">
        <v>3.5558966615320729E-2</v>
      </c>
      <c r="CU44" s="769">
        <v>5.7973908567783693E-2</v>
      </c>
      <c r="CV44" s="769">
        <v>6.772498575717438E-2</v>
      </c>
      <c r="CW44" s="769">
        <v>1.4601677701051759E-2</v>
      </c>
      <c r="CX44" s="769">
        <v>3.3204438125322637E-2</v>
      </c>
      <c r="CY44" s="769">
        <v>4.0037201709742128E-2</v>
      </c>
      <c r="CZ44" s="769">
        <v>2.7858166446038161E-2</v>
      </c>
      <c r="DA44" s="769">
        <v>4.3780422115000245E-2</v>
      </c>
      <c r="DB44" s="769">
        <v>4.9163675217067278E-2</v>
      </c>
      <c r="DC44" s="769">
        <v>4.4088583750943183E-2</v>
      </c>
      <c r="DD44" s="769">
        <v>2.1111901308120771E-2</v>
      </c>
      <c r="DE44" s="769">
        <v>2.8197046589065484E-2</v>
      </c>
      <c r="DF44" s="769">
        <v>5.3324509614017662E-2</v>
      </c>
      <c r="DG44" s="769">
        <v>8.6211387716353463E-2</v>
      </c>
      <c r="DH44" s="769">
        <v>5.7265252843452755E-2</v>
      </c>
      <c r="DI44" s="769">
        <v>0.11164911682615848</v>
      </c>
      <c r="DJ44" s="769">
        <v>6.4341502830493641E-2</v>
      </c>
      <c r="DK44" s="769">
        <v>8.4807924283784891E-2</v>
      </c>
      <c r="DL44" s="769">
        <v>0.10227556258021021</v>
      </c>
      <c r="DM44" s="769">
        <v>2.7075744270835856E-2</v>
      </c>
      <c r="DN44" s="769">
        <v>0.13202152982156423</v>
      </c>
      <c r="DO44" s="769">
        <v>0.12561158444932222</v>
      </c>
      <c r="DP44" s="769">
        <v>9.0101057481006469E-2</v>
      </c>
      <c r="DQ44" s="769">
        <v>5.1228222755234969E-2</v>
      </c>
      <c r="DR44" s="769">
        <v>4.4316491460249706E-2</v>
      </c>
      <c r="DS44" s="769">
        <v>8.7637105953594072E-2</v>
      </c>
      <c r="DT44" s="769">
        <v>1.1084261894857155</v>
      </c>
      <c r="DU44" s="769">
        <v>4.2861476076116567E-2</v>
      </c>
      <c r="DV44" s="769">
        <v>1.9898403657386415E-2</v>
      </c>
      <c r="DW44" s="769">
        <v>6.9944544029773806E-2</v>
      </c>
      <c r="DX44" s="1139">
        <v>0</v>
      </c>
      <c r="DY44" s="779">
        <v>0.59293117856484856</v>
      </c>
      <c r="DZ44" s="1127">
        <f t="shared" si="42"/>
        <v>0</v>
      </c>
      <c r="EA44" s="1139">
        <f t="shared" si="55"/>
        <v>0</v>
      </c>
      <c r="EB44" s="779">
        <v>0.34209346209346209</v>
      </c>
      <c r="EC44" s="1127">
        <f t="shared" si="43"/>
        <v>0</v>
      </c>
      <c r="ED44" s="1139">
        <f t="shared" si="44"/>
        <v>0</v>
      </c>
      <c r="EE44" s="1936"/>
      <c r="EF44" s="1939"/>
      <c r="EG44" s="774">
        <v>4.8059433844830329E-2</v>
      </c>
      <c r="EH44" s="1601">
        <f t="shared" si="45"/>
        <v>0</v>
      </c>
      <c r="EI44" s="1601">
        <f t="shared" si="46"/>
        <v>0</v>
      </c>
      <c r="EJ44" s="1602">
        <f t="shared" si="47"/>
        <v>0</v>
      </c>
      <c r="EK44" s="1638">
        <f t="shared" si="48"/>
        <v>0</v>
      </c>
      <c r="EL44" s="716"/>
      <c r="EM44" s="777">
        <v>37</v>
      </c>
      <c r="EN44" s="778" t="s">
        <v>24</v>
      </c>
      <c r="EO44" s="799">
        <v>0.101423</v>
      </c>
      <c r="EP44" s="1146">
        <f t="shared" si="49"/>
        <v>0</v>
      </c>
      <c r="EQ44" s="1154">
        <f t="shared" si="50"/>
        <v>0</v>
      </c>
      <c r="ER44" s="1576">
        <f t="shared" si="51"/>
        <v>0</v>
      </c>
      <c r="ES44" s="799">
        <v>8.7041999999999994E-2</v>
      </c>
      <c r="ET44" s="1146">
        <f t="shared" si="52"/>
        <v>0</v>
      </c>
      <c r="EU44" s="1154">
        <f t="shared" si="53"/>
        <v>0</v>
      </c>
      <c r="EV44" s="1577">
        <f t="shared" si="54"/>
        <v>0</v>
      </c>
    </row>
    <row r="45" spans="2:152">
      <c r="B45" s="777">
        <v>38</v>
      </c>
      <c r="C45" s="778" t="s">
        <v>418</v>
      </c>
      <c r="D45" s="1133">
        <v>0</v>
      </c>
      <c r="E45" s="766">
        <v>9.7756007587299946E-5</v>
      </c>
      <c r="F45" s="767">
        <v>0</v>
      </c>
      <c r="G45" s="767">
        <v>1.5563394895206473E-4</v>
      </c>
      <c r="H45" s="767">
        <v>1.1583537748705369E-3</v>
      </c>
      <c r="I45" s="767">
        <v>1.077179942909463E-4</v>
      </c>
      <c r="J45" s="768">
        <v>1.80901485307607E-4</v>
      </c>
      <c r="K45" s="769">
        <v>1.1571586795166383E-4</v>
      </c>
      <c r="L45" s="769">
        <v>7.1348883065666918E-5</v>
      </c>
      <c r="M45" s="769">
        <v>6.5956534643669821E-5</v>
      </c>
      <c r="N45" s="769">
        <v>0</v>
      </c>
      <c r="O45" s="769">
        <v>0</v>
      </c>
      <c r="P45" s="769">
        <v>0</v>
      </c>
      <c r="Q45" s="769">
        <v>9.3765906716317948E-5</v>
      </c>
      <c r="R45" s="769">
        <v>7.1708905970318024E-5</v>
      </c>
      <c r="S45" s="769">
        <v>2.8880866425992781E-5</v>
      </c>
      <c r="T45" s="769">
        <v>0</v>
      </c>
      <c r="U45" s="769">
        <v>9.8129006934449822E-5</v>
      </c>
      <c r="V45" s="769">
        <v>1.2690784798131917E-4</v>
      </c>
      <c r="W45" s="769">
        <v>1.9494833869024709E-4</v>
      </c>
      <c r="X45" s="769">
        <v>7.6058641212374737E-5</v>
      </c>
      <c r="Y45" s="769">
        <v>0</v>
      </c>
      <c r="Z45" s="769">
        <v>1.4194751997404387E-4</v>
      </c>
      <c r="AA45" s="769">
        <v>7.2503172013775599E-5</v>
      </c>
      <c r="AB45" s="769">
        <v>3.0943690181305393E-4</v>
      </c>
      <c r="AC45" s="769">
        <v>7.3718269530811706E-5</v>
      </c>
      <c r="AD45" s="769">
        <v>2.1062978305132345E-4</v>
      </c>
      <c r="AE45" s="769">
        <v>4.8670089796315674E-5</v>
      </c>
      <c r="AF45" s="769">
        <v>8.0225797227311717E-4</v>
      </c>
      <c r="AG45" s="769">
        <v>2.1829378513763998E-4</v>
      </c>
      <c r="AH45" s="769">
        <v>4.5541863842946166E-4</v>
      </c>
      <c r="AI45" s="769">
        <v>3.2664498620489884E-4</v>
      </c>
      <c r="AJ45" s="769">
        <v>9.4113723243224746E-3</v>
      </c>
      <c r="AK45" s="769">
        <v>5.800778497002028E-4</v>
      </c>
      <c r="AL45" s="769">
        <v>2.8634343022342504E-3</v>
      </c>
      <c r="AM45" s="769">
        <v>1.4509027309909285E-2</v>
      </c>
      <c r="AN45" s="769">
        <v>2.7029605367761629E-3</v>
      </c>
      <c r="AO45" s="769">
        <v>1.1499620945409591E-3</v>
      </c>
      <c r="AP45" s="769">
        <v>1.5493369599019712E-2</v>
      </c>
      <c r="AQ45" s="769">
        <v>0</v>
      </c>
      <c r="AR45" s="769">
        <v>1.8111695893972002E-3</v>
      </c>
      <c r="AS45" s="770">
        <f t="shared" si="18"/>
        <v>0</v>
      </c>
      <c r="AT45" s="771">
        <f t="shared" si="19"/>
        <v>0</v>
      </c>
      <c r="AU45" s="771">
        <f t="shared" si="20"/>
        <v>0</v>
      </c>
      <c r="AV45" s="771">
        <f t="shared" si="21"/>
        <v>0</v>
      </c>
      <c r="AW45" s="771">
        <f t="shared" si="22"/>
        <v>0</v>
      </c>
      <c r="AX45" s="771">
        <f t="shared" si="23"/>
        <v>0</v>
      </c>
      <c r="AY45" s="771">
        <f t="shared" si="24"/>
        <v>0</v>
      </c>
      <c r="AZ45" s="771">
        <f t="shared" si="25"/>
        <v>0</v>
      </c>
      <c r="BA45" s="771">
        <f t="shared" si="26"/>
        <v>0</v>
      </c>
      <c r="BB45" s="771">
        <f t="shared" si="27"/>
        <v>0</v>
      </c>
      <c r="BC45" s="771">
        <f t="shared" si="28"/>
        <v>0</v>
      </c>
      <c r="BD45" s="771">
        <f t="shared" si="29"/>
        <v>0</v>
      </c>
      <c r="BE45" s="771">
        <f t="shared" si="30"/>
        <v>0</v>
      </c>
      <c r="BF45" s="771">
        <f t="shared" si="31"/>
        <v>0</v>
      </c>
      <c r="BG45" s="771">
        <f t="shared" si="32"/>
        <v>0</v>
      </c>
      <c r="BH45" s="771">
        <f t="shared" si="33"/>
        <v>0</v>
      </c>
      <c r="BI45" s="771">
        <f t="shared" si="0"/>
        <v>0</v>
      </c>
      <c r="BJ45" s="771">
        <f t="shared" si="1"/>
        <v>0</v>
      </c>
      <c r="BK45" s="771">
        <f t="shared" si="34"/>
        <v>0</v>
      </c>
      <c r="BL45" s="771">
        <f t="shared" si="35"/>
        <v>0</v>
      </c>
      <c r="BM45" s="771">
        <f t="shared" si="36"/>
        <v>0</v>
      </c>
      <c r="BN45" s="771">
        <f t="shared" si="81"/>
        <v>0</v>
      </c>
      <c r="BO45" s="771">
        <f t="shared" si="82"/>
        <v>0</v>
      </c>
      <c r="BP45" s="771">
        <f t="shared" si="83"/>
        <v>0</v>
      </c>
      <c r="BQ45" s="771">
        <f t="shared" si="102"/>
        <v>0</v>
      </c>
      <c r="BR45" s="771">
        <f t="shared" si="103"/>
        <v>0</v>
      </c>
      <c r="BS45" s="771">
        <f t="shared" si="104"/>
        <v>0</v>
      </c>
      <c r="BT45" s="771">
        <f t="shared" si="105"/>
        <v>0</v>
      </c>
      <c r="BU45" s="771">
        <f t="shared" si="106"/>
        <v>0</v>
      </c>
      <c r="BV45" s="771">
        <f t="shared" si="107"/>
        <v>0</v>
      </c>
      <c r="BW45" s="771">
        <f t="shared" si="108"/>
        <v>0</v>
      </c>
      <c r="BX45" s="771">
        <f t="shared" si="109"/>
        <v>0</v>
      </c>
      <c r="BY45" s="771">
        <f t="shared" si="110"/>
        <v>0</v>
      </c>
      <c r="BZ45" s="771">
        <f t="shared" si="111"/>
        <v>0</v>
      </c>
      <c r="CA45" s="771">
        <f t="shared" si="112"/>
        <v>0</v>
      </c>
      <c r="CB45" s="771">
        <f t="shared" si="113"/>
        <v>0</v>
      </c>
      <c r="CC45" s="771">
        <f t="shared" si="114"/>
        <v>0</v>
      </c>
      <c r="CD45" s="771">
        <f t="shared" si="115"/>
        <v>0</v>
      </c>
      <c r="CE45" s="771">
        <f t="shared" si="116"/>
        <v>0</v>
      </c>
      <c r="CF45" s="772">
        <f t="shared" si="117"/>
        <v>0</v>
      </c>
      <c r="CG45" s="773">
        <f t="shared" si="40"/>
        <v>0</v>
      </c>
      <c r="CH45" s="774">
        <v>0.82694626307480223</v>
      </c>
      <c r="CI45" s="773">
        <f t="shared" si="41"/>
        <v>0</v>
      </c>
      <c r="CJ45" s="775">
        <v>2.0917135078748998E-4</v>
      </c>
      <c r="CK45" s="767">
        <v>1.5442520184322518E-4</v>
      </c>
      <c r="CL45" s="768">
        <v>2.4903798080470858E-4</v>
      </c>
      <c r="CM45" s="769">
        <v>1.1259647418407305E-3</v>
      </c>
      <c r="CN45" s="769">
        <v>3.6590066632290452E-4</v>
      </c>
      <c r="CO45" s="769">
        <v>3.4633461237018891E-4</v>
      </c>
      <c r="CP45" s="769">
        <v>1.9457797109819042E-4</v>
      </c>
      <c r="CQ45" s="769">
        <v>2.2790430179591941E-4</v>
      </c>
      <c r="CR45" s="769">
        <v>2.086207327450364E-4</v>
      </c>
      <c r="CS45" s="769">
        <v>1.2024082013023053E-4</v>
      </c>
      <c r="CT45" s="769">
        <v>1.1137519832851115E-4</v>
      </c>
      <c r="CU45" s="769">
        <v>1.7724623618888935E-4</v>
      </c>
      <c r="CV45" s="769">
        <v>2.2351621332887642E-4</v>
      </c>
      <c r="CW45" s="769">
        <v>1.3810416538928029E-4</v>
      </c>
      <c r="CX45" s="769">
        <v>1.5055074686188964E-4</v>
      </c>
      <c r="CY45" s="769">
        <v>1.3176569573502021E-4</v>
      </c>
      <c r="CZ45" s="769">
        <v>2.0183918111763423E-4</v>
      </c>
      <c r="DA45" s="769">
        <v>2.5708769847240738E-4</v>
      </c>
      <c r="DB45" s="769">
        <v>3.5225135094333639E-4</v>
      </c>
      <c r="DC45" s="769">
        <v>2.5279211656664197E-4</v>
      </c>
      <c r="DD45" s="769">
        <v>1.0460987465923825E-4</v>
      </c>
      <c r="DE45" s="769">
        <v>2.5500417342074578E-4</v>
      </c>
      <c r="DF45" s="769">
        <v>2.4461472964816712E-4</v>
      </c>
      <c r="DG45" s="769">
        <v>4.7562949680521647E-4</v>
      </c>
      <c r="DH45" s="769">
        <v>2.2481563438652739E-4</v>
      </c>
      <c r="DI45" s="769">
        <v>6.1457128493558864E-4</v>
      </c>
      <c r="DJ45" s="769">
        <v>2.648770299819419E-4</v>
      </c>
      <c r="DK45" s="769">
        <v>1.0087120149746443E-3</v>
      </c>
      <c r="DL45" s="769">
        <v>6.2607803277550612E-4</v>
      </c>
      <c r="DM45" s="769">
        <v>4.7373972483162011E-4</v>
      </c>
      <c r="DN45" s="769">
        <v>5.6617571969286415E-4</v>
      </c>
      <c r="DO45" s="769">
        <v>8.9636253901655381E-3</v>
      </c>
      <c r="DP45" s="769">
        <v>7.6950395457719251E-4</v>
      </c>
      <c r="DQ45" s="769">
        <v>2.6010326452765831E-3</v>
      </c>
      <c r="DR45" s="769">
        <v>1.2495935056363887E-2</v>
      </c>
      <c r="DS45" s="769">
        <v>2.790362373743869E-3</v>
      </c>
      <c r="DT45" s="769">
        <v>1.2947958481978191E-3</v>
      </c>
      <c r="DU45" s="769">
        <v>1.013217609540001</v>
      </c>
      <c r="DV45" s="769">
        <v>1.6014683794033873E-4</v>
      </c>
      <c r="DW45" s="769">
        <v>2.1947125711581296E-3</v>
      </c>
      <c r="DX45" s="1139">
        <v>0</v>
      </c>
      <c r="DY45" s="779">
        <v>0.52175477031474105</v>
      </c>
      <c r="DZ45" s="1127">
        <f t="shared" si="42"/>
        <v>0</v>
      </c>
      <c r="EA45" s="1139">
        <f t="shared" si="55"/>
        <v>0</v>
      </c>
      <c r="EB45" s="779">
        <v>0.25445237111679436</v>
      </c>
      <c r="EC45" s="1127">
        <f t="shared" si="43"/>
        <v>0</v>
      </c>
      <c r="ED45" s="1139">
        <f t="shared" si="44"/>
        <v>0</v>
      </c>
      <c r="EE45" s="1936"/>
      <c r="EF45" s="1939"/>
      <c r="EG45" s="774">
        <v>0.12187415559024514</v>
      </c>
      <c r="EH45" s="1601">
        <f t="shared" si="45"/>
        <v>0</v>
      </c>
      <c r="EI45" s="1601">
        <f t="shared" si="46"/>
        <v>0</v>
      </c>
      <c r="EJ45" s="1602">
        <f t="shared" si="47"/>
        <v>0</v>
      </c>
      <c r="EK45" s="1638">
        <f t="shared" si="48"/>
        <v>0</v>
      </c>
      <c r="EL45" s="716"/>
      <c r="EM45" s="777">
        <v>38</v>
      </c>
      <c r="EN45" s="778" t="s">
        <v>418</v>
      </c>
      <c r="EO45" s="799">
        <v>0.159195</v>
      </c>
      <c r="EP45" s="1146">
        <f t="shared" si="49"/>
        <v>0</v>
      </c>
      <c r="EQ45" s="1154">
        <f t="shared" si="50"/>
        <v>0</v>
      </c>
      <c r="ER45" s="1576">
        <f t="shared" si="51"/>
        <v>0</v>
      </c>
      <c r="ES45" s="799">
        <v>0.11938699999999999</v>
      </c>
      <c r="ET45" s="1146">
        <f t="shared" si="52"/>
        <v>0</v>
      </c>
      <c r="EU45" s="1154">
        <f t="shared" si="53"/>
        <v>0</v>
      </c>
      <c r="EV45" s="1577">
        <f t="shared" si="54"/>
        <v>0</v>
      </c>
    </row>
    <row r="46" spans="2:152">
      <c r="B46" s="777">
        <v>39</v>
      </c>
      <c r="C46" s="778" t="s">
        <v>419</v>
      </c>
      <c r="D46" s="1133">
        <v>0</v>
      </c>
      <c r="E46" s="766">
        <v>3.6251186146957063E-4</v>
      </c>
      <c r="F46" s="767">
        <v>8.7081043424413649E-4</v>
      </c>
      <c r="G46" s="767">
        <v>2.5420211662170577E-3</v>
      </c>
      <c r="H46" s="767">
        <v>1.1753883892068684E-3</v>
      </c>
      <c r="I46" s="767">
        <v>1.1848979372004094E-3</v>
      </c>
      <c r="J46" s="768">
        <v>5.8739776405764162E-4</v>
      </c>
      <c r="K46" s="769">
        <v>9.0919610533450157E-4</v>
      </c>
      <c r="L46" s="769">
        <v>6.8105752017227515E-4</v>
      </c>
      <c r="M46" s="769">
        <v>3.6276094054018404E-4</v>
      </c>
      <c r="N46" s="769">
        <v>3.3950093362756747E-4</v>
      </c>
      <c r="O46" s="769">
        <v>1.4691838683611255E-4</v>
      </c>
      <c r="P46" s="769">
        <v>8.7796312554872696E-4</v>
      </c>
      <c r="Q46" s="769">
        <v>1.4064886007447692E-4</v>
      </c>
      <c r="R46" s="769">
        <v>1.3541951089010059E-3</v>
      </c>
      <c r="S46" s="769">
        <v>4.3321299638989169E-4</v>
      </c>
      <c r="T46" s="769">
        <v>5.8846606512357792E-4</v>
      </c>
      <c r="U46" s="769">
        <v>1.1775480832133978E-3</v>
      </c>
      <c r="V46" s="769">
        <v>1.0829469694405903E-3</v>
      </c>
      <c r="W46" s="769">
        <v>7.1481057519757259E-4</v>
      </c>
      <c r="X46" s="769">
        <v>6.464984503051853E-4</v>
      </c>
      <c r="Y46" s="769">
        <v>2.0279862096937742E-4</v>
      </c>
      <c r="Z46" s="769">
        <v>5.8806829703532469E-4</v>
      </c>
      <c r="AA46" s="769">
        <v>9.4254123617908288E-4</v>
      </c>
      <c r="AB46" s="769">
        <v>1.1084306930616856E-3</v>
      </c>
      <c r="AC46" s="769">
        <v>3.6859134765405853E-5</v>
      </c>
      <c r="AD46" s="769">
        <v>7.7230920452151929E-4</v>
      </c>
      <c r="AE46" s="769">
        <v>3.2608960163531503E-3</v>
      </c>
      <c r="AF46" s="769">
        <v>1.6309931053473275E-3</v>
      </c>
      <c r="AG46" s="769">
        <v>3.1135587248579174E-3</v>
      </c>
      <c r="AH46" s="769">
        <v>2.361429977041653E-4</v>
      </c>
      <c r="AI46" s="769">
        <v>1.8715319649853009E-3</v>
      </c>
      <c r="AJ46" s="769">
        <v>2.2363233646618148E-3</v>
      </c>
      <c r="AK46" s="769">
        <v>2.592731136627308E-3</v>
      </c>
      <c r="AL46" s="769">
        <v>2.5327200421109493E-3</v>
      </c>
      <c r="AM46" s="769">
        <v>1.964026867560891E-3</v>
      </c>
      <c r="AN46" s="769">
        <v>5.9783127166343373E-3</v>
      </c>
      <c r="AO46" s="769">
        <v>1.9136434855102444E-3</v>
      </c>
      <c r="AP46" s="769">
        <v>1.7846616569272258E-3</v>
      </c>
      <c r="AQ46" s="769">
        <v>0</v>
      </c>
      <c r="AR46" s="769">
        <v>2.1307877522320001E-4</v>
      </c>
      <c r="AS46" s="770">
        <f t="shared" si="18"/>
        <v>0</v>
      </c>
      <c r="AT46" s="771">
        <f t="shared" si="19"/>
        <v>0</v>
      </c>
      <c r="AU46" s="771">
        <f t="shared" si="20"/>
        <v>0</v>
      </c>
      <c r="AV46" s="771">
        <f t="shared" si="21"/>
        <v>0</v>
      </c>
      <c r="AW46" s="771">
        <f t="shared" si="22"/>
        <v>0</v>
      </c>
      <c r="AX46" s="771">
        <f t="shared" si="23"/>
        <v>0</v>
      </c>
      <c r="AY46" s="771">
        <f t="shared" si="24"/>
        <v>0</v>
      </c>
      <c r="AZ46" s="771">
        <f t="shared" si="25"/>
        <v>0</v>
      </c>
      <c r="BA46" s="771">
        <f t="shared" si="26"/>
        <v>0</v>
      </c>
      <c r="BB46" s="771">
        <f t="shared" si="27"/>
        <v>0</v>
      </c>
      <c r="BC46" s="771">
        <f t="shared" si="28"/>
        <v>0</v>
      </c>
      <c r="BD46" s="771">
        <f t="shared" si="29"/>
        <v>0</v>
      </c>
      <c r="BE46" s="771">
        <f t="shared" si="30"/>
        <v>0</v>
      </c>
      <c r="BF46" s="771">
        <f t="shared" si="31"/>
        <v>0</v>
      </c>
      <c r="BG46" s="771">
        <f t="shared" si="32"/>
        <v>0</v>
      </c>
      <c r="BH46" s="771">
        <f t="shared" si="33"/>
        <v>0</v>
      </c>
      <c r="BI46" s="771">
        <f t="shared" si="0"/>
        <v>0</v>
      </c>
      <c r="BJ46" s="771">
        <f t="shared" si="1"/>
        <v>0</v>
      </c>
      <c r="BK46" s="771">
        <f t="shared" si="34"/>
        <v>0</v>
      </c>
      <c r="BL46" s="771">
        <f t="shared" si="35"/>
        <v>0</v>
      </c>
      <c r="BM46" s="771">
        <f t="shared" si="36"/>
        <v>0</v>
      </c>
      <c r="BN46" s="771">
        <f t="shared" si="81"/>
        <v>0</v>
      </c>
      <c r="BO46" s="771">
        <f t="shared" si="82"/>
        <v>0</v>
      </c>
      <c r="BP46" s="771">
        <f t="shared" si="83"/>
        <v>0</v>
      </c>
      <c r="BQ46" s="771">
        <f t="shared" si="102"/>
        <v>0</v>
      </c>
      <c r="BR46" s="771">
        <f t="shared" si="103"/>
        <v>0</v>
      </c>
      <c r="BS46" s="771">
        <f t="shared" si="104"/>
        <v>0</v>
      </c>
      <c r="BT46" s="771">
        <f t="shared" si="105"/>
        <v>0</v>
      </c>
      <c r="BU46" s="771">
        <f t="shared" si="106"/>
        <v>0</v>
      </c>
      <c r="BV46" s="771">
        <f t="shared" si="107"/>
        <v>0</v>
      </c>
      <c r="BW46" s="771">
        <f t="shared" si="108"/>
        <v>0</v>
      </c>
      <c r="BX46" s="771">
        <f t="shared" si="109"/>
        <v>0</v>
      </c>
      <c r="BY46" s="771">
        <f t="shared" si="110"/>
        <v>0</v>
      </c>
      <c r="BZ46" s="771">
        <f t="shared" si="111"/>
        <v>0</v>
      </c>
      <c r="CA46" s="771">
        <f t="shared" si="112"/>
        <v>0</v>
      </c>
      <c r="CB46" s="771">
        <f t="shared" si="113"/>
        <v>0</v>
      </c>
      <c r="CC46" s="771">
        <f t="shared" si="114"/>
        <v>0</v>
      </c>
      <c r="CD46" s="771">
        <f t="shared" si="115"/>
        <v>0</v>
      </c>
      <c r="CE46" s="771">
        <f t="shared" si="116"/>
        <v>0</v>
      </c>
      <c r="CF46" s="772">
        <f t="shared" si="117"/>
        <v>0</v>
      </c>
      <c r="CG46" s="773">
        <f t="shared" si="40"/>
        <v>0</v>
      </c>
      <c r="CH46" s="774">
        <v>1</v>
      </c>
      <c r="CI46" s="773">
        <f t="shared" si="41"/>
        <v>0</v>
      </c>
      <c r="CJ46" s="775">
        <v>6.7549357050206724E-4</v>
      </c>
      <c r="CK46" s="767">
        <v>1.3704503886869191E-3</v>
      </c>
      <c r="CL46" s="768">
        <v>3.2359640583488202E-3</v>
      </c>
      <c r="CM46" s="769">
        <v>1.5139887106309416E-3</v>
      </c>
      <c r="CN46" s="769">
        <v>2.0218624913174578E-3</v>
      </c>
      <c r="CO46" s="769">
        <v>1.1065932656766377E-3</v>
      </c>
      <c r="CP46" s="769">
        <v>1.1197388474661629E-3</v>
      </c>
      <c r="CQ46" s="769">
        <v>1.1965991179195355E-3</v>
      </c>
      <c r="CR46" s="769">
        <v>5.8299170097584534E-4</v>
      </c>
      <c r="CS46" s="769">
        <v>6.1392068082306904E-4</v>
      </c>
      <c r="CT46" s="769">
        <v>3.4848518042970568E-4</v>
      </c>
      <c r="CU46" s="769">
        <v>1.3286917199489851E-3</v>
      </c>
      <c r="CV46" s="769">
        <v>4.330084926654292E-4</v>
      </c>
      <c r="CW46" s="769">
        <v>1.4833518294355807E-3</v>
      </c>
      <c r="CX46" s="769">
        <v>6.8548023225031591E-4</v>
      </c>
      <c r="CY46" s="769">
        <v>8.3585470971095355E-4</v>
      </c>
      <c r="CZ46" s="769">
        <v>1.4073195994871079E-3</v>
      </c>
      <c r="DA46" s="769">
        <v>1.4419406766627905E-3</v>
      </c>
      <c r="DB46" s="769">
        <v>1.1114017220622443E-3</v>
      </c>
      <c r="DC46" s="769">
        <v>9.5005066723524126E-4</v>
      </c>
      <c r="DD46" s="769">
        <v>3.8092483856468128E-4</v>
      </c>
      <c r="DE46" s="769">
        <v>8.396645521436992E-4</v>
      </c>
      <c r="DF46" s="769">
        <v>1.4542433004169385E-3</v>
      </c>
      <c r="DG46" s="769">
        <v>1.5465636428356761E-3</v>
      </c>
      <c r="DH46" s="769">
        <v>3.8610095040277987E-4</v>
      </c>
      <c r="DI46" s="769">
        <v>1.4614876794805038E-3</v>
      </c>
      <c r="DJ46" s="769">
        <v>3.6967999134516747E-3</v>
      </c>
      <c r="DK46" s="769">
        <v>2.0659753526390207E-3</v>
      </c>
      <c r="DL46" s="769">
        <v>3.6645579195577174E-3</v>
      </c>
      <c r="DM46" s="769">
        <v>5.4814187896589826E-4</v>
      </c>
      <c r="DN46" s="769">
        <v>2.4412089116492802E-3</v>
      </c>
      <c r="DO46" s="769">
        <v>2.9333632182103461E-3</v>
      </c>
      <c r="DP46" s="769">
        <v>3.04734261093426E-3</v>
      </c>
      <c r="DQ46" s="769">
        <v>2.8291278067259945E-3</v>
      </c>
      <c r="DR46" s="769">
        <v>2.2731413575073048E-3</v>
      </c>
      <c r="DS46" s="769">
        <v>6.4849140672115025E-3</v>
      </c>
      <c r="DT46" s="769">
        <v>2.3233037411590062E-3</v>
      </c>
      <c r="DU46" s="769">
        <v>2.2507774876351929E-3</v>
      </c>
      <c r="DV46" s="769">
        <v>1.0005252839655636</v>
      </c>
      <c r="DW46" s="769">
        <v>1.4544799719554806E-3</v>
      </c>
      <c r="DX46" s="1139">
        <v>0</v>
      </c>
      <c r="DY46" s="779">
        <v>0</v>
      </c>
      <c r="DZ46" s="1127">
        <f t="shared" si="42"/>
        <v>0</v>
      </c>
      <c r="EA46" s="1139">
        <f t="shared" si="55"/>
        <v>0</v>
      </c>
      <c r="EB46" s="779">
        <v>0</v>
      </c>
      <c r="EC46" s="1127">
        <f t="shared" si="43"/>
        <v>0</v>
      </c>
      <c r="ED46" s="1139">
        <f t="shared" si="44"/>
        <v>0</v>
      </c>
      <c r="EE46" s="1936"/>
      <c r="EF46" s="1939"/>
      <c r="EG46" s="774">
        <v>1.1853368935247008E-3</v>
      </c>
      <c r="EH46" s="1601">
        <f t="shared" si="45"/>
        <v>0</v>
      </c>
      <c r="EI46" s="1601">
        <f t="shared" si="46"/>
        <v>0</v>
      </c>
      <c r="EJ46" s="1602">
        <f t="shared" si="47"/>
        <v>0</v>
      </c>
      <c r="EK46" s="1638">
        <f t="shared" si="48"/>
        <v>0</v>
      </c>
      <c r="EL46" s="716"/>
      <c r="EM46" s="777">
        <v>39</v>
      </c>
      <c r="EN46" s="778" t="s">
        <v>419</v>
      </c>
      <c r="EO46" s="799">
        <v>0</v>
      </c>
      <c r="EP46" s="1146">
        <f t="shared" si="49"/>
        <v>0</v>
      </c>
      <c r="EQ46" s="1154">
        <f t="shared" si="50"/>
        <v>0</v>
      </c>
      <c r="ER46" s="1576">
        <f t="shared" si="51"/>
        <v>0</v>
      </c>
      <c r="ES46" s="799">
        <v>0</v>
      </c>
      <c r="ET46" s="1146">
        <f t="shared" si="52"/>
        <v>0</v>
      </c>
      <c r="EU46" s="1154">
        <f t="shared" si="53"/>
        <v>0</v>
      </c>
      <c r="EV46" s="1577">
        <f t="shared" si="54"/>
        <v>0</v>
      </c>
    </row>
    <row r="47" spans="2:152">
      <c r="B47" s="785">
        <v>40</v>
      </c>
      <c r="C47" s="786" t="s">
        <v>420</v>
      </c>
      <c r="D47" s="1135">
        <v>0</v>
      </c>
      <c r="E47" s="787">
        <v>5.2788244097141971E-3</v>
      </c>
      <c r="F47" s="788">
        <v>1.0643238640761669E-4</v>
      </c>
      <c r="G47" s="788">
        <v>5.3434322473542226E-3</v>
      </c>
      <c r="H47" s="788">
        <v>7.4781956936494955E-3</v>
      </c>
      <c r="I47" s="788">
        <v>1.3303172294931869E-2</v>
      </c>
      <c r="J47" s="789">
        <v>1.0658289863770541E-2</v>
      </c>
      <c r="K47" s="790">
        <v>2.3308481973120859E-3</v>
      </c>
      <c r="L47" s="790">
        <v>1.6799418830916119E-3</v>
      </c>
      <c r="M47" s="790">
        <v>1.0553045542987171E-3</v>
      </c>
      <c r="N47" s="790">
        <v>4.4135121371583772E-3</v>
      </c>
      <c r="O47" s="790">
        <v>1.7630206420333504E-3</v>
      </c>
      <c r="P47" s="790">
        <v>8.1082476888911844E-3</v>
      </c>
      <c r="Q47" s="790">
        <v>3.5296166313928254E-3</v>
      </c>
      <c r="R47" s="790">
        <v>1.4515537389299376E-2</v>
      </c>
      <c r="S47" s="790">
        <v>2.772563176895307E-3</v>
      </c>
      <c r="T47" s="790">
        <v>7.2577481365241267E-3</v>
      </c>
      <c r="U47" s="790">
        <v>6.9671594923459371E-3</v>
      </c>
      <c r="V47" s="790">
        <v>2.4789332972351011E-3</v>
      </c>
      <c r="W47" s="790">
        <v>6.9481587379344471E-4</v>
      </c>
      <c r="X47" s="790">
        <v>1.6162461257629632E-3</v>
      </c>
      <c r="Y47" s="790">
        <v>4.0559724193875484E-4</v>
      </c>
      <c r="Z47" s="790">
        <v>1.7277041002555057E-2</v>
      </c>
      <c r="AA47" s="790">
        <v>2.4651078484683705E-3</v>
      </c>
      <c r="AB47" s="790">
        <v>1.1626206380558125E-2</v>
      </c>
      <c r="AC47" s="790">
        <v>2.1641577697974006E-3</v>
      </c>
      <c r="AD47" s="790">
        <v>8.0039317559502908E-3</v>
      </c>
      <c r="AE47" s="790">
        <v>1.9443700873628112E-2</v>
      </c>
      <c r="AF47" s="790">
        <v>7.2904862265809516E-3</v>
      </c>
      <c r="AG47" s="790">
        <v>5.0743730755679469E-3</v>
      </c>
      <c r="AH47" s="790">
        <v>8.3774539661715783E-4</v>
      </c>
      <c r="AI47" s="790">
        <v>7.2765820197342873E-3</v>
      </c>
      <c r="AJ47" s="790">
        <v>3.0059948859603365E-3</v>
      </c>
      <c r="AK47" s="790">
        <v>9.6769996421949714E-4</v>
      </c>
      <c r="AL47" s="790">
        <v>1.0489153950244039E-2</v>
      </c>
      <c r="AM47" s="790">
        <v>4.2370170746479927E-3</v>
      </c>
      <c r="AN47" s="790">
        <v>6.9322987884376892E-3</v>
      </c>
      <c r="AO47" s="790">
        <v>3.6874267162790211E-3</v>
      </c>
      <c r="AP47" s="790">
        <v>3.0541153972902849E-3</v>
      </c>
      <c r="AQ47" s="790">
        <v>4.0538349278417381E-4</v>
      </c>
      <c r="AR47" s="790">
        <v>0</v>
      </c>
      <c r="AS47" s="791">
        <f t="shared" si="18"/>
        <v>0</v>
      </c>
      <c r="AT47" s="792">
        <f t="shared" si="19"/>
        <v>0</v>
      </c>
      <c r="AU47" s="792">
        <f t="shared" si="20"/>
        <v>0</v>
      </c>
      <c r="AV47" s="792">
        <f t="shared" si="21"/>
        <v>0</v>
      </c>
      <c r="AW47" s="792">
        <f t="shared" si="22"/>
        <v>0</v>
      </c>
      <c r="AX47" s="792">
        <f t="shared" si="23"/>
        <v>0</v>
      </c>
      <c r="AY47" s="792">
        <f t="shared" si="24"/>
        <v>0</v>
      </c>
      <c r="AZ47" s="792">
        <f t="shared" si="25"/>
        <v>0</v>
      </c>
      <c r="BA47" s="792">
        <f t="shared" si="26"/>
        <v>0</v>
      </c>
      <c r="BB47" s="792">
        <f t="shared" si="27"/>
        <v>0</v>
      </c>
      <c r="BC47" s="792">
        <f t="shared" si="28"/>
        <v>0</v>
      </c>
      <c r="BD47" s="792">
        <f t="shared" si="29"/>
        <v>0</v>
      </c>
      <c r="BE47" s="792">
        <f t="shared" si="30"/>
        <v>0</v>
      </c>
      <c r="BF47" s="792">
        <f t="shared" si="31"/>
        <v>0</v>
      </c>
      <c r="BG47" s="792">
        <f t="shared" si="32"/>
        <v>0</v>
      </c>
      <c r="BH47" s="792">
        <f t="shared" si="33"/>
        <v>0</v>
      </c>
      <c r="BI47" s="792">
        <f t="shared" si="0"/>
        <v>0</v>
      </c>
      <c r="BJ47" s="792">
        <f t="shared" si="1"/>
        <v>0</v>
      </c>
      <c r="BK47" s="792">
        <f t="shared" si="34"/>
        <v>0</v>
      </c>
      <c r="BL47" s="792">
        <f t="shared" si="35"/>
        <v>0</v>
      </c>
      <c r="BM47" s="792">
        <f t="shared" si="36"/>
        <v>0</v>
      </c>
      <c r="BN47" s="792">
        <f t="shared" ref="BN47" si="118">$D$29*Z47</f>
        <v>0</v>
      </c>
      <c r="BO47" s="792">
        <f t="shared" ref="BO47" si="119">$D$30*AA47</f>
        <v>0</v>
      </c>
      <c r="BP47" s="792">
        <f t="shared" ref="BP47" si="120">$D$31*AB47</f>
        <v>0</v>
      </c>
      <c r="BQ47" s="792">
        <f t="shared" ref="BQ47" si="121">$D$32*AC47</f>
        <v>0</v>
      </c>
      <c r="BR47" s="792">
        <f t="shared" si="103"/>
        <v>0</v>
      </c>
      <c r="BS47" s="792">
        <f t="shared" si="104"/>
        <v>0</v>
      </c>
      <c r="BT47" s="792">
        <f t="shared" si="105"/>
        <v>0</v>
      </c>
      <c r="BU47" s="792">
        <f t="shared" si="106"/>
        <v>0</v>
      </c>
      <c r="BV47" s="792">
        <f t="shared" si="107"/>
        <v>0</v>
      </c>
      <c r="BW47" s="792">
        <f t="shared" si="108"/>
        <v>0</v>
      </c>
      <c r="BX47" s="792">
        <f t="shared" si="109"/>
        <v>0</v>
      </c>
      <c r="BY47" s="792">
        <f t="shared" si="110"/>
        <v>0</v>
      </c>
      <c r="BZ47" s="792">
        <f t="shared" si="111"/>
        <v>0</v>
      </c>
      <c r="CA47" s="792">
        <f t="shared" si="112"/>
        <v>0</v>
      </c>
      <c r="CB47" s="792">
        <f t="shared" si="113"/>
        <v>0</v>
      </c>
      <c r="CC47" s="792">
        <f t="shared" si="114"/>
        <v>0</v>
      </c>
      <c r="CD47" s="792">
        <f t="shared" si="115"/>
        <v>0</v>
      </c>
      <c r="CE47" s="792">
        <f t="shared" si="116"/>
        <v>0</v>
      </c>
      <c r="CF47" s="793">
        <f t="shared" si="117"/>
        <v>0</v>
      </c>
      <c r="CG47" s="794">
        <f t="shared" si="40"/>
        <v>0</v>
      </c>
      <c r="CH47" s="795">
        <v>0.99687446844701477</v>
      </c>
      <c r="CI47" s="794">
        <f t="shared" si="41"/>
        <v>0</v>
      </c>
      <c r="CJ47" s="796">
        <v>6.5092008428933416E-3</v>
      </c>
      <c r="CK47" s="788">
        <v>3.1526317793397905E-3</v>
      </c>
      <c r="CL47" s="789">
        <v>7.0433451939774334E-3</v>
      </c>
      <c r="CM47" s="790">
        <v>8.6964206526094698E-3</v>
      </c>
      <c r="CN47" s="790">
        <v>1.5952549072379207E-2</v>
      </c>
      <c r="CO47" s="790">
        <v>1.301799934761578E-2</v>
      </c>
      <c r="CP47" s="790">
        <v>2.9480016263748704E-3</v>
      </c>
      <c r="CQ47" s="790">
        <v>3.5047550249530262E-3</v>
      </c>
      <c r="CR47" s="790">
        <v>1.7504755669351764E-3</v>
      </c>
      <c r="CS47" s="790">
        <v>5.4214558423406403E-3</v>
      </c>
      <c r="CT47" s="790">
        <v>2.474644907665064E-3</v>
      </c>
      <c r="CU47" s="790">
        <v>9.922745268067518E-3</v>
      </c>
      <c r="CV47" s="790">
        <v>5.0144678450988007E-3</v>
      </c>
      <c r="CW47" s="790">
        <v>1.4900017691074434E-2</v>
      </c>
      <c r="CX47" s="790">
        <v>3.7270239750954838E-3</v>
      </c>
      <c r="CY47" s="790">
        <v>8.0569681971914293E-3</v>
      </c>
      <c r="CZ47" s="790">
        <v>7.7248315977162599E-3</v>
      </c>
      <c r="DA47" s="790">
        <v>3.5167319379697652E-3</v>
      </c>
      <c r="DB47" s="790">
        <v>1.874011604149778E-3</v>
      </c>
      <c r="DC47" s="790">
        <v>2.4393211194605772E-3</v>
      </c>
      <c r="DD47" s="790">
        <v>8.4121955520805004E-4</v>
      </c>
      <c r="DE47" s="790">
        <v>1.8233255449542213E-2</v>
      </c>
      <c r="DF47" s="790">
        <v>4.1612097505412411E-3</v>
      </c>
      <c r="DG47" s="790">
        <v>1.2929781708030172E-2</v>
      </c>
      <c r="DH47" s="790">
        <v>3.6218841061461046E-3</v>
      </c>
      <c r="DI47" s="790">
        <v>1.0543385419130384E-2</v>
      </c>
      <c r="DJ47" s="790">
        <v>2.0728079696415141E-2</v>
      </c>
      <c r="DK47" s="790">
        <v>8.4288289547579283E-3</v>
      </c>
      <c r="DL47" s="790">
        <v>6.268878522739752E-3</v>
      </c>
      <c r="DM47" s="790">
        <v>1.5076120651467018E-3</v>
      </c>
      <c r="DN47" s="790">
        <v>8.8088634321286038E-3</v>
      </c>
      <c r="DO47" s="790">
        <v>4.5433496632452403E-3</v>
      </c>
      <c r="DP47" s="790">
        <v>2.3241078140853536E-3</v>
      </c>
      <c r="DQ47" s="790">
        <v>1.1371961406567562E-2</v>
      </c>
      <c r="DR47" s="790">
        <v>5.1432670965081903E-3</v>
      </c>
      <c r="DS47" s="790">
        <v>8.1513027533674839E-3</v>
      </c>
      <c r="DT47" s="790">
        <v>4.6834127612760427E-3</v>
      </c>
      <c r="DU47" s="790">
        <v>5.0312144416094322E-3</v>
      </c>
      <c r="DV47" s="790">
        <v>2.2071789173918042E-3</v>
      </c>
      <c r="DW47" s="790">
        <v>1.0019831098640855</v>
      </c>
      <c r="DX47" s="1140">
        <v>0</v>
      </c>
      <c r="DY47" s="797">
        <v>0.40399735782318719</v>
      </c>
      <c r="DZ47" s="1128">
        <f t="shared" si="42"/>
        <v>0</v>
      </c>
      <c r="EA47" s="1140">
        <f t="shared" si="55"/>
        <v>0</v>
      </c>
      <c r="EB47" s="797">
        <v>1.23585689629456E-2</v>
      </c>
      <c r="EC47" s="1128">
        <f t="shared" si="43"/>
        <v>0</v>
      </c>
      <c r="ED47" s="1140">
        <f t="shared" si="44"/>
        <v>0</v>
      </c>
      <c r="EE47" s="1937"/>
      <c r="EF47" s="1940"/>
      <c r="EG47" s="795">
        <v>3.5003483290920526E-3</v>
      </c>
      <c r="EH47" s="1603">
        <f t="shared" si="45"/>
        <v>0</v>
      </c>
      <c r="EI47" s="1603">
        <f t="shared" si="46"/>
        <v>0</v>
      </c>
      <c r="EJ47" s="1604">
        <f t="shared" si="47"/>
        <v>0</v>
      </c>
      <c r="EK47" s="1639">
        <f t="shared" si="48"/>
        <v>0</v>
      </c>
      <c r="EL47" s="716"/>
      <c r="EM47" s="785">
        <v>40</v>
      </c>
      <c r="EN47" s="786" t="s">
        <v>420</v>
      </c>
      <c r="EO47" s="801">
        <v>6.2649999999999997E-3</v>
      </c>
      <c r="EP47" s="1148">
        <f t="shared" si="49"/>
        <v>0</v>
      </c>
      <c r="EQ47" s="1156">
        <f t="shared" si="50"/>
        <v>0</v>
      </c>
      <c r="ER47" s="1580">
        <f t="shared" si="51"/>
        <v>0</v>
      </c>
      <c r="ES47" s="801">
        <v>6.2649999999999997E-3</v>
      </c>
      <c r="ET47" s="1148">
        <f t="shared" si="52"/>
        <v>0</v>
      </c>
      <c r="EU47" s="1156">
        <f t="shared" si="53"/>
        <v>0</v>
      </c>
      <c r="EV47" s="1581">
        <f t="shared" si="54"/>
        <v>0</v>
      </c>
    </row>
    <row r="48" spans="2:152">
      <c r="B48" s="713"/>
      <c r="C48" s="722" t="s">
        <v>39</v>
      </c>
      <c r="D48" s="1136">
        <f>SUM(D8:D47)</f>
        <v>0</v>
      </c>
      <c r="E48" s="713"/>
      <c r="F48" s="723"/>
      <c r="G48" s="724"/>
      <c r="H48" s="704"/>
      <c r="I48" s="704"/>
      <c r="J48" s="704"/>
      <c r="K48" s="704"/>
      <c r="L48" s="704"/>
      <c r="M48" s="704"/>
      <c r="N48" s="725"/>
      <c r="O48" s="704"/>
      <c r="P48" s="704"/>
      <c r="Q48" s="704"/>
      <c r="R48" s="704"/>
      <c r="S48" s="704"/>
      <c r="T48" s="704"/>
      <c r="U48" s="704"/>
      <c r="V48" s="704"/>
      <c r="W48" s="704"/>
      <c r="X48" s="704"/>
      <c r="Y48" s="704"/>
      <c r="Z48" s="704"/>
      <c r="AA48" s="704"/>
      <c r="AB48" s="704"/>
      <c r="AC48" s="704"/>
      <c r="AD48" s="704"/>
      <c r="AE48" s="704"/>
      <c r="AF48" s="704"/>
      <c r="AG48" s="704"/>
      <c r="AH48" s="704"/>
      <c r="AI48" s="704"/>
      <c r="AJ48" s="704"/>
      <c r="AK48" s="704"/>
      <c r="AL48" s="704"/>
      <c r="AM48" s="704"/>
      <c r="AN48" s="704"/>
      <c r="AO48" s="704"/>
      <c r="AP48" s="704"/>
      <c r="AQ48" s="704"/>
      <c r="AR48" s="704"/>
      <c r="AS48" s="719">
        <f>SUM(AS8:AS47)</f>
        <v>0</v>
      </c>
      <c r="AT48" s="720">
        <f t="shared" ref="AT48:CF48" si="122">SUM(AT8:AT47)</f>
        <v>0</v>
      </c>
      <c r="AU48" s="720">
        <f t="shared" si="122"/>
        <v>0</v>
      </c>
      <c r="AV48" s="720">
        <f t="shared" si="122"/>
        <v>0</v>
      </c>
      <c r="AW48" s="720">
        <f t="shared" si="122"/>
        <v>0</v>
      </c>
      <c r="AX48" s="720">
        <f t="shared" si="122"/>
        <v>0</v>
      </c>
      <c r="AY48" s="720">
        <f t="shared" si="122"/>
        <v>0</v>
      </c>
      <c r="AZ48" s="720">
        <f t="shared" si="122"/>
        <v>0</v>
      </c>
      <c r="BA48" s="720">
        <f t="shared" si="122"/>
        <v>0</v>
      </c>
      <c r="BB48" s="720">
        <f t="shared" si="122"/>
        <v>0</v>
      </c>
      <c r="BC48" s="720">
        <f t="shared" si="122"/>
        <v>0</v>
      </c>
      <c r="BD48" s="720">
        <f t="shared" si="122"/>
        <v>0</v>
      </c>
      <c r="BE48" s="720">
        <f t="shared" si="122"/>
        <v>0</v>
      </c>
      <c r="BF48" s="720">
        <f t="shared" si="122"/>
        <v>0</v>
      </c>
      <c r="BG48" s="720">
        <f t="shared" si="122"/>
        <v>0</v>
      </c>
      <c r="BH48" s="720">
        <f t="shared" si="122"/>
        <v>0</v>
      </c>
      <c r="BI48" s="720">
        <f>SUM(BI8:BI47)</f>
        <v>0</v>
      </c>
      <c r="BJ48" s="720">
        <f>SUM(BJ8:BJ47)</f>
        <v>0</v>
      </c>
      <c r="BK48" s="720">
        <f t="shared" si="122"/>
        <v>0</v>
      </c>
      <c r="BL48" s="720">
        <f t="shared" si="122"/>
        <v>0</v>
      </c>
      <c r="BM48" s="720">
        <f t="shared" si="122"/>
        <v>0</v>
      </c>
      <c r="BN48" s="720">
        <f t="shared" si="122"/>
        <v>0</v>
      </c>
      <c r="BO48" s="720">
        <f t="shared" si="122"/>
        <v>0</v>
      </c>
      <c r="BP48" s="720">
        <f t="shared" si="122"/>
        <v>0</v>
      </c>
      <c r="BQ48" s="720">
        <f t="shared" si="122"/>
        <v>0</v>
      </c>
      <c r="BR48" s="720">
        <f t="shared" si="122"/>
        <v>0</v>
      </c>
      <c r="BS48" s="720">
        <f t="shared" si="122"/>
        <v>0</v>
      </c>
      <c r="BT48" s="720">
        <f t="shared" si="122"/>
        <v>0</v>
      </c>
      <c r="BU48" s="720">
        <f t="shared" si="122"/>
        <v>0</v>
      </c>
      <c r="BV48" s="720">
        <f t="shared" si="122"/>
        <v>0</v>
      </c>
      <c r="BW48" s="720">
        <f t="shared" si="122"/>
        <v>0</v>
      </c>
      <c r="BX48" s="720">
        <f t="shared" si="122"/>
        <v>0</v>
      </c>
      <c r="BY48" s="720">
        <f t="shared" si="122"/>
        <v>0</v>
      </c>
      <c r="BZ48" s="720">
        <f t="shared" si="122"/>
        <v>0</v>
      </c>
      <c r="CA48" s="720">
        <f t="shared" si="122"/>
        <v>0</v>
      </c>
      <c r="CB48" s="720">
        <f t="shared" si="122"/>
        <v>0</v>
      </c>
      <c r="CC48" s="720">
        <f t="shared" si="122"/>
        <v>0</v>
      </c>
      <c r="CD48" s="720">
        <f t="shared" si="122"/>
        <v>0</v>
      </c>
      <c r="CE48" s="720">
        <f t="shared" si="122"/>
        <v>0</v>
      </c>
      <c r="CF48" s="721">
        <f t="shared" si="122"/>
        <v>0</v>
      </c>
      <c r="CG48" s="726">
        <f>SUM(CG8:CG47)</f>
        <v>0</v>
      </c>
      <c r="CH48" s="727"/>
      <c r="CI48" s="728">
        <f>SUM(CI8:CI47)</f>
        <v>0</v>
      </c>
      <c r="CJ48" s="704"/>
      <c r="CK48" s="704"/>
      <c r="CL48" s="704"/>
      <c r="CM48" s="704"/>
      <c r="CN48" s="704"/>
      <c r="CO48" s="704"/>
      <c r="CP48" s="725"/>
      <c r="CQ48" s="704"/>
      <c r="CR48" s="704"/>
      <c r="CS48" s="704"/>
      <c r="CT48" s="704"/>
      <c r="CU48" s="704"/>
      <c r="CV48" s="704"/>
      <c r="CW48" s="704"/>
      <c r="CX48" s="704"/>
      <c r="CY48" s="704"/>
      <c r="CZ48" s="704"/>
      <c r="DA48" s="704"/>
      <c r="DB48" s="704"/>
      <c r="DC48" s="704"/>
      <c r="DD48" s="704"/>
      <c r="DE48" s="704"/>
      <c r="DF48" s="704"/>
      <c r="DG48" s="704"/>
      <c r="DH48" s="704"/>
      <c r="DI48" s="704"/>
      <c r="DJ48" s="704"/>
      <c r="DK48" s="704"/>
      <c r="DL48" s="704"/>
      <c r="DM48" s="704"/>
      <c r="DN48" s="704"/>
      <c r="DO48" s="704"/>
      <c r="DP48" s="704"/>
      <c r="DQ48" s="704"/>
      <c r="DR48" s="704"/>
      <c r="DS48" s="704"/>
      <c r="DT48" s="704"/>
      <c r="DU48" s="704"/>
      <c r="DV48" s="704"/>
      <c r="DW48" s="704"/>
      <c r="DX48" s="1141">
        <f>SUM(DX8:DX47)</f>
        <v>0</v>
      </c>
      <c r="DY48" s="1649"/>
      <c r="DZ48" s="1129">
        <f>SUM(DZ8:DZ47)</f>
        <v>0</v>
      </c>
      <c r="EA48" s="1141">
        <f>SUM(EA8:EA47)</f>
        <v>0</v>
      </c>
      <c r="EB48" s="704"/>
      <c r="EC48" s="1129">
        <f>SUM(EC8:EC47)</f>
        <v>0</v>
      </c>
      <c r="ED48" s="1141">
        <f>SUM(ED8:ED47)</f>
        <v>0</v>
      </c>
      <c r="EE48" s="729"/>
      <c r="EF48" s="730">
        <f>SUM(EF8)</f>
        <v>0</v>
      </c>
      <c r="EG48" s="727"/>
      <c r="EH48" s="1605">
        <f>SUM(EH8:EH47)</f>
        <v>0</v>
      </c>
      <c r="EI48" s="1606">
        <f>SUM(EI8:EI47)</f>
        <v>0</v>
      </c>
      <c r="EJ48" s="1607">
        <f>SUM(EJ8:EJ47)</f>
        <v>0</v>
      </c>
      <c r="EK48" s="1640">
        <f>SUM(EK8:EK47)</f>
        <v>0</v>
      </c>
      <c r="EL48" s="716"/>
      <c r="EM48" s="713"/>
      <c r="EN48" s="722" t="s">
        <v>39</v>
      </c>
      <c r="EO48" s="729"/>
      <c r="EP48" s="1149">
        <f>SUM(EP8:EP47)</f>
        <v>0</v>
      </c>
      <c r="EQ48" s="1157">
        <f>SUM(EQ8:EQ47)</f>
        <v>0</v>
      </c>
      <c r="ER48" s="1582">
        <f>SUM(ER8:ER47)</f>
        <v>0</v>
      </c>
      <c r="ES48" s="729"/>
      <c r="ET48" s="1149">
        <f>SUM(ET8:ET47)</f>
        <v>0</v>
      </c>
      <c r="EU48" s="1157">
        <f>SUM(EU8:EU47)</f>
        <v>0</v>
      </c>
      <c r="EV48" s="1583">
        <f>SUM(EV8:EV47)</f>
        <v>0</v>
      </c>
    </row>
    <row r="49" spans="3:149">
      <c r="O49" s="731"/>
    </row>
    <row r="50" spans="3:149">
      <c r="C50" s="644" t="s">
        <v>40</v>
      </c>
      <c r="J50" s="732" t="s">
        <v>41</v>
      </c>
      <c r="P50" s="731"/>
      <c r="DX50" s="733"/>
      <c r="EE50" s="734" t="s">
        <v>830</v>
      </c>
    </row>
    <row r="51" spans="3:149" ht="14.25">
      <c r="C51" s="1953" t="s">
        <v>42</v>
      </c>
      <c r="D51" s="1962" t="s">
        <v>54</v>
      </c>
      <c r="E51" s="1954" t="s">
        <v>403</v>
      </c>
      <c r="F51" s="1955"/>
      <c r="G51" s="1954" t="s">
        <v>404</v>
      </c>
      <c r="H51" s="1955"/>
      <c r="I51" s="1941" t="s">
        <v>43</v>
      </c>
      <c r="J51" s="1942"/>
      <c r="P51" s="731"/>
      <c r="DY51" s="736"/>
      <c r="ED51" s="732" t="s">
        <v>400</v>
      </c>
      <c r="EE51" s="802">
        <v>0.71457767574680142</v>
      </c>
    </row>
    <row r="52" spans="3:149" ht="14.25">
      <c r="C52" s="1944"/>
      <c r="D52" s="1963"/>
      <c r="E52" s="1956"/>
      <c r="F52" s="1943"/>
      <c r="G52" s="1956"/>
      <c r="H52" s="1943"/>
      <c r="I52" s="1943"/>
      <c r="J52" s="1944"/>
      <c r="P52" s="731"/>
      <c r="DY52" s="736"/>
      <c r="ED52" s="732" t="s">
        <v>399</v>
      </c>
      <c r="EE52" s="803">
        <v>0.72940360457563114</v>
      </c>
    </row>
    <row r="53" spans="3:149" ht="14.25">
      <c r="C53" s="1946"/>
      <c r="D53" s="1964"/>
      <c r="E53" s="1957"/>
      <c r="F53" s="1945"/>
      <c r="G53" s="1957"/>
      <c r="H53" s="1945"/>
      <c r="I53" s="1945"/>
      <c r="J53" s="1946"/>
      <c r="Q53" s="731"/>
      <c r="DY53" s="736"/>
      <c r="ED53" s="732" t="s">
        <v>833</v>
      </c>
      <c r="EE53" s="803">
        <v>0.74266018222995844</v>
      </c>
    </row>
    <row r="54" spans="3:149" ht="14.25">
      <c r="C54" s="711" t="s">
        <v>44</v>
      </c>
      <c r="D54" s="726">
        <f>D48</f>
        <v>0</v>
      </c>
      <c r="E54" s="1965">
        <f>DX48</f>
        <v>0</v>
      </c>
      <c r="F54" s="1966"/>
      <c r="G54" s="1965">
        <f>EH48</f>
        <v>0</v>
      </c>
      <c r="H54" s="1966"/>
      <c r="I54" s="1967">
        <f>SUM(D54:H54)</f>
        <v>0</v>
      </c>
      <c r="J54" s="1968"/>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39"/>
      <c r="AL54" s="739"/>
      <c r="AM54" s="739"/>
      <c r="AN54" s="739"/>
      <c r="AO54" s="739"/>
      <c r="AP54" s="739"/>
      <c r="AQ54" s="739"/>
      <c r="AR54" s="739"/>
      <c r="DY54" s="736"/>
      <c r="ED54" s="732" t="s">
        <v>834</v>
      </c>
      <c r="EE54" s="803">
        <v>0.71645070158246982</v>
      </c>
    </row>
    <row r="55" spans="3:149" ht="14.25">
      <c r="C55" s="805" t="s">
        <v>45</v>
      </c>
      <c r="D55" s="760">
        <f>DZ48</f>
        <v>0</v>
      </c>
      <c r="E55" s="1949">
        <f>EA48</f>
        <v>0</v>
      </c>
      <c r="F55" s="1950"/>
      <c r="G55" s="1949">
        <f>EI48</f>
        <v>0</v>
      </c>
      <c r="H55" s="1950"/>
      <c r="I55" s="1969">
        <f>SUM(D55:H55)</f>
        <v>0</v>
      </c>
      <c r="J55" s="1970"/>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39"/>
      <c r="AL55" s="739"/>
      <c r="AM55" s="739"/>
      <c r="AN55" s="739"/>
      <c r="AO55" s="739"/>
      <c r="AP55" s="739"/>
      <c r="AQ55" s="739"/>
      <c r="AR55" s="739"/>
      <c r="DY55" s="736"/>
      <c r="ED55" s="732" t="s">
        <v>836</v>
      </c>
      <c r="EE55" s="803">
        <v>0.71843111680682681</v>
      </c>
    </row>
    <row r="56" spans="3:149" ht="14.25">
      <c r="C56" s="785" t="s">
        <v>271</v>
      </c>
      <c r="D56" s="794">
        <f>EC48</f>
        <v>0</v>
      </c>
      <c r="E56" s="1951">
        <f>ED48</f>
        <v>0</v>
      </c>
      <c r="F56" s="1952"/>
      <c r="G56" s="1951">
        <f>EJ48</f>
        <v>0</v>
      </c>
      <c r="H56" s="1952"/>
      <c r="I56" s="1971">
        <f>SUM(D56:H56)</f>
        <v>0</v>
      </c>
      <c r="J56" s="1972"/>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39"/>
      <c r="AL56" s="739"/>
      <c r="AM56" s="739"/>
      <c r="AN56" s="739"/>
      <c r="AO56" s="739"/>
      <c r="AP56" s="739"/>
      <c r="AQ56" s="739"/>
      <c r="AR56" s="739"/>
      <c r="DY56" s="736"/>
      <c r="ED56" s="732" t="s">
        <v>835</v>
      </c>
      <c r="EE56" s="804">
        <v>0.6129042912284024</v>
      </c>
    </row>
    <row r="57" spans="3:149" ht="14.25">
      <c r="H57" s="731"/>
      <c r="I57" s="731"/>
      <c r="K57" s="731"/>
      <c r="L57" s="731"/>
      <c r="M57" s="731"/>
      <c r="N57" s="731"/>
      <c r="O57" s="731"/>
      <c r="P57" s="731"/>
      <c r="Q57" s="731"/>
      <c r="R57" s="731"/>
      <c r="S57" s="731"/>
      <c r="T57" s="731"/>
      <c r="U57" s="731"/>
      <c r="V57" s="731"/>
      <c r="W57" s="731"/>
      <c r="X57" s="731"/>
      <c r="Y57" s="731"/>
      <c r="Z57" s="731"/>
      <c r="AA57" s="731"/>
      <c r="AB57" s="731"/>
      <c r="AC57" s="731"/>
      <c r="AD57" s="731"/>
      <c r="AE57" s="731"/>
      <c r="AF57" s="731"/>
      <c r="AG57" s="731"/>
      <c r="AH57" s="731"/>
      <c r="AI57" s="731"/>
      <c r="AJ57" s="731"/>
      <c r="AK57" s="731"/>
      <c r="AL57" s="731"/>
      <c r="AM57" s="731"/>
      <c r="AN57" s="731"/>
      <c r="AO57" s="731"/>
      <c r="AP57" s="731"/>
      <c r="AQ57" s="731"/>
      <c r="AR57" s="731"/>
      <c r="DY57" s="736"/>
      <c r="ED57" s="741" t="s">
        <v>871</v>
      </c>
      <c r="EE57" s="742">
        <f>AVERAGE(EE51:EE55)</f>
        <v>0.7243046561883375</v>
      </c>
    </row>
    <row r="58" spans="3:149" ht="14.25">
      <c r="H58" s="731"/>
      <c r="I58" s="731"/>
      <c r="K58" s="731"/>
      <c r="L58" s="731"/>
      <c r="M58" s="731"/>
      <c r="N58" s="731"/>
      <c r="O58" s="731"/>
      <c r="P58" s="731"/>
      <c r="Q58" s="731"/>
      <c r="R58" s="731"/>
      <c r="S58" s="731"/>
      <c r="T58" s="731"/>
      <c r="U58" s="731"/>
      <c r="V58" s="731"/>
      <c r="W58" s="731"/>
      <c r="X58" s="731"/>
      <c r="Y58" s="731"/>
      <c r="Z58" s="731"/>
      <c r="AA58" s="731"/>
      <c r="AB58" s="731"/>
      <c r="AC58" s="731"/>
      <c r="AD58" s="731"/>
      <c r="AE58" s="731"/>
      <c r="AF58" s="731"/>
      <c r="AG58" s="731"/>
      <c r="AH58" s="731"/>
      <c r="AI58" s="731"/>
      <c r="AJ58" s="731"/>
      <c r="AK58" s="731"/>
      <c r="AL58" s="731"/>
      <c r="AM58" s="731"/>
      <c r="AN58" s="731"/>
      <c r="AO58" s="731"/>
      <c r="AP58" s="731"/>
      <c r="AQ58" s="731"/>
      <c r="AR58" s="731"/>
      <c r="DY58" s="736"/>
    </row>
    <row r="59" spans="3:149" ht="14.25">
      <c r="C59" s="644" t="s">
        <v>46</v>
      </c>
      <c r="J59" s="732" t="s">
        <v>47</v>
      </c>
      <c r="DY59" s="736"/>
      <c r="ED59" s="732"/>
      <c r="EE59" s="743" t="s">
        <v>832</v>
      </c>
    </row>
    <row r="60" spans="3:149" ht="14.25">
      <c r="C60" s="1962" t="s">
        <v>33</v>
      </c>
      <c r="D60" s="1962" t="s">
        <v>54</v>
      </c>
      <c r="E60" s="1954" t="s">
        <v>403</v>
      </c>
      <c r="F60" s="1955"/>
      <c r="G60" s="1954" t="s">
        <v>404</v>
      </c>
      <c r="H60" s="1955"/>
      <c r="I60" s="1953" t="s">
        <v>56</v>
      </c>
      <c r="J60" s="1942"/>
      <c r="DY60" s="736"/>
      <c r="ED60" s="732"/>
      <c r="EE60" s="744"/>
      <c r="EO60" s="745"/>
      <c r="ES60" s="745"/>
    </row>
    <row r="61" spans="3:149" ht="14.25">
      <c r="C61" s="1944"/>
      <c r="D61" s="1963"/>
      <c r="E61" s="1956"/>
      <c r="F61" s="1943"/>
      <c r="G61" s="1956"/>
      <c r="H61" s="1943"/>
      <c r="I61" s="1944"/>
      <c r="J61" s="1944"/>
      <c r="DY61" s="736"/>
      <c r="ED61" s="732"/>
      <c r="EE61" s="744"/>
      <c r="EO61" s="745"/>
      <c r="ES61" s="745"/>
    </row>
    <row r="62" spans="3:149" ht="14.25">
      <c r="C62" s="1946"/>
      <c r="D62" s="1964"/>
      <c r="E62" s="1957"/>
      <c r="F62" s="1945"/>
      <c r="G62" s="1957"/>
      <c r="H62" s="1945"/>
      <c r="I62" s="1946"/>
      <c r="J62" s="1946"/>
      <c r="DY62" s="736"/>
      <c r="EO62" s="746"/>
      <c r="ES62" s="746"/>
    </row>
    <row r="63" spans="3:149" ht="14.25">
      <c r="C63" s="713" t="s">
        <v>272</v>
      </c>
      <c r="D63" s="747">
        <f>EP48</f>
        <v>0</v>
      </c>
      <c r="E63" s="1947">
        <f>EQ48</f>
        <v>0</v>
      </c>
      <c r="F63" s="1948"/>
      <c r="G63" s="1947">
        <f>ER48</f>
        <v>0</v>
      </c>
      <c r="H63" s="1948"/>
      <c r="I63" s="1960">
        <f>SUM(D63:H63)</f>
        <v>0</v>
      </c>
      <c r="J63" s="1961"/>
      <c r="DY63" s="736"/>
    </row>
    <row r="64" spans="3:149" ht="14.25">
      <c r="C64" s="740" t="s">
        <v>273</v>
      </c>
      <c r="D64" s="747">
        <f>ET48</f>
        <v>0</v>
      </c>
      <c r="E64" s="1947">
        <f>EU48</f>
        <v>0</v>
      </c>
      <c r="F64" s="1948"/>
      <c r="G64" s="1947">
        <f>EV48</f>
        <v>0</v>
      </c>
      <c r="H64" s="1948"/>
      <c r="I64" s="1960">
        <f>SUM(D64:H64)</f>
        <v>0</v>
      </c>
      <c r="J64" s="1961"/>
      <c r="DY64" s="736"/>
    </row>
    <row r="65" spans="3:129" ht="15" thickBot="1">
      <c r="D65" s="731"/>
      <c r="E65" s="731"/>
      <c r="F65" s="731"/>
      <c r="G65" s="731"/>
      <c r="DY65" s="736"/>
    </row>
    <row r="66" spans="3:129" ht="17.25" thickBot="1">
      <c r="C66" s="749" t="s">
        <v>75</v>
      </c>
      <c r="D66" s="749"/>
      <c r="E66" s="1958">
        <f>I55/43744.2</f>
        <v>0</v>
      </c>
      <c r="F66" s="1959"/>
      <c r="G66" s="750" t="s">
        <v>902</v>
      </c>
      <c r="DY66" s="736"/>
    </row>
    <row r="67" spans="3:129" ht="14.25">
      <c r="D67" s="731"/>
      <c r="E67" s="731"/>
      <c r="F67" s="731"/>
      <c r="G67" s="731"/>
      <c r="DY67" s="736"/>
    </row>
    <row r="68" spans="3:129" ht="14.25">
      <c r="DY68" s="736"/>
    </row>
    <row r="69" spans="3:129" ht="14.25">
      <c r="DY69" s="736"/>
    </row>
    <row r="70" spans="3:129" ht="14.25">
      <c r="DY70" s="736"/>
    </row>
    <row r="71" spans="3:129" ht="14.25">
      <c r="DY71" s="736"/>
    </row>
    <row r="72" spans="3:129" ht="14.25">
      <c r="DY72" s="736"/>
    </row>
    <row r="73" spans="3:129" ht="14.25">
      <c r="DY73" s="736"/>
    </row>
    <row r="74" spans="3:129" ht="14.25">
      <c r="DY74" s="736"/>
    </row>
    <row r="75" spans="3:129" ht="14.25">
      <c r="DY75" s="736"/>
    </row>
    <row r="76" spans="3:129" ht="14.25">
      <c r="DY76" s="736"/>
    </row>
    <row r="77" spans="3:129" ht="14.25">
      <c r="DY77" s="736"/>
    </row>
    <row r="78" spans="3:129" ht="14.25">
      <c r="DY78" s="736"/>
    </row>
    <row r="79" spans="3:129" ht="14.25">
      <c r="DY79" s="736"/>
    </row>
    <row r="80" spans="3:129" ht="14.25">
      <c r="DY80" s="736"/>
    </row>
    <row r="81" spans="129:129" ht="14.25">
      <c r="DY81" s="736"/>
    </row>
    <row r="82" spans="129:129" ht="14.25">
      <c r="DY82" s="736"/>
    </row>
    <row r="83" spans="129:129" ht="14.25">
      <c r="DY83" s="736"/>
    </row>
    <row r="84" spans="129:129" ht="14.25">
      <c r="DY84" s="736"/>
    </row>
    <row r="85" spans="129:129" ht="14.25">
      <c r="DY85" s="736"/>
    </row>
    <row r="86" spans="129:129" ht="14.25">
      <c r="DY86" s="736"/>
    </row>
    <row r="87" spans="129:129" ht="14.25">
      <c r="DY87" s="736"/>
    </row>
    <row r="88" spans="129:129" ht="14.25">
      <c r="DY88" s="736"/>
    </row>
    <row r="89" spans="129:129" ht="14.25">
      <c r="DY89" s="736"/>
    </row>
    <row r="90" spans="129:129" ht="14.25">
      <c r="DY90" s="736"/>
    </row>
  </sheetData>
  <sheetProtection algorithmName="SHA-512" hashValue="u1/bv0iry8ZtiN+2Rf5Szv21cPaOKOufEvJrWcnpCLZFrM8elbhe1lkNzegnLbiCoLWLELqtIvB3/bsarDlMQQ==" saltValue="+W3iNrSa/Ug43Gspdcj5vg==" spinCount="100000" sheet="1" objects="1" scenarios="1"/>
  <mergeCells count="28">
    <mergeCell ref="C51:C53"/>
    <mergeCell ref="C60:C62"/>
    <mergeCell ref="I54:J54"/>
    <mergeCell ref="I55:J55"/>
    <mergeCell ref="I56:J56"/>
    <mergeCell ref="E55:F55"/>
    <mergeCell ref="E56:F56"/>
    <mergeCell ref="G54:H54"/>
    <mergeCell ref="E66:F66"/>
    <mergeCell ref="I63:J63"/>
    <mergeCell ref="I64:J64"/>
    <mergeCell ref="D51:D53"/>
    <mergeCell ref="E51:F53"/>
    <mergeCell ref="E64:F64"/>
    <mergeCell ref="G64:H64"/>
    <mergeCell ref="D60:D62"/>
    <mergeCell ref="G60:H62"/>
    <mergeCell ref="E54:F54"/>
    <mergeCell ref="EE8:EE47"/>
    <mergeCell ref="EF8:EF47"/>
    <mergeCell ref="I51:J53"/>
    <mergeCell ref="E63:F63"/>
    <mergeCell ref="G63:H63"/>
    <mergeCell ref="G55:H55"/>
    <mergeCell ref="G56:H56"/>
    <mergeCell ref="I60:J62"/>
    <mergeCell ref="G51:H53"/>
    <mergeCell ref="E60:F62"/>
  </mergeCells>
  <phoneticPr fontId="4"/>
  <hyperlinks>
    <hyperlink ref="DX1" location="目次!A1" display="目次へ戻る" xr:uid="{00000000-0004-0000-0300-000000000000}"/>
    <hyperlink ref="DX3" location="'①a-40フロー'!A1" display="波及効果分析フロー図へ" xr:uid="{00000000-0004-0000-0300-000001000000}"/>
  </hyperlinks>
  <pageMargins left="0.23622047244094488" right="0.23622047244094488" top="0.47244094488188976" bottom="0.47244094488188976" header="0.27559055118110237" footer="0.27559055118110237"/>
  <pageSetup paperSize="9" scale="87" orientation="portrait" r:id="rId1"/>
  <colBreaks count="2" manualBreakCount="2">
    <brk id="92" max="1048575" man="1"/>
    <brk id="141"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65926-7682-4B79-AFDC-97419C25C88B}">
  <sheetPr>
    <tabColor theme="9" tint="0.79998168889431442"/>
  </sheetPr>
  <dimension ref="B1:EV90"/>
  <sheetViews>
    <sheetView view="pageBreakPreview" zoomScaleNormal="100" zoomScaleSheetLayoutView="100" workbookViewId="0">
      <pane ySplit="7" topLeftCell="A8" activePane="bottomLeft" state="frozen"/>
      <selection activeCell="CG44" sqref="CG44"/>
      <selection pane="bottomLeft" activeCell="CG44" sqref="CG44"/>
    </sheetView>
  </sheetViews>
  <sheetFormatPr defaultRowHeight="12"/>
  <cols>
    <col min="1" max="1" width="1.83203125" style="644" customWidth="1"/>
    <col min="2" max="2" width="3.33203125" style="644" customWidth="1"/>
    <col min="3" max="3" width="25.83203125" style="644" customWidth="1"/>
    <col min="4" max="4" width="10" style="644" customWidth="1"/>
    <col min="5" max="5" width="10.6640625" style="644" customWidth="1"/>
    <col min="6" max="6" width="5" style="644" customWidth="1"/>
    <col min="7" max="9" width="4.6640625" style="644" customWidth="1"/>
    <col min="10" max="10" width="6.6640625" style="644" customWidth="1"/>
    <col min="11" max="11" width="10" style="644" hidden="1" customWidth="1"/>
    <col min="12" max="12" width="21.33203125" style="644" hidden="1" customWidth="1"/>
    <col min="13" max="13" width="10" style="644" hidden="1" customWidth="1"/>
    <col min="14" max="14" width="16.83203125" style="644" hidden="1" customWidth="1"/>
    <col min="15" max="15" width="21.33203125" style="644" hidden="1" customWidth="1"/>
    <col min="16" max="16" width="16.83203125" style="644" hidden="1" customWidth="1"/>
    <col min="17" max="17" width="6" style="644" hidden="1" customWidth="1"/>
    <col min="18" max="19" width="10" style="644" hidden="1" customWidth="1"/>
    <col min="20" max="22" width="12.1640625" style="644" hidden="1" customWidth="1"/>
    <col min="23" max="24" width="10" style="644" hidden="1" customWidth="1"/>
    <col min="25" max="25" width="16.83203125" style="644" hidden="1" customWidth="1"/>
    <col min="26" max="26" width="10" style="644" hidden="1" customWidth="1"/>
    <col min="27" max="27" width="23.6640625" style="644" hidden="1" customWidth="1"/>
    <col min="28" max="28" width="6" style="644" hidden="1" customWidth="1"/>
    <col min="29" max="29" width="21.33203125" style="644" hidden="1" customWidth="1"/>
    <col min="30" max="30" width="6" style="644" hidden="1" customWidth="1"/>
    <col min="31" max="31" width="12.1640625" style="644" hidden="1" customWidth="1"/>
    <col min="32" max="32" width="6" style="644" hidden="1" customWidth="1"/>
    <col min="33" max="33" width="12.1640625" style="644" hidden="1" customWidth="1"/>
    <col min="34" max="34" width="8" style="644" hidden="1" customWidth="1"/>
    <col min="35" max="35" width="12.1640625" style="644" hidden="1" customWidth="1"/>
    <col min="36" max="36" width="10" style="644" hidden="1" customWidth="1"/>
    <col min="37" max="37" width="6" style="644" hidden="1" customWidth="1"/>
    <col min="38" max="39" width="12.1640625" style="644" hidden="1" customWidth="1"/>
    <col min="40" max="40" width="30.5" style="644" hidden="1" customWidth="1"/>
    <col min="41" max="41" width="19.1640625" style="644" hidden="1" customWidth="1"/>
    <col min="42" max="42" width="16.83203125" style="644" hidden="1" customWidth="1"/>
    <col min="43" max="44" width="10" style="644" hidden="1" customWidth="1"/>
    <col min="45" max="45" width="19.1640625" style="644" hidden="1" customWidth="1"/>
    <col min="46" max="49" width="6" style="644" hidden="1" customWidth="1"/>
    <col min="50" max="51" width="10" style="644" hidden="1" customWidth="1"/>
    <col min="52" max="52" width="21.33203125" style="644" hidden="1" customWidth="1"/>
    <col min="53" max="53" width="10" style="644" hidden="1" customWidth="1"/>
    <col min="54" max="54" width="16.83203125" style="644" hidden="1" customWidth="1"/>
    <col min="55" max="55" width="21.33203125" style="644" hidden="1" customWidth="1"/>
    <col min="56" max="56" width="16.83203125" style="644" hidden="1" customWidth="1"/>
    <col min="57" max="57" width="6" style="644" hidden="1" customWidth="1"/>
    <col min="58" max="59" width="10" style="644" hidden="1" customWidth="1"/>
    <col min="60" max="62" width="12.1640625" style="644" hidden="1" customWidth="1"/>
    <col min="63" max="64" width="10" style="644" hidden="1" customWidth="1"/>
    <col min="65" max="65" width="16.83203125" style="644" hidden="1" customWidth="1"/>
    <col min="66" max="66" width="10" style="644" hidden="1" customWidth="1"/>
    <col min="67" max="67" width="23.6640625" style="644" hidden="1" customWidth="1"/>
    <col min="68" max="68" width="6" style="644" hidden="1" customWidth="1"/>
    <col min="69" max="69" width="21.33203125" style="644" hidden="1" customWidth="1"/>
    <col min="70" max="70" width="6" style="644" hidden="1" customWidth="1"/>
    <col min="71" max="71" width="12.1640625" style="644" hidden="1" customWidth="1"/>
    <col min="72" max="72" width="6" style="644" hidden="1" customWidth="1"/>
    <col min="73" max="73" width="12.1640625" style="644" hidden="1" customWidth="1"/>
    <col min="74" max="74" width="8" style="644" hidden="1" customWidth="1"/>
    <col min="75" max="75" width="12.1640625" style="644" hidden="1" customWidth="1"/>
    <col min="76" max="76" width="10" style="644" hidden="1" customWidth="1"/>
    <col min="77" max="77" width="6" style="644" hidden="1" customWidth="1"/>
    <col min="78" max="79" width="12.1640625" style="644" hidden="1" customWidth="1"/>
    <col min="80" max="80" width="30.5" style="644" hidden="1" customWidth="1"/>
    <col min="81" max="81" width="19.1640625" style="644" hidden="1" customWidth="1"/>
    <col min="82" max="82" width="16.83203125" style="644" hidden="1" customWidth="1"/>
    <col min="83" max="84" width="10" style="644" hidden="1" customWidth="1"/>
    <col min="85" max="87" width="10" style="644" customWidth="1"/>
    <col min="88" max="88" width="10.6640625" style="644" customWidth="1"/>
    <col min="89" max="92" width="3.83203125" style="644" customWidth="1"/>
    <col min="93" max="127" width="3.83203125" style="644" hidden="1" customWidth="1"/>
    <col min="128" max="128" width="9.83203125" style="644" customWidth="1"/>
    <col min="129" max="141" width="10" style="644" customWidth="1"/>
    <col min="142" max="142" width="1.5" style="644" customWidth="1"/>
    <col min="143" max="143" width="3.33203125" style="644" customWidth="1"/>
    <col min="144" max="144" width="25.83203125" style="644" customWidth="1"/>
    <col min="145" max="152" width="10" style="644" customWidth="1"/>
    <col min="153" max="16384" width="9.33203125" style="644"/>
  </cols>
  <sheetData>
    <row r="1" spans="2:152" ht="15.75" customHeight="1">
      <c r="C1" s="682" t="s">
        <v>670</v>
      </c>
      <c r="AW1" s="233"/>
      <c r="DX1" s="696" t="s">
        <v>73</v>
      </c>
      <c r="EN1" s="682" t="s">
        <v>670</v>
      </c>
    </row>
    <row r="2" spans="2:152" ht="2.25" customHeight="1">
      <c r="C2" s="697"/>
      <c r="EN2" s="697"/>
    </row>
    <row r="3" spans="2:152" ht="15.75" customHeight="1">
      <c r="C3" s="682" t="s">
        <v>1248</v>
      </c>
      <c r="DX3" s="690" t="s">
        <v>89</v>
      </c>
      <c r="EN3" s="682" t="s">
        <v>82</v>
      </c>
    </row>
    <row r="4" spans="2:152" ht="11.25" customHeight="1">
      <c r="C4" s="694"/>
      <c r="EE4" s="644" t="s">
        <v>790</v>
      </c>
      <c r="EG4" s="644" t="s">
        <v>52</v>
      </c>
      <c r="EO4" s="644" t="s">
        <v>787</v>
      </c>
      <c r="ES4" s="644" t="s">
        <v>787</v>
      </c>
    </row>
    <row r="5" spans="2:152" ht="36">
      <c r="B5" s="698"/>
      <c r="C5" s="699" t="s">
        <v>805</v>
      </c>
      <c r="D5" s="1125" t="s">
        <v>244</v>
      </c>
      <c r="E5" s="701" t="s">
        <v>975</v>
      </c>
      <c r="F5" s="702"/>
      <c r="G5" s="702"/>
      <c r="H5" s="702"/>
      <c r="I5" s="702"/>
      <c r="J5" s="702"/>
      <c r="K5" s="703"/>
      <c r="L5" s="703"/>
      <c r="M5" s="704"/>
      <c r="N5" s="704"/>
      <c r="O5" s="703"/>
      <c r="P5" s="703"/>
      <c r="Q5" s="703"/>
      <c r="R5" s="703"/>
      <c r="S5" s="703"/>
      <c r="T5" s="703"/>
      <c r="U5" s="703"/>
      <c r="V5" s="703"/>
      <c r="W5" s="703"/>
      <c r="X5" s="703"/>
      <c r="Y5" s="703"/>
      <c r="Z5" s="703"/>
      <c r="AA5" s="703"/>
      <c r="AB5" s="703"/>
      <c r="AC5" s="703"/>
      <c r="AD5" s="703"/>
      <c r="AE5" s="703"/>
      <c r="AF5" s="703"/>
      <c r="AG5" s="703"/>
      <c r="AH5" s="703"/>
      <c r="AI5" s="703"/>
      <c r="AJ5" s="703"/>
      <c r="AK5" s="703"/>
      <c r="AL5" s="703"/>
      <c r="AM5" s="703"/>
      <c r="AN5" s="703"/>
      <c r="AO5" s="703"/>
      <c r="AP5" s="703"/>
      <c r="AQ5" s="703"/>
      <c r="AR5" s="705"/>
      <c r="AS5" s="706" t="s">
        <v>48</v>
      </c>
      <c r="AT5" s="703"/>
      <c r="AU5" s="703"/>
      <c r="AV5" s="704"/>
      <c r="AW5" s="703"/>
      <c r="AX5" s="703"/>
      <c r="AY5" s="703"/>
      <c r="AZ5" s="703"/>
      <c r="BA5" s="704"/>
      <c r="BB5" s="704"/>
      <c r="BC5" s="703"/>
      <c r="BD5" s="703"/>
      <c r="BE5" s="703"/>
      <c r="BF5" s="703"/>
      <c r="BG5" s="703"/>
      <c r="BH5" s="703"/>
      <c r="BI5" s="703"/>
      <c r="BJ5" s="703"/>
      <c r="BK5" s="703"/>
      <c r="BL5" s="703"/>
      <c r="BM5" s="703"/>
      <c r="BN5" s="703"/>
      <c r="BO5" s="703"/>
      <c r="BP5" s="703"/>
      <c r="BQ5" s="703"/>
      <c r="BR5" s="703"/>
      <c r="BS5" s="703"/>
      <c r="BT5" s="703"/>
      <c r="BU5" s="703"/>
      <c r="BV5" s="703"/>
      <c r="BW5" s="703"/>
      <c r="BX5" s="703"/>
      <c r="BY5" s="703"/>
      <c r="BZ5" s="703"/>
      <c r="CA5" s="703"/>
      <c r="CB5" s="703"/>
      <c r="CC5" s="703"/>
      <c r="CD5" s="703"/>
      <c r="CE5" s="703"/>
      <c r="CF5" s="705"/>
      <c r="CG5" s="700" t="s">
        <v>49</v>
      </c>
      <c r="CH5" s="700" t="s">
        <v>29</v>
      </c>
      <c r="CI5" s="700" t="s">
        <v>111</v>
      </c>
      <c r="CJ5" s="701" t="s">
        <v>976</v>
      </c>
      <c r="CK5" s="702"/>
      <c r="CL5" s="702"/>
      <c r="CM5" s="702"/>
      <c r="CN5" s="702"/>
      <c r="CO5" s="703"/>
      <c r="CP5" s="703"/>
      <c r="CQ5" s="703"/>
      <c r="CR5" s="704"/>
      <c r="CS5" s="704"/>
      <c r="CT5" s="703"/>
      <c r="CU5" s="703"/>
      <c r="CV5" s="703"/>
      <c r="CW5" s="703"/>
      <c r="CX5" s="703"/>
      <c r="CY5" s="703"/>
      <c r="CZ5" s="703"/>
      <c r="DA5" s="703"/>
      <c r="DB5" s="703"/>
      <c r="DC5" s="703"/>
      <c r="DD5" s="703"/>
      <c r="DE5" s="703"/>
      <c r="DF5" s="703"/>
      <c r="DG5" s="703"/>
      <c r="DH5" s="703"/>
      <c r="DI5" s="703"/>
      <c r="DJ5" s="703"/>
      <c r="DK5" s="703"/>
      <c r="DL5" s="703"/>
      <c r="DM5" s="703"/>
      <c r="DN5" s="703"/>
      <c r="DO5" s="703"/>
      <c r="DP5" s="703"/>
      <c r="DQ5" s="703"/>
      <c r="DR5" s="703"/>
      <c r="DS5" s="703"/>
      <c r="DT5" s="703"/>
      <c r="DU5" s="703"/>
      <c r="DV5" s="703"/>
      <c r="DW5" s="707"/>
      <c r="DX5" s="1137" t="s">
        <v>255</v>
      </c>
      <c r="DY5" s="708" t="s">
        <v>26</v>
      </c>
      <c r="DZ5" s="1125" t="s">
        <v>50</v>
      </c>
      <c r="EA5" s="1137" t="s">
        <v>256</v>
      </c>
      <c r="EB5" s="708" t="s">
        <v>266</v>
      </c>
      <c r="EC5" s="1125" t="s">
        <v>51</v>
      </c>
      <c r="ED5" s="1137" t="s">
        <v>254</v>
      </c>
      <c r="EE5" s="708" t="s">
        <v>277</v>
      </c>
      <c r="EF5" s="700" t="s">
        <v>27</v>
      </c>
      <c r="EG5" s="708" t="s">
        <v>59</v>
      </c>
      <c r="EH5" s="1591" t="s">
        <v>260</v>
      </c>
      <c r="EI5" s="1592" t="s">
        <v>261</v>
      </c>
      <c r="EJ5" s="1591" t="s">
        <v>262</v>
      </c>
      <c r="EK5" s="1634" t="s">
        <v>38</v>
      </c>
      <c r="EL5" s="709"/>
      <c r="EM5" s="698"/>
      <c r="EN5" s="710"/>
      <c r="EO5" s="700" t="s">
        <v>267</v>
      </c>
      <c r="EP5" s="1125" t="s">
        <v>53</v>
      </c>
      <c r="EQ5" s="1137" t="s">
        <v>257</v>
      </c>
      <c r="ER5" s="1608" t="s">
        <v>263</v>
      </c>
      <c r="ES5" s="700" t="s">
        <v>268</v>
      </c>
      <c r="ET5" s="1150" t="s">
        <v>57</v>
      </c>
      <c r="EU5" s="1137" t="s">
        <v>258</v>
      </c>
      <c r="EV5" s="1591" t="s">
        <v>264</v>
      </c>
    </row>
    <row r="6" spans="2:152">
      <c r="B6" s="740"/>
      <c r="C6" s="857"/>
      <c r="D6" s="1144" t="s">
        <v>158</v>
      </c>
      <c r="E6" s="1399" t="s">
        <v>0</v>
      </c>
      <c r="F6" s="1400" t="s">
        <v>243</v>
      </c>
      <c r="G6" s="1400" t="s">
        <v>1</v>
      </c>
      <c r="H6" s="1400" t="s">
        <v>2</v>
      </c>
      <c r="I6" s="1400" t="s">
        <v>405</v>
      </c>
      <c r="J6" s="1401" t="s">
        <v>406</v>
      </c>
      <c r="K6" s="729" t="s">
        <v>11</v>
      </c>
      <c r="L6" s="729" t="s">
        <v>407</v>
      </c>
      <c r="M6" s="729" t="s">
        <v>12</v>
      </c>
      <c r="N6" s="729" t="s">
        <v>13</v>
      </c>
      <c r="O6" s="729" t="s">
        <v>676</v>
      </c>
      <c r="P6" s="729" t="s">
        <v>14</v>
      </c>
      <c r="Q6" s="729" t="s">
        <v>15</v>
      </c>
      <c r="R6" s="729" t="s">
        <v>16</v>
      </c>
      <c r="S6" s="729" t="s">
        <v>17</v>
      </c>
      <c r="T6" s="729" t="s">
        <v>408</v>
      </c>
      <c r="U6" s="729" t="s">
        <v>409</v>
      </c>
      <c r="V6" s="729" t="s">
        <v>410</v>
      </c>
      <c r="W6" s="729" t="s">
        <v>411</v>
      </c>
      <c r="X6" s="729" t="s">
        <v>18</v>
      </c>
      <c r="Y6" s="729" t="s">
        <v>412</v>
      </c>
      <c r="Z6" s="729" t="s">
        <v>19</v>
      </c>
      <c r="AA6" s="729" t="s">
        <v>20</v>
      </c>
      <c r="AB6" s="729" t="s">
        <v>3</v>
      </c>
      <c r="AC6" s="729" t="s">
        <v>413</v>
      </c>
      <c r="AD6" s="729" t="s">
        <v>337</v>
      </c>
      <c r="AE6" s="729" t="s">
        <v>338</v>
      </c>
      <c r="AF6" s="729" t="s">
        <v>4</v>
      </c>
      <c r="AG6" s="729" t="s">
        <v>21</v>
      </c>
      <c r="AH6" s="729" t="s">
        <v>22</v>
      </c>
      <c r="AI6" s="729" t="s">
        <v>414</v>
      </c>
      <c r="AJ6" s="729" t="s">
        <v>415</v>
      </c>
      <c r="AK6" s="729" t="s">
        <v>5</v>
      </c>
      <c r="AL6" s="729" t="s">
        <v>23</v>
      </c>
      <c r="AM6" s="729" t="s">
        <v>416</v>
      </c>
      <c r="AN6" s="729" t="s">
        <v>417</v>
      </c>
      <c r="AO6" s="729" t="s">
        <v>24</v>
      </c>
      <c r="AP6" s="729" t="s">
        <v>418</v>
      </c>
      <c r="AQ6" s="713" t="s">
        <v>419</v>
      </c>
      <c r="AR6" s="713" t="s">
        <v>420</v>
      </c>
      <c r="AS6" s="729" t="s">
        <v>0</v>
      </c>
      <c r="AT6" s="729" t="s">
        <v>243</v>
      </c>
      <c r="AU6" s="729" t="s">
        <v>1</v>
      </c>
      <c r="AV6" s="729" t="s">
        <v>2</v>
      </c>
      <c r="AW6" s="729" t="s">
        <v>405</v>
      </c>
      <c r="AX6" s="729" t="s">
        <v>406</v>
      </c>
      <c r="AY6" s="729" t="s">
        <v>11</v>
      </c>
      <c r="AZ6" s="729" t="s">
        <v>407</v>
      </c>
      <c r="BA6" s="729" t="s">
        <v>12</v>
      </c>
      <c r="BB6" s="729" t="s">
        <v>13</v>
      </c>
      <c r="BC6" s="729" t="s">
        <v>676</v>
      </c>
      <c r="BD6" s="729" t="s">
        <v>14</v>
      </c>
      <c r="BE6" s="729" t="s">
        <v>15</v>
      </c>
      <c r="BF6" s="729" t="s">
        <v>16</v>
      </c>
      <c r="BG6" s="729" t="s">
        <v>17</v>
      </c>
      <c r="BH6" s="729" t="s">
        <v>408</v>
      </c>
      <c r="BI6" s="729" t="s">
        <v>409</v>
      </c>
      <c r="BJ6" s="729" t="s">
        <v>410</v>
      </c>
      <c r="BK6" s="729" t="s">
        <v>411</v>
      </c>
      <c r="BL6" s="729" t="s">
        <v>18</v>
      </c>
      <c r="BM6" s="729" t="s">
        <v>412</v>
      </c>
      <c r="BN6" s="729" t="s">
        <v>19</v>
      </c>
      <c r="BO6" s="729" t="s">
        <v>20</v>
      </c>
      <c r="BP6" s="729" t="s">
        <v>3</v>
      </c>
      <c r="BQ6" s="729" t="s">
        <v>413</v>
      </c>
      <c r="BR6" s="729" t="s">
        <v>337</v>
      </c>
      <c r="BS6" s="729" t="s">
        <v>338</v>
      </c>
      <c r="BT6" s="729" t="s">
        <v>4</v>
      </c>
      <c r="BU6" s="729" t="s">
        <v>21</v>
      </c>
      <c r="BV6" s="729" t="s">
        <v>22</v>
      </c>
      <c r="BW6" s="729" t="s">
        <v>414</v>
      </c>
      <c r="BX6" s="729" t="s">
        <v>415</v>
      </c>
      <c r="BY6" s="729" t="s">
        <v>5</v>
      </c>
      <c r="BZ6" s="729" t="s">
        <v>23</v>
      </c>
      <c r="CA6" s="729" t="s">
        <v>416</v>
      </c>
      <c r="CB6" s="729" t="s">
        <v>417</v>
      </c>
      <c r="CC6" s="729" t="s">
        <v>24</v>
      </c>
      <c r="CD6" s="729" t="s">
        <v>418</v>
      </c>
      <c r="CE6" s="713" t="s">
        <v>419</v>
      </c>
      <c r="CF6" s="713" t="s">
        <v>420</v>
      </c>
      <c r="CG6" s="714" t="s">
        <v>154</v>
      </c>
      <c r="CH6" s="715" t="s">
        <v>169</v>
      </c>
      <c r="CI6" s="715" t="s">
        <v>166</v>
      </c>
      <c r="CJ6" s="1399" t="s">
        <v>0</v>
      </c>
      <c r="CK6" s="1400" t="s">
        <v>243</v>
      </c>
      <c r="CL6" s="1401" t="s">
        <v>1</v>
      </c>
      <c r="CM6" s="729" t="s">
        <v>2</v>
      </c>
      <c r="CN6" s="729" t="s">
        <v>405</v>
      </c>
      <c r="CO6" s="729" t="s">
        <v>406</v>
      </c>
      <c r="CP6" s="729" t="s">
        <v>11</v>
      </c>
      <c r="CQ6" s="729" t="s">
        <v>407</v>
      </c>
      <c r="CR6" s="729" t="s">
        <v>12</v>
      </c>
      <c r="CS6" s="729" t="s">
        <v>13</v>
      </c>
      <c r="CT6" s="729" t="s">
        <v>676</v>
      </c>
      <c r="CU6" s="729" t="s">
        <v>14</v>
      </c>
      <c r="CV6" s="729" t="s">
        <v>15</v>
      </c>
      <c r="CW6" s="729" t="s">
        <v>16</v>
      </c>
      <c r="CX6" s="729" t="s">
        <v>17</v>
      </c>
      <c r="CY6" s="729" t="s">
        <v>408</v>
      </c>
      <c r="CZ6" s="729" t="s">
        <v>409</v>
      </c>
      <c r="DA6" s="729" t="s">
        <v>410</v>
      </c>
      <c r="DB6" s="729" t="s">
        <v>411</v>
      </c>
      <c r="DC6" s="729" t="s">
        <v>18</v>
      </c>
      <c r="DD6" s="729" t="s">
        <v>412</v>
      </c>
      <c r="DE6" s="729" t="s">
        <v>19</v>
      </c>
      <c r="DF6" s="729" t="s">
        <v>20</v>
      </c>
      <c r="DG6" s="729" t="s">
        <v>3</v>
      </c>
      <c r="DH6" s="729" t="s">
        <v>413</v>
      </c>
      <c r="DI6" s="729" t="s">
        <v>337</v>
      </c>
      <c r="DJ6" s="729" t="s">
        <v>338</v>
      </c>
      <c r="DK6" s="729" t="s">
        <v>4</v>
      </c>
      <c r="DL6" s="729" t="s">
        <v>21</v>
      </c>
      <c r="DM6" s="729" t="s">
        <v>22</v>
      </c>
      <c r="DN6" s="729" t="s">
        <v>414</v>
      </c>
      <c r="DO6" s="729" t="s">
        <v>415</v>
      </c>
      <c r="DP6" s="729" t="s">
        <v>5</v>
      </c>
      <c r="DQ6" s="729" t="s">
        <v>23</v>
      </c>
      <c r="DR6" s="729" t="s">
        <v>416</v>
      </c>
      <c r="DS6" s="729" t="s">
        <v>417</v>
      </c>
      <c r="DT6" s="729" t="s">
        <v>24</v>
      </c>
      <c r="DU6" s="729" t="s">
        <v>418</v>
      </c>
      <c r="DV6" s="729" t="s">
        <v>419</v>
      </c>
      <c r="DW6" s="729" t="s">
        <v>420</v>
      </c>
      <c r="DX6" s="1152" t="s">
        <v>242</v>
      </c>
      <c r="DY6" s="1402" t="s">
        <v>155</v>
      </c>
      <c r="DZ6" s="1144" t="s">
        <v>187</v>
      </c>
      <c r="EA6" s="1152" t="s">
        <v>156</v>
      </c>
      <c r="EB6" s="1402" t="s">
        <v>194</v>
      </c>
      <c r="EC6" s="1144" t="s">
        <v>159</v>
      </c>
      <c r="ED6" s="1152" t="s">
        <v>180</v>
      </c>
      <c r="EE6" s="1402" t="s">
        <v>207</v>
      </c>
      <c r="EF6" s="1403" t="s">
        <v>201</v>
      </c>
      <c r="EG6" s="1402" t="s">
        <v>221</v>
      </c>
      <c r="EH6" s="1593" t="s">
        <v>220</v>
      </c>
      <c r="EI6" s="1594" t="s">
        <v>157</v>
      </c>
      <c r="EJ6" s="1593" t="s">
        <v>195</v>
      </c>
      <c r="EK6" s="1635" t="s">
        <v>160</v>
      </c>
      <c r="EL6" s="709"/>
      <c r="EM6" s="740"/>
      <c r="EN6" s="857"/>
      <c r="EO6" s="715" t="s">
        <v>232</v>
      </c>
      <c r="EP6" s="1144" t="s">
        <v>161</v>
      </c>
      <c r="EQ6" s="1152" t="s">
        <v>181</v>
      </c>
      <c r="ER6" s="1593" t="s">
        <v>227</v>
      </c>
      <c r="ES6" s="715" t="s">
        <v>238</v>
      </c>
      <c r="ET6" s="1151" t="s">
        <v>162</v>
      </c>
      <c r="EU6" s="1152" t="s">
        <v>182</v>
      </c>
      <c r="EV6" s="1593" t="s">
        <v>228</v>
      </c>
    </row>
    <row r="7" spans="2:152">
      <c r="B7" s="713"/>
      <c r="C7" s="851"/>
      <c r="D7" s="1351"/>
      <c r="E7" s="1399"/>
      <c r="F7" s="1400"/>
      <c r="G7" s="1400"/>
      <c r="H7" s="1400"/>
      <c r="I7" s="1400"/>
      <c r="J7" s="1404"/>
      <c r="K7" s="704"/>
      <c r="L7" s="704"/>
      <c r="M7" s="704"/>
      <c r="N7" s="704"/>
      <c r="O7" s="704"/>
      <c r="P7" s="704"/>
      <c r="Q7" s="704"/>
      <c r="R7" s="704"/>
      <c r="S7" s="704"/>
      <c r="T7" s="704"/>
      <c r="U7" s="704"/>
      <c r="V7" s="704"/>
      <c r="W7" s="704"/>
      <c r="X7" s="704"/>
      <c r="Y7" s="704"/>
      <c r="Z7" s="704"/>
      <c r="AA7" s="704"/>
      <c r="AB7" s="704"/>
      <c r="AC7" s="704"/>
      <c r="AD7" s="704"/>
      <c r="AE7" s="704"/>
      <c r="AF7" s="704"/>
      <c r="AG7" s="704"/>
      <c r="AH7" s="704"/>
      <c r="AI7" s="704"/>
      <c r="AJ7" s="704"/>
      <c r="AK7" s="704"/>
      <c r="AL7" s="704"/>
      <c r="AM7" s="704"/>
      <c r="AN7" s="704"/>
      <c r="AO7" s="704"/>
      <c r="AP7" s="704"/>
      <c r="AQ7" s="704"/>
      <c r="AR7" s="704"/>
      <c r="AS7" s="713"/>
      <c r="AT7" s="704"/>
      <c r="AU7" s="704"/>
      <c r="AV7" s="704"/>
      <c r="AW7" s="704"/>
      <c r="AX7" s="704"/>
      <c r="AY7" s="704"/>
      <c r="AZ7" s="704"/>
      <c r="BA7" s="704"/>
      <c r="BB7" s="704"/>
      <c r="BC7" s="704"/>
      <c r="BD7" s="704"/>
      <c r="BE7" s="704"/>
      <c r="BF7" s="704"/>
      <c r="BG7" s="704"/>
      <c r="BH7" s="704"/>
      <c r="BI7" s="704"/>
      <c r="BJ7" s="704"/>
      <c r="BK7" s="704"/>
      <c r="BL7" s="704"/>
      <c r="BM7" s="704"/>
      <c r="BN7" s="704"/>
      <c r="BO7" s="704"/>
      <c r="BP7" s="704"/>
      <c r="BQ7" s="704"/>
      <c r="BR7" s="704"/>
      <c r="BS7" s="704"/>
      <c r="BT7" s="704"/>
      <c r="BU7" s="704"/>
      <c r="BV7" s="704"/>
      <c r="BW7" s="704"/>
      <c r="BX7" s="704"/>
      <c r="BY7" s="704"/>
      <c r="BZ7" s="704"/>
      <c r="CA7" s="704"/>
      <c r="CB7" s="704"/>
      <c r="CC7" s="704"/>
      <c r="CD7" s="704"/>
      <c r="CE7" s="704"/>
      <c r="CF7" s="704"/>
      <c r="CG7" s="1354"/>
      <c r="CH7" s="1405"/>
      <c r="CI7" s="1352"/>
      <c r="CJ7" s="1399"/>
      <c r="CK7" s="1400"/>
      <c r="CL7" s="1404"/>
      <c r="CM7" s="704"/>
      <c r="CN7" s="704"/>
      <c r="CO7" s="704"/>
      <c r="CP7" s="704"/>
      <c r="CQ7" s="704"/>
      <c r="CR7" s="704"/>
      <c r="CS7" s="704"/>
      <c r="CT7" s="704"/>
      <c r="CU7" s="704"/>
      <c r="CV7" s="704"/>
      <c r="CW7" s="704"/>
      <c r="CX7" s="704"/>
      <c r="CY7" s="704"/>
      <c r="CZ7" s="704"/>
      <c r="DA7" s="704"/>
      <c r="DB7" s="704"/>
      <c r="DC7" s="704"/>
      <c r="DD7" s="704"/>
      <c r="DE7" s="704"/>
      <c r="DF7" s="704"/>
      <c r="DG7" s="704"/>
      <c r="DH7" s="704"/>
      <c r="DI7" s="704"/>
      <c r="DJ7" s="704"/>
      <c r="DK7" s="704"/>
      <c r="DL7" s="704"/>
      <c r="DM7" s="704"/>
      <c r="DN7" s="704"/>
      <c r="DO7" s="704"/>
      <c r="DP7" s="704"/>
      <c r="DQ7" s="704"/>
      <c r="DR7" s="704"/>
      <c r="DS7" s="704"/>
      <c r="DT7" s="704"/>
      <c r="DU7" s="704"/>
      <c r="DV7" s="704"/>
      <c r="DW7" s="704"/>
      <c r="DX7" s="1353"/>
      <c r="DY7" s="1304"/>
      <c r="DZ7" s="1378"/>
      <c r="EA7" s="1353"/>
      <c r="EB7" s="1304"/>
      <c r="EC7" s="1378"/>
      <c r="ED7" s="1353"/>
      <c r="EE7" s="1304"/>
      <c r="EF7" s="1406"/>
      <c r="EG7" s="1304"/>
      <c r="EH7" s="1595"/>
      <c r="EI7" s="1595"/>
      <c r="EJ7" s="1569"/>
      <c r="EK7" s="1611"/>
      <c r="EL7" s="709"/>
      <c r="EM7" s="713"/>
      <c r="EN7" s="851"/>
      <c r="EO7" s="1352"/>
      <c r="EP7" s="1378"/>
      <c r="EQ7" s="1353"/>
      <c r="ER7" s="1609"/>
      <c r="ES7" s="1352"/>
      <c r="ET7" s="1378"/>
      <c r="EU7" s="1353"/>
      <c r="EV7" s="1569"/>
    </row>
    <row r="8" spans="2:152" ht="12" customHeight="1">
      <c r="B8" s="751">
        <v>1</v>
      </c>
      <c r="C8" s="752" t="s">
        <v>0</v>
      </c>
      <c r="D8" s="1132">
        <v>0</v>
      </c>
      <c r="E8" s="753">
        <v>6.7529035407910248E-2</v>
      </c>
      <c r="F8" s="754">
        <v>0.11815930025543772</v>
      </c>
      <c r="G8" s="754">
        <v>4.6690184685619425E-4</v>
      </c>
      <c r="H8" s="754">
        <v>0</v>
      </c>
      <c r="I8" s="754">
        <v>0</v>
      </c>
      <c r="J8" s="755">
        <v>0.12866777761461173</v>
      </c>
      <c r="K8" s="756">
        <v>6.6123353115236477E-5</v>
      </c>
      <c r="L8" s="756">
        <v>1.4075188750227018E-3</v>
      </c>
      <c r="M8" s="756">
        <v>1.81380470270092E-3</v>
      </c>
      <c r="N8" s="756">
        <v>0</v>
      </c>
      <c r="O8" s="756">
        <v>8.8151032101667522E-4</v>
      </c>
      <c r="P8" s="756">
        <v>0</v>
      </c>
      <c r="Q8" s="756">
        <v>0</v>
      </c>
      <c r="R8" s="756">
        <v>2.7580348450122318E-6</v>
      </c>
      <c r="S8" s="756">
        <v>0</v>
      </c>
      <c r="T8" s="756">
        <v>0</v>
      </c>
      <c r="U8" s="756">
        <v>0</v>
      </c>
      <c r="V8" s="756">
        <v>0</v>
      </c>
      <c r="W8" s="756">
        <v>0</v>
      </c>
      <c r="X8" s="756">
        <v>0</v>
      </c>
      <c r="Y8" s="756">
        <v>0</v>
      </c>
      <c r="Z8" s="756">
        <v>0</v>
      </c>
      <c r="AA8" s="756">
        <v>1.2144281312307414E-2</v>
      </c>
      <c r="AB8" s="756">
        <v>1.142299408683015E-3</v>
      </c>
      <c r="AC8" s="756">
        <v>0</v>
      </c>
      <c r="AD8" s="756">
        <v>0</v>
      </c>
      <c r="AE8" s="756">
        <v>0</v>
      </c>
      <c r="AF8" s="756">
        <v>1.6548225500683111E-4</v>
      </c>
      <c r="AG8" s="756">
        <v>0</v>
      </c>
      <c r="AH8" s="756">
        <v>1.8741507754298832E-6</v>
      </c>
      <c r="AI8" s="756">
        <v>1.0271854912103738E-5</v>
      </c>
      <c r="AJ8" s="756">
        <v>0</v>
      </c>
      <c r="AK8" s="756">
        <v>4.3370306519641327E-5</v>
      </c>
      <c r="AL8" s="756">
        <v>2.1661784038076236E-3</v>
      </c>
      <c r="AM8" s="756">
        <v>2.1137447853929753E-3</v>
      </c>
      <c r="AN8" s="756">
        <v>1.4309791077050276E-3</v>
      </c>
      <c r="AO8" s="756">
        <v>8.8800161740614591E-6</v>
      </c>
      <c r="AP8" s="756">
        <v>1.3694783403806969E-2</v>
      </c>
      <c r="AQ8" s="756">
        <v>0</v>
      </c>
      <c r="AR8" s="756">
        <v>0</v>
      </c>
      <c r="AS8" s="757">
        <f t="shared" ref="AS8:AS47" si="0">$D$8*E8</f>
        <v>0</v>
      </c>
      <c r="AT8" s="758">
        <f t="shared" ref="AT8:AT47" si="1">$D$9*F8</f>
        <v>0</v>
      </c>
      <c r="AU8" s="758">
        <f t="shared" ref="AU8:AU47" si="2">$D$10*G8</f>
        <v>0</v>
      </c>
      <c r="AV8" s="758">
        <f t="shared" ref="AV8:AV47" si="3">$D$11*H8</f>
        <v>0</v>
      </c>
      <c r="AW8" s="758">
        <f t="shared" ref="AW8:AW47" si="4">$D$12*I8</f>
        <v>0</v>
      </c>
      <c r="AX8" s="758">
        <f t="shared" ref="AX8:AX47" si="5">$D$13*J8</f>
        <v>0</v>
      </c>
      <c r="AY8" s="758">
        <f t="shared" ref="AY8:AY47" si="6">$D$14*K8</f>
        <v>0</v>
      </c>
      <c r="AZ8" s="758">
        <f t="shared" ref="AZ8:AZ47" si="7">$D$15*L8</f>
        <v>0</v>
      </c>
      <c r="BA8" s="758">
        <f t="shared" ref="BA8:BA47" si="8">$D$16*M8</f>
        <v>0</v>
      </c>
      <c r="BB8" s="758">
        <f t="shared" ref="BB8:BB47" si="9">$D$17*N8</f>
        <v>0</v>
      </c>
      <c r="BC8" s="758">
        <f t="shared" ref="BC8:BC47" si="10">$D$18*O8</f>
        <v>0</v>
      </c>
      <c r="BD8" s="758">
        <f t="shared" ref="BD8:BD47" si="11">$D$19*P8</f>
        <v>0</v>
      </c>
      <c r="BE8" s="758">
        <f t="shared" ref="BE8:BE47" si="12">$D$20*Q8</f>
        <v>0</v>
      </c>
      <c r="BF8" s="758">
        <f t="shared" ref="BF8:BF47" si="13">$D$21*R8</f>
        <v>0</v>
      </c>
      <c r="BG8" s="758">
        <f t="shared" ref="BG8:BG47" si="14">$D$22*S8</f>
        <v>0</v>
      </c>
      <c r="BH8" s="758">
        <f t="shared" ref="BH8:BH47" si="15">$D$23*T8</f>
        <v>0</v>
      </c>
      <c r="BI8" s="758">
        <f t="shared" ref="BI8:BI47" si="16">$D$24*U8</f>
        <v>0</v>
      </c>
      <c r="BJ8" s="758">
        <f t="shared" ref="BJ8:BJ47" si="17">$D$25*V8</f>
        <v>0</v>
      </c>
      <c r="BK8" s="758">
        <f t="shared" ref="BK8:BK47" si="18">$D$26*W8</f>
        <v>0</v>
      </c>
      <c r="BL8" s="758">
        <f t="shared" ref="BL8:BL47" si="19">$D$27*X8</f>
        <v>0</v>
      </c>
      <c r="BM8" s="758">
        <f t="shared" ref="BM8:BM47" si="20">$D$28*Y8</f>
        <v>0</v>
      </c>
      <c r="BN8" s="758">
        <f t="shared" ref="BN8:BN47" si="21">$D$29*Z8</f>
        <v>0</v>
      </c>
      <c r="BO8" s="758">
        <f t="shared" ref="BO8:BO47" si="22">$D$30*AA8</f>
        <v>0</v>
      </c>
      <c r="BP8" s="758">
        <f t="shared" ref="BP8:BP47" si="23">$D$31*AB8</f>
        <v>0</v>
      </c>
      <c r="BQ8" s="758">
        <f t="shared" ref="BQ8:BQ47" si="24">$D$32*AC8</f>
        <v>0</v>
      </c>
      <c r="BR8" s="758">
        <f t="shared" ref="BR8:BR47" si="25">$D$33*AD8</f>
        <v>0</v>
      </c>
      <c r="BS8" s="758">
        <f t="shared" ref="BS8:BS47" si="26">$D$34*AE8</f>
        <v>0</v>
      </c>
      <c r="BT8" s="758">
        <f t="shared" ref="BT8:BT47" si="27">$D$35*AF8</f>
        <v>0</v>
      </c>
      <c r="BU8" s="758">
        <f t="shared" ref="BU8:BU47" si="28">$D$36*AG8</f>
        <v>0</v>
      </c>
      <c r="BV8" s="758">
        <f t="shared" ref="BV8:BV47" si="29">$D$37*AH8</f>
        <v>0</v>
      </c>
      <c r="BW8" s="758">
        <f t="shared" ref="BW8:BW47" si="30">$D$38*AI8</f>
        <v>0</v>
      </c>
      <c r="BX8" s="758">
        <f t="shared" ref="BX8:BX47" si="31">$D$39*AJ8</f>
        <v>0</v>
      </c>
      <c r="BY8" s="758">
        <f t="shared" ref="BY8:BY47" si="32">$D$40*AK8</f>
        <v>0</v>
      </c>
      <c r="BZ8" s="758">
        <f t="shared" ref="BZ8:BZ47" si="33">$D$41*AL8</f>
        <v>0</v>
      </c>
      <c r="CA8" s="758">
        <f t="shared" ref="CA8:CA47" si="34">$D$42*AM8</f>
        <v>0</v>
      </c>
      <c r="CB8" s="758">
        <f t="shared" ref="CB8:CB47" si="35">$D$43*AN8</f>
        <v>0</v>
      </c>
      <c r="CC8" s="758">
        <f t="shared" ref="CC8:CC47" si="36">$D$44*AO8</f>
        <v>0</v>
      </c>
      <c r="CD8" s="758">
        <f t="shared" ref="CD8:CD47" si="37">$D$45*AP8</f>
        <v>0</v>
      </c>
      <c r="CE8" s="758">
        <f t="shared" ref="CE8:CE47" si="38">$D$46*AQ8</f>
        <v>0</v>
      </c>
      <c r="CF8" s="759">
        <f t="shared" ref="CF8:CF47" si="39">$D$47*AR8</f>
        <v>0</v>
      </c>
      <c r="CG8" s="760">
        <f t="shared" ref="CG8:CG47" si="40">SUM(AS8:CF8)</f>
        <v>0</v>
      </c>
      <c r="CH8" s="761">
        <v>0.57623412865627266</v>
      </c>
      <c r="CI8" s="760">
        <f t="shared" ref="CI8:CI47" si="41">CG8*CH8</f>
        <v>0</v>
      </c>
      <c r="CJ8" s="762">
        <v>1.0411644602852237</v>
      </c>
      <c r="CK8" s="754">
        <v>8.6512164695187049E-2</v>
      </c>
      <c r="CL8" s="755">
        <v>4.7481119493535546E-4</v>
      </c>
      <c r="CM8" s="756">
        <v>2.2848245174638812E-3</v>
      </c>
      <c r="CN8" s="756">
        <v>3.1819635847023764E-5</v>
      </c>
      <c r="CO8" s="756">
        <v>9.1038987484678272E-2</v>
      </c>
      <c r="CP8" s="756">
        <v>8.7427481877899794E-5</v>
      </c>
      <c r="CQ8" s="756">
        <v>1.1452005258311962E-3</v>
      </c>
      <c r="CR8" s="756">
        <v>1.2788999541219776E-3</v>
      </c>
      <c r="CS8" s="756">
        <v>1.4615743872353458E-5</v>
      </c>
      <c r="CT8" s="756">
        <v>5.6263479698754303E-4</v>
      </c>
      <c r="CU8" s="756">
        <v>4.1967665355362569E-5</v>
      </c>
      <c r="CV8" s="756">
        <v>3.092256167999038E-5</v>
      </c>
      <c r="CW8" s="756">
        <v>1.7782395139151674E-5</v>
      </c>
      <c r="CX8" s="756">
        <v>1.6570467191041213E-5</v>
      </c>
      <c r="CY8" s="756">
        <v>1.6424798957183423E-5</v>
      </c>
      <c r="CZ8" s="756">
        <v>1.7651814871412386E-5</v>
      </c>
      <c r="DA8" s="756">
        <v>3.5211387128673382E-5</v>
      </c>
      <c r="DB8" s="756">
        <v>3.1546129214627983E-5</v>
      </c>
      <c r="DC8" s="756">
        <v>2.3416688194758163E-5</v>
      </c>
      <c r="DD8" s="756">
        <v>1.6599875097819608E-5</v>
      </c>
      <c r="DE8" s="756">
        <v>2.1687198610244869E-5</v>
      </c>
      <c r="DF8" s="756">
        <v>7.413591108659503E-3</v>
      </c>
      <c r="DG8" s="756">
        <v>7.2485716797180712E-4</v>
      </c>
      <c r="DH8" s="756">
        <v>3.2280683538563068E-5</v>
      </c>
      <c r="DI8" s="756">
        <v>6.6195886611124726E-5</v>
      </c>
      <c r="DJ8" s="756">
        <v>2.7288780170874424E-5</v>
      </c>
      <c r="DK8" s="756">
        <v>1.3958936284461611E-4</v>
      </c>
      <c r="DL8" s="756">
        <v>4.7061332752639261E-5</v>
      </c>
      <c r="DM8" s="756">
        <v>1.7628743514047294E-5</v>
      </c>
      <c r="DN8" s="756">
        <v>3.6160196475933436E-5</v>
      </c>
      <c r="DO8" s="756">
        <v>1.6355827091768315E-4</v>
      </c>
      <c r="DP8" s="756">
        <v>7.1195186431768622E-5</v>
      </c>
      <c r="DQ8" s="756">
        <v>1.5435222704142822E-3</v>
      </c>
      <c r="DR8" s="756">
        <v>1.7248887001959077E-3</v>
      </c>
      <c r="DS8" s="756">
        <v>9.935772221618005E-4</v>
      </c>
      <c r="DT8" s="756">
        <v>4.8139747994524339E-5</v>
      </c>
      <c r="DU8" s="756">
        <v>1.1887709726277479E-2</v>
      </c>
      <c r="DV8" s="756">
        <v>3.9475661442839083E-4</v>
      </c>
      <c r="DW8" s="756">
        <v>1.4438288748402293E-4</v>
      </c>
      <c r="DX8" s="1138">
        <f t="array" ref="DX8:DX47">MMULT(CJ8:DW47,CI8:CI47)</f>
        <v>0</v>
      </c>
      <c r="DY8" s="763">
        <v>0.56685942304860526</v>
      </c>
      <c r="DZ8" s="1466">
        <f t="shared" ref="DZ8:DZ47" si="42">D8*DY8</f>
        <v>0</v>
      </c>
      <c r="EA8" s="1138">
        <f t="shared" ref="EA8:EA47" si="43">DX8*DY8</f>
        <v>0</v>
      </c>
      <c r="EB8" s="763">
        <v>9.4216505301231324E-2</v>
      </c>
      <c r="EC8" s="1467">
        <f t="shared" ref="EC8:EC47" si="44">D8*EB8</f>
        <v>0</v>
      </c>
      <c r="ED8" s="1142">
        <f t="shared" ref="ED8:ED47" si="45">DX8*EB8</f>
        <v>0</v>
      </c>
      <c r="EE8" s="1935">
        <v>0.72430000000000005</v>
      </c>
      <c r="EF8" s="1938">
        <f>(EC48+ED48)*EE8</f>
        <v>0</v>
      </c>
      <c r="EG8" s="761">
        <v>1.1060505891934601E-2</v>
      </c>
      <c r="EH8" s="1596">
        <f t="shared" ref="EH8:EH47" si="46">$EF$8*EG8</f>
        <v>0</v>
      </c>
      <c r="EI8" s="1596">
        <f t="shared" ref="EI8:EI47" si="47">EH8*DY8</f>
        <v>0</v>
      </c>
      <c r="EJ8" s="1597">
        <f t="shared" ref="EJ8:EJ47" si="48">EH8*EB8</f>
        <v>0</v>
      </c>
      <c r="EK8" s="1636">
        <f t="shared" ref="EK8:EK47" si="49">D8+DX8+EH8</f>
        <v>0</v>
      </c>
      <c r="EL8" s="716"/>
      <c r="EM8" s="751">
        <v>1</v>
      </c>
      <c r="EN8" s="752" t="s">
        <v>0</v>
      </c>
      <c r="EO8" s="798">
        <v>0.28679199999999999</v>
      </c>
      <c r="EP8" s="1468">
        <f t="shared" ref="EP8:EP47" si="50">D8*EO8*100</f>
        <v>0</v>
      </c>
      <c r="EQ8" s="1153">
        <f t="shared" ref="EQ8:EQ47" si="51">DX8*EO8*100</f>
        <v>0</v>
      </c>
      <c r="ER8" s="1574">
        <f t="shared" ref="ER8:ER47" si="52">EH8*EO8*100</f>
        <v>0</v>
      </c>
      <c r="ES8" s="798">
        <v>3.4079999999999999E-2</v>
      </c>
      <c r="ET8" s="1468">
        <f t="shared" ref="ET8:ET47" si="53">D8*ES8*100</f>
        <v>0</v>
      </c>
      <c r="EU8" s="1153">
        <f t="shared" ref="EU8:EU47" si="54">DX8*ES8*100</f>
        <v>0</v>
      </c>
      <c r="EV8" s="1575">
        <f t="shared" ref="EV8:EV47" si="55">EH8*ES8*100</f>
        <v>0</v>
      </c>
    </row>
    <row r="9" spans="2:152" ht="12" customHeight="1">
      <c r="B9" s="764">
        <v>2</v>
      </c>
      <c r="C9" s="765" t="s">
        <v>243</v>
      </c>
      <c r="D9" s="1133">
        <v>0</v>
      </c>
      <c r="E9" s="766">
        <v>7.1484080548213091E-3</v>
      </c>
      <c r="F9" s="767">
        <v>8.6297314033593933E-2</v>
      </c>
      <c r="G9" s="767">
        <v>0</v>
      </c>
      <c r="H9" s="767">
        <v>0</v>
      </c>
      <c r="I9" s="767">
        <v>0</v>
      </c>
      <c r="J9" s="768">
        <v>0.17304823259248855</v>
      </c>
      <c r="K9" s="769">
        <v>0</v>
      </c>
      <c r="L9" s="769">
        <v>0</v>
      </c>
      <c r="M9" s="769">
        <v>6.5956534643669821E-5</v>
      </c>
      <c r="N9" s="769">
        <v>0</v>
      </c>
      <c r="O9" s="769">
        <v>0</v>
      </c>
      <c r="P9" s="769">
        <v>0</v>
      </c>
      <c r="Q9" s="769">
        <v>0</v>
      </c>
      <c r="R9" s="769">
        <v>0</v>
      </c>
      <c r="S9" s="769">
        <v>0</v>
      </c>
      <c r="T9" s="769">
        <v>0</v>
      </c>
      <c r="U9" s="769">
        <v>0</v>
      </c>
      <c r="V9" s="769">
        <v>0</v>
      </c>
      <c r="W9" s="769">
        <v>0</v>
      </c>
      <c r="X9" s="769">
        <v>0</v>
      </c>
      <c r="Y9" s="769">
        <v>0</v>
      </c>
      <c r="Z9" s="769">
        <v>0</v>
      </c>
      <c r="AA9" s="769">
        <v>0</v>
      </c>
      <c r="AB9" s="769">
        <v>0</v>
      </c>
      <c r="AC9" s="769">
        <v>0</v>
      </c>
      <c r="AD9" s="769">
        <v>0</v>
      </c>
      <c r="AE9" s="769">
        <v>0</v>
      </c>
      <c r="AF9" s="769">
        <v>0</v>
      </c>
      <c r="AG9" s="769">
        <v>0</v>
      </c>
      <c r="AH9" s="769">
        <v>0</v>
      </c>
      <c r="AI9" s="769">
        <v>2.0543709824207477E-6</v>
      </c>
      <c r="AJ9" s="769">
        <v>0</v>
      </c>
      <c r="AK9" s="769">
        <v>4.0659662362163742E-6</v>
      </c>
      <c r="AL9" s="769">
        <v>4.795356771787869E-4</v>
      </c>
      <c r="AM9" s="769">
        <v>3.3346263517146103E-4</v>
      </c>
      <c r="AN9" s="769">
        <v>0</v>
      </c>
      <c r="AO9" s="769">
        <v>0</v>
      </c>
      <c r="AP9" s="769">
        <v>3.0239455643383292E-3</v>
      </c>
      <c r="AQ9" s="769">
        <v>0</v>
      </c>
      <c r="AR9" s="769">
        <v>0</v>
      </c>
      <c r="AS9" s="770">
        <f t="shared" si="0"/>
        <v>0</v>
      </c>
      <c r="AT9" s="771">
        <f t="shared" si="1"/>
        <v>0</v>
      </c>
      <c r="AU9" s="771">
        <f t="shared" si="2"/>
        <v>0</v>
      </c>
      <c r="AV9" s="771">
        <f t="shared" si="3"/>
        <v>0</v>
      </c>
      <c r="AW9" s="771">
        <f t="shared" si="4"/>
        <v>0</v>
      </c>
      <c r="AX9" s="771">
        <f t="shared" si="5"/>
        <v>0</v>
      </c>
      <c r="AY9" s="771">
        <f t="shared" si="6"/>
        <v>0</v>
      </c>
      <c r="AZ9" s="771">
        <f t="shared" si="7"/>
        <v>0</v>
      </c>
      <c r="BA9" s="771">
        <f t="shared" si="8"/>
        <v>0</v>
      </c>
      <c r="BB9" s="771">
        <f t="shared" si="9"/>
        <v>0</v>
      </c>
      <c r="BC9" s="771">
        <f t="shared" si="10"/>
        <v>0</v>
      </c>
      <c r="BD9" s="771">
        <f t="shared" si="11"/>
        <v>0</v>
      </c>
      <c r="BE9" s="771">
        <f t="shared" si="12"/>
        <v>0</v>
      </c>
      <c r="BF9" s="771">
        <f t="shared" si="13"/>
        <v>0</v>
      </c>
      <c r="BG9" s="771">
        <f t="shared" si="14"/>
        <v>0</v>
      </c>
      <c r="BH9" s="771">
        <f t="shared" si="15"/>
        <v>0</v>
      </c>
      <c r="BI9" s="771">
        <f t="shared" si="16"/>
        <v>0</v>
      </c>
      <c r="BJ9" s="771">
        <f t="shared" si="17"/>
        <v>0</v>
      </c>
      <c r="BK9" s="771">
        <f t="shared" si="18"/>
        <v>0</v>
      </c>
      <c r="BL9" s="771">
        <f t="shared" si="19"/>
        <v>0</v>
      </c>
      <c r="BM9" s="771">
        <f t="shared" si="20"/>
        <v>0</v>
      </c>
      <c r="BN9" s="771">
        <f t="shared" si="21"/>
        <v>0</v>
      </c>
      <c r="BO9" s="771">
        <f t="shared" si="22"/>
        <v>0</v>
      </c>
      <c r="BP9" s="771">
        <f t="shared" si="23"/>
        <v>0</v>
      </c>
      <c r="BQ9" s="771">
        <f t="shared" si="24"/>
        <v>0</v>
      </c>
      <c r="BR9" s="771">
        <f t="shared" si="25"/>
        <v>0</v>
      </c>
      <c r="BS9" s="771">
        <f t="shared" si="26"/>
        <v>0</v>
      </c>
      <c r="BT9" s="771">
        <f t="shared" si="27"/>
        <v>0</v>
      </c>
      <c r="BU9" s="771">
        <f t="shared" si="28"/>
        <v>0</v>
      </c>
      <c r="BV9" s="771">
        <f t="shared" si="29"/>
        <v>0</v>
      </c>
      <c r="BW9" s="771">
        <f t="shared" si="30"/>
        <v>0</v>
      </c>
      <c r="BX9" s="771">
        <f t="shared" si="31"/>
        <v>0</v>
      </c>
      <c r="BY9" s="771">
        <f t="shared" si="32"/>
        <v>0</v>
      </c>
      <c r="BZ9" s="771">
        <f t="shared" si="33"/>
        <v>0</v>
      </c>
      <c r="CA9" s="771">
        <f t="shared" si="34"/>
        <v>0</v>
      </c>
      <c r="CB9" s="771">
        <f t="shared" si="35"/>
        <v>0</v>
      </c>
      <c r="CC9" s="771">
        <f t="shared" si="36"/>
        <v>0</v>
      </c>
      <c r="CD9" s="771">
        <f t="shared" si="37"/>
        <v>0</v>
      </c>
      <c r="CE9" s="771">
        <f t="shared" si="38"/>
        <v>0</v>
      </c>
      <c r="CF9" s="772">
        <f t="shared" si="39"/>
        <v>0</v>
      </c>
      <c r="CG9" s="773">
        <f t="shared" si="40"/>
        <v>0</v>
      </c>
      <c r="CH9" s="774">
        <v>0.64758616512205469</v>
      </c>
      <c r="CI9" s="773">
        <f t="shared" si="41"/>
        <v>0</v>
      </c>
      <c r="CJ9" s="775">
        <v>5.4995457878962168E-3</v>
      </c>
      <c r="CK9" s="767">
        <v>1.0754656452388314</v>
      </c>
      <c r="CL9" s="768">
        <v>1.916618121679547E-4</v>
      </c>
      <c r="CM9" s="769">
        <v>3.125216330717588E-3</v>
      </c>
      <c r="CN9" s="769">
        <v>6.5902227062610141E-6</v>
      </c>
      <c r="CO9" s="769">
        <v>0.12666924922351663</v>
      </c>
      <c r="CP9" s="769">
        <v>7.1993979431609523E-6</v>
      </c>
      <c r="CQ9" s="769">
        <v>1.3799364863277888E-4</v>
      </c>
      <c r="CR9" s="769">
        <v>2.7978665066519985E-4</v>
      </c>
      <c r="CS9" s="769">
        <v>2.2721981809580474E-6</v>
      </c>
      <c r="CT9" s="769">
        <v>5.5606946075635264E-6</v>
      </c>
      <c r="CU9" s="769">
        <v>1.9168389492937567E-5</v>
      </c>
      <c r="CV9" s="769">
        <v>2.8405673676129341E-6</v>
      </c>
      <c r="CW9" s="769">
        <v>3.0924429537550694E-6</v>
      </c>
      <c r="CX9" s="769">
        <v>2.5687153479538912E-6</v>
      </c>
      <c r="CY9" s="769">
        <v>2.9980723536780157E-6</v>
      </c>
      <c r="CZ9" s="769">
        <v>3.1346211877688089E-6</v>
      </c>
      <c r="DA9" s="769">
        <v>3.8037699216237902E-6</v>
      </c>
      <c r="DB9" s="769">
        <v>5.1355186173356015E-6</v>
      </c>
      <c r="DC9" s="769">
        <v>3.4439712787154347E-6</v>
      </c>
      <c r="DD9" s="769">
        <v>1.8079424012871682E-6</v>
      </c>
      <c r="DE9" s="769">
        <v>5.2552988792159428E-6</v>
      </c>
      <c r="DF9" s="769">
        <v>6.6382936815467569E-5</v>
      </c>
      <c r="DG9" s="769">
        <v>1.2791207077711105E-5</v>
      </c>
      <c r="DH9" s="769">
        <v>3.127697088905461E-6</v>
      </c>
      <c r="DI9" s="769">
        <v>7.4880811648107217E-6</v>
      </c>
      <c r="DJ9" s="769">
        <v>5.4234619730802952E-6</v>
      </c>
      <c r="DK9" s="769">
        <v>1.4904103428537024E-5</v>
      </c>
      <c r="DL9" s="769">
        <v>6.4118505849346219E-6</v>
      </c>
      <c r="DM9" s="769">
        <v>3.6528610722996646E-6</v>
      </c>
      <c r="DN9" s="769">
        <v>9.8916191138649812E-6</v>
      </c>
      <c r="DO9" s="769">
        <v>6.648480571958172E-5</v>
      </c>
      <c r="DP9" s="769">
        <v>2.4318345097332455E-5</v>
      </c>
      <c r="DQ9" s="769">
        <v>5.7535221472884994E-4</v>
      </c>
      <c r="DR9" s="769">
        <v>6.7950167477440421E-4</v>
      </c>
      <c r="DS9" s="769">
        <v>6.3561872728981812E-5</v>
      </c>
      <c r="DT9" s="769">
        <v>1.0701236164464571E-5</v>
      </c>
      <c r="DU9" s="769">
        <v>6.8588570344694701E-3</v>
      </c>
      <c r="DV9" s="769">
        <v>2.5773697113056078E-5</v>
      </c>
      <c r="DW9" s="769">
        <v>1.3644115194400911E-4</v>
      </c>
      <c r="DX9" s="1139">
        <v>0</v>
      </c>
      <c r="DY9" s="776">
        <v>0.1825799210465206</v>
      </c>
      <c r="DZ9" s="1469">
        <f t="shared" si="42"/>
        <v>0</v>
      </c>
      <c r="EA9" s="1139">
        <f t="shared" si="43"/>
        <v>0</v>
      </c>
      <c r="EB9" s="776">
        <v>5.7405758959671802E-2</v>
      </c>
      <c r="EC9" s="1470">
        <f t="shared" si="44"/>
        <v>0</v>
      </c>
      <c r="ED9" s="1143">
        <f t="shared" si="45"/>
        <v>0</v>
      </c>
      <c r="EE9" s="1936"/>
      <c r="EF9" s="1939"/>
      <c r="EG9" s="774">
        <v>5.4214943263391413E-3</v>
      </c>
      <c r="EH9" s="1598">
        <f t="shared" si="46"/>
        <v>0</v>
      </c>
      <c r="EI9" s="1598">
        <f t="shared" si="47"/>
        <v>0</v>
      </c>
      <c r="EJ9" s="1599">
        <f t="shared" si="48"/>
        <v>0</v>
      </c>
      <c r="EK9" s="1637">
        <f t="shared" si="49"/>
        <v>0</v>
      </c>
      <c r="EL9" s="716"/>
      <c r="EM9" s="764">
        <v>2</v>
      </c>
      <c r="EN9" s="765" t="s">
        <v>243</v>
      </c>
      <c r="EO9" s="799">
        <v>7.4792999999999998E-2</v>
      </c>
      <c r="EP9" s="1471">
        <f t="shared" si="50"/>
        <v>0</v>
      </c>
      <c r="EQ9" s="1154">
        <f t="shared" si="51"/>
        <v>0</v>
      </c>
      <c r="ER9" s="1576">
        <f t="shared" si="52"/>
        <v>0</v>
      </c>
      <c r="ES9" s="799">
        <v>4.3192000000000001E-2</v>
      </c>
      <c r="ET9" s="1471">
        <f t="shared" si="53"/>
        <v>0</v>
      </c>
      <c r="EU9" s="1154">
        <f t="shared" si="54"/>
        <v>0</v>
      </c>
      <c r="EV9" s="1577">
        <f t="shared" si="55"/>
        <v>0</v>
      </c>
    </row>
    <row r="10" spans="2:152" ht="12" customHeight="1">
      <c r="B10" s="764">
        <v>3</v>
      </c>
      <c r="C10" s="765" t="s">
        <v>1</v>
      </c>
      <c r="D10" s="1133">
        <v>0</v>
      </c>
      <c r="E10" s="766">
        <v>2.891948557790957E-4</v>
      </c>
      <c r="F10" s="767">
        <v>0</v>
      </c>
      <c r="G10" s="767">
        <v>0.17778584768624195</v>
      </c>
      <c r="H10" s="767">
        <v>1.3627691469065141E-4</v>
      </c>
      <c r="I10" s="767">
        <v>5.3858997145473151E-5</v>
      </c>
      <c r="J10" s="768">
        <v>2.7454460711389772E-4</v>
      </c>
      <c r="K10" s="769">
        <v>0</v>
      </c>
      <c r="L10" s="769">
        <v>2.3240277093116778E-2</v>
      </c>
      <c r="M10" s="769">
        <v>3.297826732183491E-5</v>
      </c>
      <c r="N10" s="769">
        <v>0</v>
      </c>
      <c r="O10" s="769">
        <v>0</v>
      </c>
      <c r="P10" s="769">
        <v>0</v>
      </c>
      <c r="Q10" s="769">
        <v>0</v>
      </c>
      <c r="R10" s="769">
        <v>0</v>
      </c>
      <c r="S10" s="769">
        <v>0</v>
      </c>
      <c r="T10" s="769">
        <v>0</v>
      </c>
      <c r="U10" s="769">
        <v>0</v>
      </c>
      <c r="V10" s="769">
        <v>0</v>
      </c>
      <c r="W10" s="769">
        <v>0</v>
      </c>
      <c r="X10" s="769">
        <v>0</v>
      </c>
      <c r="Y10" s="769">
        <v>0</v>
      </c>
      <c r="Z10" s="769">
        <v>0</v>
      </c>
      <c r="AA10" s="769">
        <v>1.0875475802066341E-4</v>
      </c>
      <c r="AB10" s="769">
        <v>4.4645125137206787E-5</v>
      </c>
      <c r="AC10" s="769">
        <v>0</v>
      </c>
      <c r="AD10" s="769">
        <v>0</v>
      </c>
      <c r="AE10" s="769">
        <v>0</v>
      </c>
      <c r="AF10" s="769">
        <v>0</v>
      </c>
      <c r="AG10" s="769">
        <v>0</v>
      </c>
      <c r="AH10" s="769">
        <v>0</v>
      </c>
      <c r="AI10" s="769">
        <v>0</v>
      </c>
      <c r="AJ10" s="769">
        <v>0</v>
      </c>
      <c r="AK10" s="769">
        <v>5.4212883149551659E-6</v>
      </c>
      <c r="AL10" s="769">
        <v>5.5119043353883551E-5</v>
      </c>
      <c r="AM10" s="769">
        <v>6.9414670994875558E-5</v>
      </c>
      <c r="AN10" s="769">
        <v>0</v>
      </c>
      <c r="AO10" s="769">
        <v>0</v>
      </c>
      <c r="AP10" s="769">
        <v>1.0164912948428151E-3</v>
      </c>
      <c r="AQ10" s="769">
        <v>0</v>
      </c>
      <c r="AR10" s="769">
        <v>0</v>
      </c>
      <c r="AS10" s="770">
        <f t="shared" si="0"/>
        <v>0</v>
      </c>
      <c r="AT10" s="771">
        <f t="shared" si="1"/>
        <v>0</v>
      </c>
      <c r="AU10" s="771">
        <f t="shared" si="2"/>
        <v>0</v>
      </c>
      <c r="AV10" s="771">
        <f t="shared" si="3"/>
        <v>0</v>
      </c>
      <c r="AW10" s="771">
        <f t="shared" si="4"/>
        <v>0</v>
      </c>
      <c r="AX10" s="771">
        <f t="shared" si="5"/>
        <v>0</v>
      </c>
      <c r="AY10" s="771">
        <f t="shared" si="6"/>
        <v>0</v>
      </c>
      <c r="AZ10" s="771">
        <f t="shared" si="7"/>
        <v>0</v>
      </c>
      <c r="BA10" s="771">
        <f t="shared" si="8"/>
        <v>0</v>
      </c>
      <c r="BB10" s="771">
        <f t="shared" si="9"/>
        <v>0</v>
      </c>
      <c r="BC10" s="771">
        <f t="shared" si="10"/>
        <v>0</v>
      </c>
      <c r="BD10" s="771">
        <f t="shared" si="11"/>
        <v>0</v>
      </c>
      <c r="BE10" s="771">
        <f t="shared" si="12"/>
        <v>0</v>
      </c>
      <c r="BF10" s="771">
        <f t="shared" si="13"/>
        <v>0</v>
      </c>
      <c r="BG10" s="771">
        <f t="shared" si="14"/>
        <v>0</v>
      </c>
      <c r="BH10" s="771">
        <f t="shared" si="15"/>
        <v>0</v>
      </c>
      <c r="BI10" s="771">
        <f t="shared" si="16"/>
        <v>0</v>
      </c>
      <c r="BJ10" s="771">
        <f t="shared" si="17"/>
        <v>0</v>
      </c>
      <c r="BK10" s="771">
        <f t="shared" si="18"/>
        <v>0</v>
      </c>
      <c r="BL10" s="771">
        <f t="shared" si="19"/>
        <v>0</v>
      </c>
      <c r="BM10" s="771">
        <f t="shared" si="20"/>
        <v>0</v>
      </c>
      <c r="BN10" s="771">
        <f t="shared" si="21"/>
        <v>0</v>
      </c>
      <c r="BO10" s="771">
        <f t="shared" si="22"/>
        <v>0</v>
      </c>
      <c r="BP10" s="771">
        <f t="shared" si="23"/>
        <v>0</v>
      </c>
      <c r="BQ10" s="771">
        <f t="shared" si="24"/>
        <v>0</v>
      </c>
      <c r="BR10" s="771">
        <f t="shared" si="25"/>
        <v>0</v>
      </c>
      <c r="BS10" s="771">
        <f t="shared" si="26"/>
        <v>0</v>
      </c>
      <c r="BT10" s="771">
        <f t="shared" si="27"/>
        <v>0</v>
      </c>
      <c r="BU10" s="771">
        <f t="shared" si="28"/>
        <v>0</v>
      </c>
      <c r="BV10" s="771">
        <f t="shared" si="29"/>
        <v>0</v>
      </c>
      <c r="BW10" s="771">
        <f t="shared" si="30"/>
        <v>0</v>
      </c>
      <c r="BX10" s="771">
        <f t="shared" si="31"/>
        <v>0</v>
      </c>
      <c r="BY10" s="771">
        <f t="shared" si="32"/>
        <v>0</v>
      </c>
      <c r="BZ10" s="771">
        <f t="shared" si="33"/>
        <v>0</v>
      </c>
      <c r="CA10" s="771">
        <f t="shared" si="34"/>
        <v>0</v>
      </c>
      <c r="CB10" s="771">
        <f t="shared" si="35"/>
        <v>0</v>
      </c>
      <c r="CC10" s="771">
        <f t="shared" si="36"/>
        <v>0</v>
      </c>
      <c r="CD10" s="771">
        <f t="shared" si="37"/>
        <v>0</v>
      </c>
      <c r="CE10" s="771">
        <f t="shared" si="38"/>
        <v>0</v>
      </c>
      <c r="CF10" s="772">
        <f t="shared" si="39"/>
        <v>0</v>
      </c>
      <c r="CG10" s="773">
        <f t="shared" si="40"/>
        <v>0</v>
      </c>
      <c r="CH10" s="774">
        <v>0.82667458785088366</v>
      </c>
      <c r="CI10" s="773">
        <f t="shared" si="41"/>
        <v>0</v>
      </c>
      <c r="CJ10" s="775">
        <v>7.5326254284627811E-4</v>
      </c>
      <c r="CK10" s="767">
        <v>2.3752125161885979E-4</v>
      </c>
      <c r="CL10" s="768">
        <v>1.1723341490619243</v>
      </c>
      <c r="CM10" s="769">
        <v>1.9465372499232191E-4</v>
      </c>
      <c r="CN10" s="769">
        <v>9.7143660573739224E-5</v>
      </c>
      <c r="CO10" s="769">
        <v>4.912477679000736E-4</v>
      </c>
      <c r="CP10" s="769">
        <v>5.468965522319002E-5</v>
      </c>
      <c r="CQ10" s="769">
        <v>2.6784439603933161E-2</v>
      </c>
      <c r="CR10" s="769">
        <v>1.5695193616041244E-4</v>
      </c>
      <c r="CS10" s="769">
        <v>1.2434114468137976E-5</v>
      </c>
      <c r="CT10" s="769">
        <v>8.3670447887378773E-5</v>
      </c>
      <c r="CU10" s="769">
        <v>1.4367304978180341E-4</v>
      </c>
      <c r="CV10" s="769">
        <v>2.7004566673375871E-5</v>
      </c>
      <c r="CW10" s="769">
        <v>1.5455947285758753E-5</v>
      </c>
      <c r="CX10" s="769">
        <v>3.5327248804622435E-5</v>
      </c>
      <c r="CY10" s="769">
        <v>2.6703941579967947E-5</v>
      </c>
      <c r="CZ10" s="769">
        <v>2.4720162181323916E-5</v>
      </c>
      <c r="DA10" s="769">
        <v>9.3421472369685765E-5</v>
      </c>
      <c r="DB10" s="769">
        <v>1.189969032565877E-4</v>
      </c>
      <c r="DC10" s="769">
        <v>7.501445660101413E-5</v>
      </c>
      <c r="DD10" s="769">
        <v>3.6020562050606073E-5</v>
      </c>
      <c r="DE10" s="769">
        <v>1.2412824288084807E-4</v>
      </c>
      <c r="DF10" s="769">
        <v>1.0346833788021103E-3</v>
      </c>
      <c r="DG10" s="769">
        <v>4.3330354782357118E-4</v>
      </c>
      <c r="DH10" s="769">
        <v>5.9214540533722802E-5</v>
      </c>
      <c r="DI10" s="769">
        <v>6.5342965952141881E-5</v>
      </c>
      <c r="DJ10" s="769">
        <v>6.6328823623381172E-5</v>
      </c>
      <c r="DK10" s="769">
        <v>1.0289023218701176E-4</v>
      </c>
      <c r="DL10" s="769">
        <v>8.0188120818999091E-5</v>
      </c>
      <c r="DM10" s="769">
        <v>1.6191501384962151E-5</v>
      </c>
      <c r="DN10" s="769">
        <v>4.3091819886751513E-5</v>
      </c>
      <c r="DO10" s="769">
        <v>2.2632095309251251E-4</v>
      </c>
      <c r="DP10" s="769">
        <v>4.6884292221918023E-5</v>
      </c>
      <c r="DQ10" s="769">
        <v>1.4636927758366017E-4</v>
      </c>
      <c r="DR10" s="769">
        <v>1.5743709166539664E-4</v>
      </c>
      <c r="DS10" s="769">
        <v>2.4975114947489566E-4</v>
      </c>
      <c r="DT10" s="769">
        <v>6.6599092334608455E-5</v>
      </c>
      <c r="DU10" s="769">
        <v>1.1055451801824591E-3</v>
      </c>
      <c r="DV10" s="769">
        <v>4.334217118183303E-3</v>
      </c>
      <c r="DW10" s="769">
        <v>4.5092027646465745E-5</v>
      </c>
      <c r="DX10" s="1139">
        <v>0</v>
      </c>
      <c r="DY10" s="776">
        <v>0.66891471259597424</v>
      </c>
      <c r="DZ10" s="1469">
        <f t="shared" si="42"/>
        <v>0</v>
      </c>
      <c r="EA10" s="1139">
        <f t="shared" si="43"/>
        <v>0</v>
      </c>
      <c r="EB10" s="776">
        <v>0.2661340527080307</v>
      </c>
      <c r="EC10" s="1470">
        <f t="shared" si="44"/>
        <v>0</v>
      </c>
      <c r="ED10" s="1143">
        <f t="shared" si="45"/>
        <v>0</v>
      </c>
      <c r="EE10" s="1936"/>
      <c r="EF10" s="1939"/>
      <c r="EG10" s="774">
        <v>7.9625129057566877E-4</v>
      </c>
      <c r="EH10" s="1598">
        <f t="shared" si="46"/>
        <v>0</v>
      </c>
      <c r="EI10" s="1598">
        <f t="shared" si="47"/>
        <v>0</v>
      </c>
      <c r="EJ10" s="1599">
        <f t="shared" si="48"/>
        <v>0</v>
      </c>
      <c r="EK10" s="1637">
        <f t="shared" si="49"/>
        <v>0</v>
      </c>
      <c r="EL10" s="716"/>
      <c r="EM10" s="764">
        <v>3</v>
      </c>
      <c r="EN10" s="765" t="s">
        <v>1</v>
      </c>
      <c r="EO10" s="799">
        <v>0.102511</v>
      </c>
      <c r="EP10" s="1471">
        <f t="shared" si="50"/>
        <v>0</v>
      </c>
      <c r="EQ10" s="1154">
        <f t="shared" si="51"/>
        <v>0</v>
      </c>
      <c r="ER10" s="1576">
        <f t="shared" si="52"/>
        <v>0</v>
      </c>
      <c r="ES10" s="799">
        <v>9.2395000000000005E-2</v>
      </c>
      <c r="ET10" s="1471">
        <f t="shared" si="53"/>
        <v>0</v>
      </c>
      <c r="EU10" s="1154">
        <f t="shared" si="54"/>
        <v>0</v>
      </c>
      <c r="EV10" s="1577">
        <f t="shared" si="55"/>
        <v>0</v>
      </c>
    </row>
    <row r="11" spans="2:152" ht="12" customHeight="1">
      <c r="B11" s="764">
        <v>4</v>
      </c>
      <c r="C11" s="765" t="s">
        <v>2</v>
      </c>
      <c r="D11" s="1133">
        <v>0</v>
      </c>
      <c r="E11" s="766">
        <v>0</v>
      </c>
      <c r="F11" s="767">
        <v>0</v>
      </c>
      <c r="G11" s="767">
        <v>0</v>
      </c>
      <c r="H11" s="767">
        <v>3.0526028890705915E-2</v>
      </c>
      <c r="I11" s="767">
        <v>0</v>
      </c>
      <c r="J11" s="768">
        <v>9.6531160812907427E-2</v>
      </c>
      <c r="K11" s="769">
        <v>0</v>
      </c>
      <c r="L11" s="769">
        <v>0</v>
      </c>
      <c r="M11" s="769">
        <v>6.5956534643669821E-5</v>
      </c>
      <c r="N11" s="769">
        <v>0</v>
      </c>
      <c r="O11" s="769">
        <v>0</v>
      </c>
      <c r="P11" s="769">
        <v>0</v>
      </c>
      <c r="Q11" s="769">
        <v>0</v>
      </c>
      <c r="R11" s="769">
        <v>0</v>
      </c>
      <c r="S11" s="769">
        <v>0</v>
      </c>
      <c r="T11" s="769">
        <v>0</v>
      </c>
      <c r="U11" s="769">
        <v>0</v>
      </c>
      <c r="V11" s="769">
        <v>0</v>
      </c>
      <c r="W11" s="769">
        <v>0</v>
      </c>
      <c r="X11" s="769">
        <v>0</v>
      </c>
      <c r="Y11" s="769">
        <v>0</v>
      </c>
      <c r="Z11" s="769">
        <v>0</v>
      </c>
      <c r="AA11" s="769">
        <v>6.8878013413086825E-4</v>
      </c>
      <c r="AB11" s="769">
        <v>0</v>
      </c>
      <c r="AC11" s="769">
        <v>0</v>
      </c>
      <c r="AD11" s="769">
        <v>0</v>
      </c>
      <c r="AE11" s="769">
        <v>0</v>
      </c>
      <c r="AF11" s="769">
        <v>0</v>
      </c>
      <c r="AG11" s="769">
        <v>0</v>
      </c>
      <c r="AH11" s="769">
        <v>0</v>
      </c>
      <c r="AI11" s="769">
        <v>0</v>
      </c>
      <c r="AJ11" s="769">
        <v>0</v>
      </c>
      <c r="AK11" s="769">
        <v>1.0842576629910332E-5</v>
      </c>
      <c r="AL11" s="769">
        <v>6.6142852024660262E-5</v>
      </c>
      <c r="AM11" s="769">
        <v>6.1384346311154671E-4</v>
      </c>
      <c r="AN11" s="769">
        <v>0</v>
      </c>
      <c r="AO11" s="769">
        <v>0</v>
      </c>
      <c r="AP11" s="769">
        <v>3.8199650029937756E-3</v>
      </c>
      <c r="AQ11" s="769">
        <v>0</v>
      </c>
      <c r="AR11" s="769">
        <v>0</v>
      </c>
      <c r="AS11" s="770">
        <f t="shared" si="0"/>
        <v>0</v>
      </c>
      <c r="AT11" s="771">
        <f t="shared" si="1"/>
        <v>0</v>
      </c>
      <c r="AU11" s="771">
        <f t="shared" si="2"/>
        <v>0</v>
      </c>
      <c r="AV11" s="771">
        <f t="shared" si="3"/>
        <v>0</v>
      </c>
      <c r="AW11" s="771">
        <f t="shared" si="4"/>
        <v>0</v>
      </c>
      <c r="AX11" s="771">
        <f t="shared" si="5"/>
        <v>0</v>
      </c>
      <c r="AY11" s="771">
        <f t="shared" si="6"/>
        <v>0</v>
      </c>
      <c r="AZ11" s="771">
        <f t="shared" si="7"/>
        <v>0</v>
      </c>
      <c r="BA11" s="771">
        <f t="shared" si="8"/>
        <v>0</v>
      </c>
      <c r="BB11" s="771">
        <f t="shared" si="9"/>
        <v>0</v>
      </c>
      <c r="BC11" s="771">
        <f t="shared" si="10"/>
        <v>0</v>
      </c>
      <c r="BD11" s="771">
        <f t="shared" si="11"/>
        <v>0</v>
      </c>
      <c r="BE11" s="771">
        <f t="shared" si="12"/>
        <v>0</v>
      </c>
      <c r="BF11" s="771">
        <f t="shared" si="13"/>
        <v>0</v>
      </c>
      <c r="BG11" s="771">
        <f t="shared" si="14"/>
        <v>0</v>
      </c>
      <c r="BH11" s="771">
        <f t="shared" si="15"/>
        <v>0</v>
      </c>
      <c r="BI11" s="771">
        <f t="shared" si="16"/>
        <v>0</v>
      </c>
      <c r="BJ11" s="771">
        <f t="shared" si="17"/>
        <v>0</v>
      </c>
      <c r="BK11" s="771">
        <f t="shared" si="18"/>
        <v>0</v>
      </c>
      <c r="BL11" s="771">
        <f t="shared" si="19"/>
        <v>0</v>
      </c>
      <c r="BM11" s="771">
        <f t="shared" si="20"/>
        <v>0</v>
      </c>
      <c r="BN11" s="771">
        <f t="shared" si="21"/>
        <v>0</v>
      </c>
      <c r="BO11" s="771">
        <f t="shared" si="22"/>
        <v>0</v>
      </c>
      <c r="BP11" s="771">
        <f t="shared" si="23"/>
        <v>0</v>
      </c>
      <c r="BQ11" s="771">
        <f t="shared" si="24"/>
        <v>0</v>
      </c>
      <c r="BR11" s="771">
        <f t="shared" si="25"/>
        <v>0</v>
      </c>
      <c r="BS11" s="771">
        <f t="shared" si="26"/>
        <v>0</v>
      </c>
      <c r="BT11" s="771">
        <f t="shared" si="27"/>
        <v>0</v>
      </c>
      <c r="BU11" s="771">
        <f t="shared" si="28"/>
        <v>0</v>
      </c>
      <c r="BV11" s="771">
        <f t="shared" si="29"/>
        <v>0</v>
      </c>
      <c r="BW11" s="771">
        <f t="shared" si="30"/>
        <v>0</v>
      </c>
      <c r="BX11" s="771">
        <f t="shared" si="31"/>
        <v>0</v>
      </c>
      <c r="BY11" s="771">
        <f t="shared" si="32"/>
        <v>0</v>
      </c>
      <c r="BZ11" s="771">
        <f t="shared" si="33"/>
        <v>0</v>
      </c>
      <c r="CA11" s="771">
        <f t="shared" si="34"/>
        <v>0</v>
      </c>
      <c r="CB11" s="771">
        <f t="shared" si="35"/>
        <v>0</v>
      </c>
      <c r="CC11" s="771">
        <f t="shared" si="36"/>
        <v>0</v>
      </c>
      <c r="CD11" s="771">
        <f t="shared" si="37"/>
        <v>0</v>
      </c>
      <c r="CE11" s="771">
        <f t="shared" si="38"/>
        <v>0</v>
      </c>
      <c r="CF11" s="772">
        <f t="shared" si="39"/>
        <v>0</v>
      </c>
      <c r="CG11" s="773">
        <f t="shared" si="40"/>
        <v>0</v>
      </c>
      <c r="CH11" s="774">
        <v>0.29404428992517573</v>
      </c>
      <c r="CI11" s="773">
        <f t="shared" si="41"/>
        <v>0</v>
      </c>
      <c r="CJ11" s="775">
        <v>9.5426936545445882E-5</v>
      </c>
      <c r="CK11" s="767">
        <v>3.8244905272725887E-3</v>
      </c>
      <c r="CL11" s="768">
        <v>4.5916334876771352E-5</v>
      </c>
      <c r="CM11" s="769">
        <v>1.0098097986636843</v>
      </c>
      <c r="CN11" s="769">
        <v>1.9814327833809491E-6</v>
      </c>
      <c r="CO11" s="769">
        <v>3.0458005614456812E-2</v>
      </c>
      <c r="CP11" s="769">
        <v>2.6828424325296266E-6</v>
      </c>
      <c r="CQ11" s="769">
        <v>3.2739543603824179E-5</v>
      </c>
      <c r="CR11" s="769">
        <v>7.4993041156829333E-5</v>
      </c>
      <c r="CS11" s="769">
        <v>6.9030439172111549E-7</v>
      </c>
      <c r="CT11" s="769">
        <v>8.7935523582960464E-7</v>
      </c>
      <c r="CU11" s="769">
        <v>4.9464118412689989E-6</v>
      </c>
      <c r="CV11" s="769">
        <v>1.0443524018078972E-6</v>
      </c>
      <c r="CW11" s="769">
        <v>1.0253079484121893E-6</v>
      </c>
      <c r="CX11" s="769">
        <v>7.5128441580792799E-7</v>
      </c>
      <c r="CY11" s="769">
        <v>8.2196406975237969E-7</v>
      </c>
      <c r="CZ11" s="769">
        <v>9.4962233386808616E-7</v>
      </c>
      <c r="DA11" s="769">
        <v>1.4513584491076786E-6</v>
      </c>
      <c r="DB11" s="769">
        <v>1.5423664696744119E-6</v>
      </c>
      <c r="DC11" s="769">
        <v>1.1228202476644071E-6</v>
      </c>
      <c r="DD11" s="769">
        <v>6.4028148395360356E-7</v>
      </c>
      <c r="DE11" s="769">
        <v>1.5035733579587671E-6</v>
      </c>
      <c r="DF11" s="769">
        <v>2.1344081078661736E-4</v>
      </c>
      <c r="DG11" s="769">
        <v>2.7285859075207061E-6</v>
      </c>
      <c r="DH11" s="769">
        <v>1.2332344401006835E-6</v>
      </c>
      <c r="DI11" s="769">
        <v>2.4196263029234641E-6</v>
      </c>
      <c r="DJ11" s="769">
        <v>1.694321613515465E-6</v>
      </c>
      <c r="DK11" s="769">
        <v>4.3918965851702172E-6</v>
      </c>
      <c r="DL11" s="769">
        <v>2.5984063187393927E-6</v>
      </c>
      <c r="DM11" s="769">
        <v>1.221582457514984E-6</v>
      </c>
      <c r="DN11" s="769">
        <v>2.6521513235170216E-6</v>
      </c>
      <c r="DO11" s="769">
        <v>2.2205921396067301E-5</v>
      </c>
      <c r="DP11" s="769">
        <v>9.219755251627774E-6</v>
      </c>
      <c r="DQ11" s="769">
        <v>7.9459366151088723E-5</v>
      </c>
      <c r="DR11" s="769">
        <v>2.9890567449340332E-4</v>
      </c>
      <c r="DS11" s="769">
        <v>1.7515207506873274E-5</v>
      </c>
      <c r="DT11" s="769">
        <v>3.7352802534306048E-6</v>
      </c>
      <c r="DU11" s="769">
        <v>2.2825720858718045E-3</v>
      </c>
      <c r="DV11" s="769">
        <v>1.1373908233816677E-5</v>
      </c>
      <c r="DW11" s="769">
        <v>3.5293215490145431E-5</v>
      </c>
      <c r="DX11" s="1139">
        <v>0</v>
      </c>
      <c r="DY11" s="776">
        <v>0.55945080403379666</v>
      </c>
      <c r="DZ11" s="1469">
        <f t="shared" si="42"/>
        <v>0</v>
      </c>
      <c r="EA11" s="1139">
        <f t="shared" si="43"/>
        <v>0</v>
      </c>
      <c r="EB11" s="776">
        <v>0.17278209321340965</v>
      </c>
      <c r="EC11" s="1470">
        <f t="shared" si="44"/>
        <v>0</v>
      </c>
      <c r="ED11" s="1143">
        <f t="shared" si="45"/>
        <v>0</v>
      </c>
      <c r="EE11" s="1936"/>
      <c r="EF11" s="1939"/>
      <c r="EG11" s="774">
        <v>1.7028508571121888E-3</v>
      </c>
      <c r="EH11" s="1598">
        <f t="shared" si="46"/>
        <v>0</v>
      </c>
      <c r="EI11" s="1598">
        <f t="shared" si="47"/>
        <v>0</v>
      </c>
      <c r="EJ11" s="1599">
        <f t="shared" si="48"/>
        <v>0</v>
      </c>
      <c r="EK11" s="1637">
        <f t="shared" si="49"/>
        <v>0</v>
      </c>
      <c r="EL11" s="716"/>
      <c r="EM11" s="764">
        <v>4</v>
      </c>
      <c r="EN11" s="765" t="s">
        <v>2</v>
      </c>
      <c r="EO11" s="799">
        <v>0.139207</v>
      </c>
      <c r="EP11" s="1471">
        <f t="shared" si="50"/>
        <v>0</v>
      </c>
      <c r="EQ11" s="1154">
        <f t="shared" si="51"/>
        <v>0</v>
      </c>
      <c r="ER11" s="1576">
        <f t="shared" si="52"/>
        <v>0</v>
      </c>
      <c r="ES11" s="799">
        <v>3.0339000000000001E-2</v>
      </c>
      <c r="ET11" s="1471">
        <f t="shared" si="53"/>
        <v>0</v>
      </c>
      <c r="EU11" s="1154">
        <f t="shared" si="54"/>
        <v>0</v>
      </c>
      <c r="EV11" s="1577">
        <f t="shared" si="55"/>
        <v>0</v>
      </c>
    </row>
    <row r="12" spans="2:152" ht="12" customHeight="1">
      <c r="B12" s="764">
        <v>5</v>
      </c>
      <c r="C12" s="765" t="s">
        <v>405</v>
      </c>
      <c r="D12" s="1133">
        <v>0</v>
      </c>
      <c r="E12" s="766">
        <v>0</v>
      </c>
      <c r="F12" s="767">
        <v>3.870268596640607E-5</v>
      </c>
      <c r="G12" s="767">
        <v>3.1126789790412947E-4</v>
      </c>
      <c r="H12" s="767">
        <v>0</v>
      </c>
      <c r="I12" s="767">
        <v>3.5546938116012279E-3</v>
      </c>
      <c r="J12" s="768">
        <v>2.5539033219897463E-4</v>
      </c>
      <c r="K12" s="769">
        <v>4.9592514836427358E-5</v>
      </c>
      <c r="L12" s="769">
        <v>1.3154139532470228E-2</v>
      </c>
      <c r="M12" s="769">
        <v>9.7615671272631328E-3</v>
      </c>
      <c r="N12" s="769">
        <v>6.0770667119334577E-2</v>
      </c>
      <c r="O12" s="769">
        <v>0</v>
      </c>
      <c r="P12" s="769">
        <v>9.3141558642772293E-2</v>
      </c>
      <c r="Q12" s="769">
        <v>7.4296085943151069E-2</v>
      </c>
      <c r="R12" s="769">
        <v>2.0026091009633817E-2</v>
      </c>
      <c r="S12" s="769">
        <v>2.0216606498194947E-4</v>
      </c>
      <c r="T12" s="769">
        <v>0</v>
      </c>
      <c r="U12" s="769">
        <v>9.8129006934449822E-5</v>
      </c>
      <c r="V12" s="769">
        <v>1.0152627838505533E-4</v>
      </c>
      <c r="W12" s="769">
        <v>2.4493509220056684E-4</v>
      </c>
      <c r="X12" s="769">
        <v>1.9014660303093684E-5</v>
      </c>
      <c r="Y12" s="769">
        <v>0</v>
      </c>
      <c r="Z12" s="769">
        <v>0</v>
      </c>
      <c r="AA12" s="769">
        <v>2.1750951604132681E-4</v>
      </c>
      <c r="AB12" s="769">
        <v>8.4594814699638383E-3</v>
      </c>
      <c r="AC12" s="769">
        <v>0.26627565513597262</v>
      </c>
      <c r="AD12" s="769">
        <v>0</v>
      </c>
      <c r="AE12" s="769">
        <v>0</v>
      </c>
      <c r="AF12" s="769">
        <v>2.6477160801092977E-6</v>
      </c>
      <c r="AG12" s="769">
        <v>0</v>
      </c>
      <c r="AH12" s="769">
        <v>0</v>
      </c>
      <c r="AI12" s="769">
        <v>2.0543709824207477E-6</v>
      </c>
      <c r="AJ12" s="769">
        <v>0</v>
      </c>
      <c r="AK12" s="769">
        <v>1.6263864944865497E-5</v>
      </c>
      <c r="AL12" s="769">
        <v>2.2047617341553421E-5</v>
      </c>
      <c r="AM12" s="769">
        <v>9.527503862041744E-6</v>
      </c>
      <c r="AN12" s="769">
        <v>1.2719814290711355E-4</v>
      </c>
      <c r="AO12" s="769">
        <v>6.6600121305460944E-6</v>
      </c>
      <c r="AP12" s="769">
        <v>2.3207563809196694E-5</v>
      </c>
      <c r="AQ12" s="769">
        <v>0</v>
      </c>
      <c r="AR12" s="769">
        <v>2.1307877522320001E-4</v>
      </c>
      <c r="AS12" s="770">
        <f t="shared" si="0"/>
        <v>0</v>
      </c>
      <c r="AT12" s="771">
        <f t="shared" si="1"/>
        <v>0</v>
      </c>
      <c r="AU12" s="771">
        <f t="shared" si="2"/>
        <v>0</v>
      </c>
      <c r="AV12" s="771">
        <f t="shared" si="3"/>
        <v>0</v>
      </c>
      <c r="AW12" s="771">
        <f t="shared" si="4"/>
        <v>0</v>
      </c>
      <c r="AX12" s="771">
        <f t="shared" si="5"/>
        <v>0</v>
      </c>
      <c r="AY12" s="771">
        <f t="shared" si="6"/>
        <v>0</v>
      </c>
      <c r="AZ12" s="771">
        <f t="shared" si="7"/>
        <v>0</v>
      </c>
      <c r="BA12" s="771">
        <f t="shared" si="8"/>
        <v>0</v>
      </c>
      <c r="BB12" s="771">
        <f t="shared" si="9"/>
        <v>0</v>
      </c>
      <c r="BC12" s="771">
        <f t="shared" si="10"/>
        <v>0</v>
      </c>
      <c r="BD12" s="771">
        <f t="shared" si="11"/>
        <v>0</v>
      </c>
      <c r="BE12" s="771">
        <f t="shared" si="12"/>
        <v>0</v>
      </c>
      <c r="BF12" s="771">
        <f t="shared" si="13"/>
        <v>0</v>
      </c>
      <c r="BG12" s="771">
        <f t="shared" si="14"/>
        <v>0</v>
      </c>
      <c r="BH12" s="771">
        <f t="shared" si="15"/>
        <v>0</v>
      </c>
      <c r="BI12" s="771">
        <f t="shared" si="16"/>
        <v>0</v>
      </c>
      <c r="BJ12" s="771">
        <f t="shared" si="17"/>
        <v>0</v>
      </c>
      <c r="BK12" s="771">
        <f t="shared" si="18"/>
        <v>0</v>
      </c>
      <c r="BL12" s="771">
        <f t="shared" si="19"/>
        <v>0</v>
      </c>
      <c r="BM12" s="771">
        <f t="shared" si="20"/>
        <v>0</v>
      </c>
      <c r="BN12" s="771">
        <f t="shared" si="21"/>
        <v>0</v>
      </c>
      <c r="BO12" s="771">
        <f t="shared" si="22"/>
        <v>0</v>
      </c>
      <c r="BP12" s="771">
        <f t="shared" si="23"/>
        <v>0</v>
      </c>
      <c r="BQ12" s="771">
        <f t="shared" si="24"/>
        <v>0</v>
      </c>
      <c r="BR12" s="771">
        <f t="shared" si="25"/>
        <v>0</v>
      </c>
      <c r="BS12" s="771">
        <f t="shared" si="26"/>
        <v>0</v>
      </c>
      <c r="BT12" s="771">
        <f t="shared" si="27"/>
        <v>0</v>
      </c>
      <c r="BU12" s="771">
        <f t="shared" si="28"/>
        <v>0</v>
      </c>
      <c r="BV12" s="771">
        <f t="shared" si="29"/>
        <v>0</v>
      </c>
      <c r="BW12" s="771">
        <f t="shared" si="30"/>
        <v>0</v>
      </c>
      <c r="BX12" s="771">
        <f t="shared" si="31"/>
        <v>0</v>
      </c>
      <c r="BY12" s="771">
        <f t="shared" si="32"/>
        <v>0</v>
      </c>
      <c r="BZ12" s="771">
        <f t="shared" si="33"/>
        <v>0</v>
      </c>
      <c r="CA12" s="771">
        <f t="shared" si="34"/>
        <v>0</v>
      </c>
      <c r="CB12" s="771">
        <f t="shared" si="35"/>
        <v>0</v>
      </c>
      <c r="CC12" s="771">
        <f t="shared" si="36"/>
        <v>0</v>
      </c>
      <c r="CD12" s="771">
        <f t="shared" si="37"/>
        <v>0</v>
      </c>
      <c r="CE12" s="771">
        <f t="shared" si="38"/>
        <v>0</v>
      </c>
      <c r="CF12" s="772">
        <f t="shared" si="39"/>
        <v>0</v>
      </c>
      <c r="CG12" s="773">
        <f t="shared" si="40"/>
        <v>0</v>
      </c>
      <c r="CH12" s="774">
        <v>8.3267444158924731E-2</v>
      </c>
      <c r="CI12" s="773">
        <f t="shared" si="41"/>
        <v>0</v>
      </c>
      <c r="CJ12" s="775">
        <v>2.2226555496001387E-4</v>
      </c>
      <c r="CK12" s="767">
        <v>2.8103419241207476E-4</v>
      </c>
      <c r="CL12" s="768">
        <v>9.2140173183950479E-5</v>
      </c>
      <c r="CM12" s="769">
        <v>1.1803832519584905E-4</v>
      </c>
      <c r="CN12" s="769">
        <v>1.0010047964389261</v>
      </c>
      <c r="CO12" s="769">
        <v>3.2757752080154161E-4</v>
      </c>
      <c r="CP12" s="769">
        <v>3.2238734407227327E-4</v>
      </c>
      <c r="CQ12" s="769">
        <v>4.1409772054676044E-3</v>
      </c>
      <c r="CR12" s="769">
        <v>1.3585247580885575E-3</v>
      </c>
      <c r="CS12" s="769">
        <v>5.543458802344998E-3</v>
      </c>
      <c r="CT12" s="769">
        <v>6.0232502341318612E-4</v>
      </c>
      <c r="CU12" s="769">
        <v>9.6275224125238323E-3</v>
      </c>
      <c r="CV12" s="769">
        <v>1.0188634479091626E-2</v>
      </c>
      <c r="CW12" s="769">
        <v>2.2384508761670052E-3</v>
      </c>
      <c r="CX12" s="769">
        <v>8.2951160096803717E-4</v>
      </c>
      <c r="CY12" s="769">
        <v>4.8452757948530062E-4</v>
      </c>
      <c r="CZ12" s="769">
        <v>4.6576917179371309E-4</v>
      </c>
      <c r="DA12" s="769">
        <v>5.5540045170712326E-4</v>
      </c>
      <c r="DB12" s="769">
        <v>8.2954290367366623E-4</v>
      </c>
      <c r="DC12" s="769">
        <v>4.2656972925677347E-4</v>
      </c>
      <c r="DD12" s="769">
        <v>1.2986175870451251E-4</v>
      </c>
      <c r="DE12" s="769">
        <v>7.2458318199487251E-4</v>
      </c>
      <c r="DF12" s="769">
        <v>5.740856867742449E-4</v>
      </c>
      <c r="DG12" s="769">
        <v>1.0975782440233951E-3</v>
      </c>
      <c r="DH12" s="769">
        <v>2.3902686803688782E-2</v>
      </c>
      <c r="DI12" s="769">
        <v>7.779551611724404E-4</v>
      </c>
      <c r="DJ12" s="769">
        <v>1.7682127818604409E-3</v>
      </c>
      <c r="DK12" s="769">
        <v>5.4085033005049361E-4</v>
      </c>
      <c r="DL12" s="769">
        <v>1.3988053228471402E-4</v>
      </c>
      <c r="DM12" s="769">
        <v>7.9563809470909421E-5</v>
      </c>
      <c r="DN12" s="769">
        <v>1.9033841580033719E-4</v>
      </c>
      <c r="DO12" s="769">
        <v>2.5443184979628424E-4</v>
      </c>
      <c r="DP12" s="769">
        <v>2.6909671976819353E-4</v>
      </c>
      <c r="DQ12" s="769">
        <v>4.3769196221466659E-4</v>
      </c>
      <c r="DR12" s="769">
        <v>2.6151383057948291E-4</v>
      </c>
      <c r="DS12" s="769">
        <v>1.7386188214485451E-4</v>
      </c>
      <c r="DT12" s="769">
        <v>1.4676643590135391E-4</v>
      </c>
      <c r="DU12" s="769">
        <v>7.7460852959845557E-4</v>
      </c>
      <c r="DV12" s="769">
        <v>7.6872813974731679E-4</v>
      </c>
      <c r="DW12" s="769">
        <v>2.4632367306331331E-4</v>
      </c>
      <c r="DX12" s="1139">
        <v>0</v>
      </c>
      <c r="DY12" s="776">
        <v>0.41864598481176279</v>
      </c>
      <c r="DZ12" s="1469">
        <f t="shared" si="42"/>
        <v>0</v>
      </c>
      <c r="EA12" s="1139">
        <f t="shared" si="43"/>
        <v>0</v>
      </c>
      <c r="EB12" s="776">
        <v>0.17504174072278775</v>
      </c>
      <c r="EC12" s="1470">
        <f t="shared" si="44"/>
        <v>0</v>
      </c>
      <c r="ED12" s="1143">
        <f t="shared" si="45"/>
        <v>0</v>
      </c>
      <c r="EE12" s="1936"/>
      <c r="EF12" s="1939"/>
      <c r="EG12" s="774">
        <v>7.7452736852923578E-4</v>
      </c>
      <c r="EH12" s="1598">
        <f t="shared" si="46"/>
        <v>0</v>
      </c>
      <c r="EI12" s="1598">
        <f t="shared" si="47"/>
        <v>0</v>
      </c>
      <c r="EJ12" s="1599">
        <f t="shared" si="48"/>
        <v>0</v>
      </c>
      <c r="EK12" s="1637">
        <f t="shared" si="49"/>
        <v>0</v>
      </c>
      <c r="EL12" s="716"/>
      <c r="EM12" s="764">
        <v>5</v>
      </c>
      <c r="EN12" s="765" t="s">
        <v>405</v>
      </c>
      <c r="EO12" s="799">
        <v>3.6301E-2</v>
      </c>
      <c r="EP12" s="1471">
        <f t="shared" si="50"/>
        <v>0</v>
      </c>
      <c r="EQ12" s="1154">
        <f t="shared" si="51"/>
        <v>0</v>
      </c>
      <c r="ER12" s="1576">
        <f t="shared" si="52"/>
        <v>0</v>
      </c>
      <c r="ES12" s="799">
        <v>3.5978000000000003E-2</v>
      </c>
      <c r="ET12" s="1471">
        <f t="shared" si="53"/>
        <v>0</v>
      </c>
      <c r="EU12" s="1154">
        <f t="shared" si="54"/>
        <v>0</v>
      </c>
      <c r="EV12" s="1577">
        <f t="shared" si="55"/>
        <v>0</v>
      </c>
    </row>
    <row r="13" spans="2:152" ht="12" customHeight="1">
      <c r="B13" s="764">
        <v>6</v>
      </c>
      <c r="C13" s="765" t="s">
        <v>406</v>
      </c>
      <c r="D13" s="1133">
        <v>0</v>
      </c>
      <c r="E13" s="766">
        <v>8.0567242919866375E-3</v>
      </c>
      <c r="F13" s="767">
        <v>0.4003889619939624</v>
      </c>
      <c r="G13" s="767">
        <v>4.2539946046897693E-3</v>
      </c>
      <c r="H13" s="767">
        <v>8.2481602616516755E-2</v>
      </c>
      <c r="I13" s="767">
        <v>0</v>
      </c>
      <c r="J13" s="768">
        <v>0.15088248001038587</v>
      </c>
      <c r="K13" s="769">
        <v>1.1571586795166383E-4</v>
      </c>
      <c r="L13" s="769">
        <v>2.8150377500454037E-3</v>
      </c>
      <c r="M13" s="769">
        <v>6.0020446525739539E-3</v>
      </c>
      <c r="N13" s="769">
        <v>0</v>
      </c>
      <c r="O13" s="769">
        <v>0</v>
      </c>
      <c r="P13" s="769">
        <v>3.8733667303620306E-4</v>
      </c>
      <c r="Q13" s="769">
        <v>0</v>
      </c>
      <c r="R13" s="769">
        <v>0</v>
      </c>
      <c r="S13" s="769">
        <v>0</v>
      </c>
      <c r="T13" s="769">
        <v>0</v>
      </c>
      <c r="U13" s="769">
        <v>0</v>
      </c>
      <c r="V13" s="769">
        <v>0</v>
      </c>
      <c r="W13" s="769">
        <v>0</v>
      </c>
      <c r="X13" s="769">
        <v>0</v>
      </c>
      <c r="Y13" s="769">
        <v>0</v>
      </c>
      <c r="Z13" s="769">
        <v>0</v>
      </c>
      <c r="AA13" s="769">
        <v>5.0752220409642926E-4</v>
      </c>
      <c r="AB13" s="769">
        <v>3.8487176842419641E-5</v>
      </c>
      <c r="AC13" s="769">
        <v>0</v>
      </c>
      <c r="AD13" s="769">
        <v>0</v>
      </c>
      <c r="AE13" s="769">
        <v>0</v>
      </c>
      <c r="AF13" s="769">
        <v>1.4165281028584743E-4</v>
      </c>
      <c r="AG13" s="769">
        <v>0</v>
      </c>
      <c r="AH13" s="769">
        <v>0</v>
      </c>
      <c r="AI13" s="769">
        <v>4.5196161613256447E-5</v>
      </c>
      <c r="AJ13" s="769">
        <v>0</v>
      </c>
      <c r="AK13" s="769">
        <v>4.011753353066823E-4</v>
      </c>
      <c r="AL13" s="769">
        <v>5.7296245566361946E-3</v>
      </c>
      <c r="AM13" s="769">
        <v>9.2062908746929073E-3</v>
      </c>
      <c r="AN13" s="769">
        <v>9.8578560753013003E-4</v>
      </c>
      <c r="AO13" s="769">
        <v>4.4400080870307296E-6</v>
      </c>
      <c r="AP13" s="769">
        <v>0.12327625819807192</v>
      </c>
      <c r="AQ13" s="769">
        <v>0</v>
      </c>
      <c r="AR13" s="769">
        <v>3.0470264856917602E-3</v>
      </c>
      <c r="AS13" s="770">
        <f t="shared" si="0"/>
        <v>0</v>
      </c>
      <c r="AT13" s="771">
        <f t="shared" si="1"/>
        <v>0</v>
      </c>
      <c r="AU13" s="771">
        <f t="shared" si="2"/>
        <v>0</v>
      </c>
      <c r="AV13" s="771">
        <f t="shared" si="3"/>
        <v>0</v>
      </c>
      <c r="AW13" s="771">
        <f t="shared" si="4"/>
        <v>0</v>
      </c>
      <c r="AX13" s="771">
        <f t="shared" si="5"/>
        <v>0</v>
      </c>
      <c r="AY13" s="771">
        <f t="shared" si="6"/>
        <v>0</v>
      </c>
      <c r="AZ13" s="771">
        <f t="shared" si="7"/>
        <v>0</v>
      </c>
      <c r="BA13" s="771">
        <f t="shared" si="8"/>
        <v>0</v>
      </c>
      <c r="BB13" s="771">
        <f t="shared" si="9"/>
        <v>0</v>
      </c>
      <c r="BC13" s="771">
        <f t="shared" si="10"/>
        <v>0</v>
      </c>
      <c r="BD13" s="771">
        <f t="shared" si="11"/>
        <v>0</v>
      </c>
      <c r="BE13" s="771">
        <f t="shared" si="12"/>
        <v>0</v>
      </c>
      <c r="BF13" s="771">
        <f t="shared" si="13"/>
        <v>0</v>
      </c>
      <c r="BG13" s="771">
        <f t="shared" si="14"/>
        <v>0</v>
      </c>
      <c r="BH13" s="771">
        <f t="shared" si="15"/>
        <v>0</v>
      </c>
      <c r="BI13" s="771">
        <f t="shared" si="16"/>
        <v>0</v>
      </c>
      <c r="BJ13" s="771">
        <f t="shared" si="17"/>
        <v>0</v>
      </c>
      <c r="BK13" s="771">
        <f t="shared" si="18"/>
        <v>0</v>
      </c>
      <c r="BL13" s="771">
        <f t="shared" si="19"/>
        <v>0</v>
      </c>
      <c r="BM13" s="771">
        <f t="shared" si="20"/>
        <v>0</v>
      </c>
      <c r="BN13" s="771">
        <f t="shared" si="21"/>
        <v>0</v>
      </c>
      <c r="BO13" s="771">
        <f t="shared" si="22"/>
        <v>0</v>
      </c>
      <c r="BP13" s="771">
        <f t="shared" si="23"/>
        <v>0</v>
      </c>
      <c r="BQ13" s="771">
        <f t="shared" si="24"/>
        <v>0</v>
      </c>
      <c r="BR13" s="771">
        <f t="shared" si="25"/>
        <v>0</v>
      </c>
      <c r="BS13" s="771">
        <f t="shared" si="26"/>
        <v>0</v>
      </c>
      <c r="BT13" s="771">
        <f t="shared" si="27"/>
        <v>0</v>
      </c>
      <c r="BU13" s="771">
        <f t="shared" si="28"/>
        <v>0</v>
      </c>
      <c r="BV13" s="771">
        <f t="shared" si="29"/>
        <v>0</v>
      </c>
      <c r="BW13" s="771">
        <f t="shared" si="30"/>
        <v>0</v>
      </c>
      <c r="BX13" s="771">
        <f t="shared" si="31"/>
        <v>0</v>
      </c>
      <c r="BY13" s="771">
        <f t="shared" si="32"/>
        <v>0</v>
      </c>
      <c r="BZ13" s="771">
        <f t="shared" si="33"/>
        <v>0</v>
      </c>
      <c r="CA13" s="771">
        <f t="shared" si="34"/>
        <v>0</v>
      </c>
      <c r="CB13" s="771">
        <f t="shared" si="35"/>
        <v>0</v>
      </c>
      <c r="CC13" s="771">
        <f t="shared" si="36"/>
        <v>0</v>
      </c>
      <c r="CD13" s="771">
        <f t="shared" si="37"/>
        <v>0</v>
      </c>
      <c r="CE13" s="771">
        <f t="shared" si="38"/>
        <v>0</v>
      </c>
      <c r="CF13" s="772">
        <f t="shared" si="39"/>
        <v>0</v>
      </c>
      <c r="CG13" s="773">
        <f t="shared" si="40"/>
        <v>0</v>
      </c>
      <c r="CH13" s="774">
        <v>0.29550220231361946</v>
      </c>
      <c r="CI13" s="773">
        <f t="shared" si="41"/>
        <v>0</v>
      </c>
      <c r="CJ13" s="775">
        <v>3.3174539087925683E-3</v>
      </c>
      <c r="CK13" s="767">
        <v>0.13351631858864293</v>
      </c>
      <c r="CL13" s="768">
        <v>1.5888413593038639E-3</v>
      </c>
      <c r="CM13" s="769">
        <v>2.6214265828444303E-2</v>
      </c>
      <c r="CN13" s="769">
        <v>4.1486271558352427E-5</v>
      </c>
      <c r="CO13" s="769">
        <v>1.0633955897705487</v>
      </c>
      <c r="CP13" s="769">
        <v>5.300315699122567E-5</v>
      </c>
      <c r="CQ13" s="769">
        <v>1.1092161257124547E-3</v>
      </c>
      <c r="CR13" s="769">
        <v>1.9177300009491213E-3</v>
      </c>
      <c r="CS13" s="769">
        <v>1.5169142493187327E-5</v>
      </c>
      <c r="CT13" s="769">
        <v>1.9687171187809157E-5</v>
      </c>
      <c r="CU13" s="769">
        <v>1.5396724190611271E-4</v>
      </c>
      <c r="CV13" s="769">
        <v>1.7734856699444708E-5</v>
      </c>
      <c r="CW13" s="769">
        <v>2.2372717289427584E-5</v>
      </c>
      <c r="CX13" s="769">
        <v>1.54505919942584E-5</v>
      </c>
      <c r="CY13" s="769">
        <v>1.9458691669058151E-5</v>
      </c>
      <c r="CZ13" s="769">
        <v>2.0601847024287113E-5</v>
      </c>
      <c r="DA13" s="769">
        <v>2.3974735892499336E-5</v>
      </c>
      <c r="DB13" s="769">
        <v>2.9789740666272281E-5</v>
      </c>
      <c r="DC13" s="769">
        <v>2.035209773880689E-5</v>
      </c>
      <c r="DD13" s="769">
        <v>9.8160727373974419E-6</v>
      </c>
      <c r="DE13" s="769">
        <v>3.6998489208256187E-5</v>
      </c>
      <c r="DF13" s="769">
        <v>2.4637284246856737E-4</v>
      </c>
      <c r="DG13" s="769">
        <v>6.7878089553815294E-5</v>
      </c>
      <c r="DH13" s="769">
        <v>1.8506688027286547E-5</v>
      </c>
      <c r="DI13" s="769">
        <v>4.7342922084638944E-5</v>
      </c>
      <c r="DJ13" s="769">
        <v>3.7902046621315739E-5</v>
      </c>
      <c r="DK13" s="769">
        <v>1.0005731822786033E-4</v>
      </c>
      <c r="DL13" s="769">
        <v>3.8930337057752099E-5</v>
      </c>
      <c r="DM13" s="769">
        <v>2.1490996897461149E-5</v>
      </c>
      <c r="DN13" s="769">
        <v>5.5058552615126999E-5</v>
      </c>
      <c r="DO13" s="769">
        <v>3.7949348967344552E-4</v>
      </c>
      <c r="DP13" s="769">
        <v>1.633340259780019E-4</v>
      </c>
      <c r="DQ13" s="769">
        <v>1.965969556850842E-3</v>
      </c>
      <c r="DR13" s="769">
        <v>3.4773929957545042E-3</v>
      </c>
      <c r="DS13" s="769">
        <v>4.4406079910936172E-4</v>
      </c>
      <c r="DT13" s="769">
        <v>6.3506066918034412E-5</v>
      </c>
      <c r="DU13" s="769">
        <v>3.958546452665191E-2</v>
      </c>
      <c r="DV13" s="769">
        <v>1.9668855134928693E-4</v>
      </c>
      <c r="DW13" s="769">
        <v>1.0917977477430752E-3</v>
      </c>
      <c r="DX13" s="1139">
        <v>0</v>
      </c>
      <c r="DY13" s="776">
        <v>0.23218386401316113</v>
      </c>
      <c r="DZ13" s="1469">
        <f t="shared" si="42"/>
        <v>0</v>
      </c>
      <c r="EA13" s="1139">
        <f t="shared" si="43"/>
        <v>0</v>
      </c>
      <c r="EB13" s="776">
        <v>0.11289955285409338</v>
      </c>
      <c r="EC13" s="1470">
        <f t="shared" si="44"/>
        <v>0</v>
      </c>
      <c r="ED13" s="1143">
        <f t="shared" si="45"/>
        <v>0</v>
      </c>
      <c r="EE13" s="1936"/>
      <c r="EF13" s="1939"/>
      <c r="EG13" s="774">
        <v>3.8725681861750405E-2</v>
      </c>
      <c r="EH13" s="1598">
        <f t="shared" si="46"/>
        <v>0</v>
      </c>
      <c r="EI13" s="1598">
        <f t="shared" si="47"/>
        <v>0</v>
      </c>
      <c r="EJ13" s="1599">
        <f t="shared" si="48"/>
        <v>0</v>
      </c>
      <c r="EK13" s="1637">
        <f t="shared" si="49"/>
        <v>0</v>
      </c>
      <c r="EL13" s="716"/>
      <c r="EM13" s="764">
        <v>6</v>
      </c>
      <c r="EN13" s="765" t="s">
        <v>406</v>
      </c>
      <c r="EO13" s="799">
        <v>5.3675E-2</v>
      </c>
      <c r="EP13" s="1471">
        <f t="shared" si="50"/>
        <v>0</v>
      </c>
      <c r="EQ13" s="1154">
        <f t="shared" si="51"/>
        <v>0</v>
      </c>
      <c r="ER13" s="1576">
        <f t="shared" si="52"/>
        <v>0</v>
      </c>
      <c r="ES13" s="799">
        <v>5.0021999999999997E-2</v>
      </c>
      <c r="ET13" s="1471">
        <f t="shared" si="53"/>
        <v>0</v>
      </c>
      <c r="EU13" s="1154">
        <f t="shared" si="54"/>
        <v>0</v>
      </c>
      <c r="EV13" s="1577">
        <f t="shared" si="55"/>
        <v>0</v>
      </c>
    </row>
    <row r="14" spans="2:152" ht="12" customHeight="1">
      <c r="B14" s="764">
        <v>7</v>
      </c>
      <c r="C14" s="765" t="s">
        <v>11</v>
      </c>
      <c r="D14" s="1133">
        <v>0</v>
      </c>
      <c r="E14" s="766">
        <v>6.8877253679218422E-3</v>
      </c>
      <c r="F14" s="767">
        <v>8.5145909126093354E-4</v>
      </c>
      <c r="G14" s="767">
        <v>4.6690184685619425E-4</v>
      </c>
      <c r="H14" s="767">
        <v>2.1310302534750612E-2</v>
      </c>
      <c r="I14" s="767">
        <v>3.6085528087467012E-3</v>
      </c>
      <c r="J14" s="768">
        <v>9.0025092100138552E-4</v>
      </c>
      <c r="K14" s="769">
        <v>0.17471442976873358</v>
      </c>
      <c r="L14" s="769">
        <v>3.0874607581143137E-3</v>
      </c>
      <c r="M14" s="769">
        <v>9.5636975233321243E-4</v>
      </c>
      <c r="N14" s="769">
        <v>1.6975046681378373E-4</v>
      </c>
      <c r="O14" s="769">
        <v>3.0852861235583632E-3</v>
      </c>
      <c r="P14" s="769">
        <v>1.2394773537158499E-3</v>
      </c>
      <c r="Q14" s="769">
        <v>5.2910761647065123E-4</v>
      </c>
      <c r="R14" s="769">
        <v>8.880872200939387E-4</v>
      </c>
      <c r="S14" s="769">
        <v>1.0974729241877256E-3</v>
      </c>
      <c r="T14" s="769">
        <v>1.1769321302471558E-3</v>
      </c>
      <c r="U14" s="769">
        <v>8.1774172445374849E-4</v>
      </c>
      <c r="V14" s="769">
        <v>1.1421706318318725E-3</v>
      </c>
      <c r="W14" s="769">
        <v>3.9539522026662936E-3</v>
      </c>
      <c r="X14" s="769">
        <v>1.08383563727634E-3</v>
      </c>
      <c r="Y14" s="769">
        <v>1.419590346785642E-3</v>
      </c>
      <c r="Z14" s="769">
        <v>4.461207770612808E-3</v>
      </c>
      <c r="AA14" s="769">
        <v>2.755120536523473E-3</v>
      </c>
      <c r="AB14" s="769">
        <v>2.5540090552629677E-3</v>
      </c>
      <c r="AC14" s="769">
        <v>1.4743653906162341E-4</v>
      </c>
      <c r="AD14" s="769">
        <v>7.9571251374944421E-4</v>
      </c>
      <c r="AE14" s="769">
        <v>1.8981335020563112E-3</v>
      </c>
      <c r="AF14" s="769">
        <v>4.4044756992618166E-3</v>
      </c>
      <c r="AG14" s="769">
        <v>1.420824461159025E-3</v>
      </c>
      <c r="AH14" s="769">
        <v>2.0615658529728718E-5</v>
      </c>
      <c r="AI14" s="769">
        <v>1.5099626720792494E-3</v>
      </c>
      <c r="AJ14" s="769">
        <v>7.3118794523359528E-4</v>
      </c>
      <c r="AK14" s="769">
        <v>2.7336846328161425E-3</v>
      </c>
      <c r="AL14" s="769">
        <v>2.9488688194327699E-4</v>
      </c>
      <c r="AM14" s="769">
        <v>2.8786672383168985E-3</v>
      </c>
      <c r="AN14" s="769">
        <v>3.9558622444112318E-2</v>
      </c>
      <c r="AO14" s="769">
        <v>2.1467439100793578E-3</v>
      </c>
      <c r="AP14" s="769">
        <v>4.4628145205085241E-3</v>
      </c>
      <c r="AQ14" s="769">
        <v>1.9539484352197177E-2</v>
      </c>
      <c r="AR14" s="769">
        <v>4.6877330549104004E-4</v>
      </c>
      <c r="AS14" s="770">
        <f t="shared" si="0"/>
        <v>0</v>
      </c>
      <c r="AT14" s="771">
        <f t="shared" si="1"/>
        <v>0</v>
      </c>
      <c r="AU14" s="771">
        <f t="shared" si="2"/>
        <v>0</v>
      </c>
      <c r="AV14" s="771">
        <f t="shared" si="3"/>
        <v>0</v>
      </c>
      <c r="AW14" s="771">
        <f t="shared" si="4"/>
        <v>0</v>
      </c>
      <c r="AX14" s="771">
        <f t="shared" si="5"/>
        <v>0</v>
      </c>
      <c r="AY14" s="771">
        <f t="shared" si="6"/>
        <v>0</v>
      </c>
      <c r="AZ14" s="771">
        <f t="shared" si="7"/>
        <v>0</v>
      </c>
      <c r="BA14" s="771">
        <f t="shared" si="8"/>
        <v>0</v>
      </c>
      <c r="BB14" s="771">
        <f t="shared" si="9"/>
        <v>0</v>
      </c>
      <c r="BC14" s="771">
        <f t="shared" si="10"/>
        <v>0</v>
      </c>
      <c r="BD14" s="771">
        <f t="shared" si="11"/>
        <v>0</v>
      </c>
      <c r="BE14" s="771">
        <f t="shared" si="12"/>
        <v>0</v>
      </c>
      <c r="BF14" s="771">
        <f t="shared" si="13"/>
        <v>0</v>
      </c>
      <c r="BG14" s="771">
        <f t="shared" si="14"/>
        <v>0</v>
      </c>
      <c r="BH14" s="771">
        <f t="shared" si="15"/>
        <v>0</v>
      </c>
      <c r="BI14" s="771">
        <f t="shared" si="16"/>
        <v>0</v>
      </c>
      <c r="BJ14" s="771">
        <f t="shared" si="17"/>
        <v>0</v>
      </c>
      <c r="BK14" s="771">
        <f t="shared" si="18"/>
        <v>0</v>
      </c>
      <c r="BL14" s="771">
        <f t="shared" si="19"/>
        <v>0</v>
      </c>
      <c r="BM14" s="771">
        <f t="shared" si="20"/>
        <v>0</v>
      </c>
      <c r="BN14" s="771">
        <f t="shared" si="21"/>
        <v>0</v>
      </c>
      <c r="BO14" s="771">
        <f t="shared" si="22"/>
        <v>0</v>
      </c>
      <c r="BP14" s="771">
        <f t="shared" si="23"/>
        <v>0</v>
      </c>
      <c r="BQ14" s="771">
        <f t="shared" si="24"/>
        <v>0</v>
      </c>
      <c r="BR14" s="771">
        <f t="shared" si="25"/>
        <v>0</v>
      </c>
      <c r="BS14" s="771">
        <f t="shared" si="26"/>
        <v>0</v>
      </c>
      <c r="BT14" s="771">
        <f t="shared" si="27"/>
        <v>0</v>
      </c>
      <c r="BU14" s="771">
        <f t="shared" si="28"/>
        <v>0</v>
      </c>
      <c r="BV14" s="771">
        <f t="shared" si="29"/>
        <v>0</v>
      </c>
      <c r="BW14" s="771">
        <f t="shared" si="30"/>
        <v>0</v>
      </c>
      <c r="BX14" s="771">
        <f t="shared" si="31"/>
        <v>0</v>
      </c>
      <c r="BY14" s="771">
        <f t="shared" si="32"/>
        <v>0</v>
      </c>
      <c r="BZ14" s="771">
        <f t="shared" si="33"/>
        <v>0</v>
      </c>
      <c r="CA14" s="771">
        <f t="shared" si="34"/>
        <v>0</v>
      </c>
      <c r="CB14" s="771">
        <f t="shared" si="35"/>
        <v>0</v>
      </c>
      <c r="CC14" s="771">
        <f t="shared" si="36"/>
        <v>0</v>
      </c>
      <c r="CD14" s="771">
        <f t="shared" si="37"/>
        <v>0</v>
      </c>
      <c r="CE14" s="771">
        <f t="shared" si="38"/>
        <v>0</v>
      </c>
      <c r="CF14" s="772">
        <f t="shared" si="39"/>
        <v>0</v>
      </c>
      <c r="CG14" s="773">
        <f t="shared" si="40"/>
        <v>0</v>
      </c>
      <c r="CH14" s="774">
        <v>2.6859300607453673E-2</v>
      </c>
      <c r="CI14" s="773">
        <f t="shared" si="41"/>
        <v>0</v>
      </c>
      <c r="CJ14" s="775">
        <v>2.0552919306378707E-4</v>
      </c>
      <c r="CK14" s="767">
        <v>5.8371766648360396E-5</v>
      </c>
      <c r="CL14" s="768">
        <v>2.3651180409509503E-5</v>
      </c>
      <c r="CM14" s="769">
        <v>6.0451418564101147E-4</v>
      </c>
      <c r="CN14" s="769">
        <v>1.232108156173812E-4</v>
      </c>
      <c r="CO14" s="769">
        <v>7.7214954298198565E-5</v>
      </c>
      <c r="CP14" s="769">
        <v>1.0047240467526475</v>
      </c>
      <c r="CQ14" s="769">
        <v>1.13594636381158E-4</v>
      </c>
      <c r="CR14" s="769">
        <v>3.6748105606594563E-5</v>
      </c>
      <c r="CS14" s="769">
        <v>1.6033358513457281E-5</v>
      </c>
      <c r="CT14" s="769">
        <v>9.4068173697245153E-5</v>
      </c>
      <c r="CU14" s="769">
        <v>5.0992793926123888E-5</v>
      </c>
      <c r="CV14" s="769">
        <v>2.6062394790451407E-5</v>
      </c>
      <c r="CW14" s="769">
        <v>2.9433011768572544E-5</v>
      </c>
      <c r="CX14" s="769">
        <v>4.0201656980928356E-5</v>
      </c>
      <c r="CY14" s="769">
        <v>4.4450587354133927E-5</v>
      </c>
      <c r="CZ14" s="769">
        <v>3.5105494954271433E-5</v>
      </c>
      <c r="DA14" s="769">
        <v>5.3117976222129399E-5</v>
      </c>
      <c r="DB14" s="769">
        <v>1.3453775798042024E-4</v>
      </c>
      <c r="DC14" s="769">
        <v>4.8912516304687645E-5</v>
      </c>
      <c r="DD14" s="769">
        <v>5.098721199408226E-5</v>
      </c>
      <c r="DE14" s="769">
        <v>1.3230676026460643E-4</v>
      </c>
      <c r="DF14" s="769">
        <v>9.6427812610525815E-5</v>
      </c>
      <c r="DG14" s="769">
        <v>8.6548941654395042E-5</v>
      </c>
      <c r="DH14" s="769">
        <v>1.7351696283811156E-5</v>
      </c>
      <c r="DI14" s="769">
        <v>5.9672159561598276E-5</v>
      </c>
      <c r="DJ14" s="769">
        <v>6.8520954219029192E-5</v>
      </c>
      <c r="DK14" s="769">
        <v>1.3269178653397252E-4</v>
      </c>
      <c r="DL14" s="769">
        <v>5.8361116745687308E-5</v>
      </c>
      <c r="DM14" s="769">
        <v>7.4040289607328442E-6</v>
      </c>
      <c r="DN14" s="769">
        <v>6.0454840080851177E-5</v>
      </c>
      <c r="DO14" s="769">
        <v>4.0630119352024333E-5</v>
      </c>
      <c r="DP14" s="769">
        <v>8.7448426065207102E-5</v>
      </c>
      <c r="DQ14" s="769">
        <v>2.0759862662615206E-5</v>
      </c>
      <c r="DR14" s="769">
        <v>9.2249415474413232E-5</v>
      </c>
      <c r="DS14" s="769">
        <v>1.0858068631690752E-3</v>
      </c>
      <c r="DT14" s="769">
        <v>7.5316572870856189E-5</v>
      </c>
      <c r="DU14" s="769">
        <v>1.450636136824531E-4</v>
      </c>
      <c r="DV14" s="769">
        <v>5.6459299642772185E-4</v>
      </c>
      <c r="DW14" s="769">
        <v>5.3139028339514811E-5</v>
      </c>
      <c r="DX14" s="1139">
        <v>0</v>
      </c>
      <c r="DY14" s="776">
        <v>0.61071528937232411</v>
      </c>
      <c r="DZ14" s="1469">
        <f t="shared" si="42"/>
        <v>0</v>
      </c>
      <c r="EA14" s="1139">
        <f t="shared" si="43"/>
        <v>0</v>
      </c>
      <c r="EB14" s="776">
        <v>0.39250822409204372</v>
      </c>
      <c r="EC14" s="1470">
        <f t="shared" si="44"/>
        <v>0</v>
      </c>
      <c r="ED14" s="1143">
        <f t="shared" si="45"/>
        <v>0</v>
      </c>
      <c r="EE14" s="1936"/>
      <c r="EF14" s="1939"/>
      <c r="EG14" s="774">
        <v>3.5134503402800543E-4</v>
      </c>
      <c r="EH14" s="1598">
        <f t="shared" si="46"/>
        <v>0</v>
      </c>
      <c r="EI14" s="1598">
        <f t="shared" si="47"/>
        <v>0</v>
      </c>
      <c r="EJ14" s="1599">
        <f t="shared" si="48"/>
        <v>0</v>
      </c>
      <c r="EK14" s="1637">
        <f t="shared" si="49"/>
        <v>0</v>
      </c>
      <c r="EL14" s="716"/>
      <c r="EM14" s="764">
        <v>7</v>
      </c>
      <c r="EN14" s="765" t="s">
        <v>11</v>
      </c>
      <c r="EO14" s="799">
        <v>0.100871</v>
      </c>
      <c r="EP14" s="1471">
        <f t="shared" si="50"/>
        <v>0</v>
      </c>
      <c r="EQ14" s="1154">
        <f t="shared" si="51"/>
        <v>0</v>
      </c>
      <c r="ER14" s="1576">
        <f t="shared" si="52"/>
        <v>0</v>
      </c>
      <c r="ES14" s="799">
        <v>9.3631000000000006E-2</v>
      </c>
      <c r="ET14" s="1471">
        <f t="shared" si="53"/>
        <v>0</v>
      </c>
      <c r="EU14" s="1154">
        <f t="shared" si="54"/>
        <v>0</v>
      </c>
      <c r="EV14" s="1577">
        <f t="shared" si="55"/>
        <v>0</v>
      </c>
    </row>
    <row r="15" spans="2:152" ht="12" customHeight="1">
      <c r="B15" s="764">
        <v>8</v>
      </c>
      <c r="C15" s="765" t="s">
        <v>407</v>
      </c>
      <c r="D15" s="1133">
        <v>0</v>
      </c>
      <c r="E15" s="766">
        <v>4.3318130862122294E-2</v>
      </c>
      <c r="F15" s="767">
        <v>1.0372319838996827E-2</v>
      </c>
      <c r="G15" s="767">
        <v>1.7638514214567338E-3</v>
      </c>
      <c r="H15" s="767">
        <v>3.1173344235486508E-3</v>
      </c>
      <c r="I15" s="767">
        <v>1.8312059029460871E-3</v>
      </c>
      <c r="J15" s="768">
        <v>1.0439079828633088E-2</v>
      </c>
      <c r="K15" s="769">
        <v>3.8516853189625245E-3</v>
      </c>
      <c r="L15" s="769">
        <v>0.42647173286978179</v>
      </c>
      <c r="M15" s="769">
        <v>1.1179632622102035E-2</v>
      </c>
      <c r="N15" s="769">
        <v>0</v>
      </c>
      <c r="O15" s="769">
        <v>7.1255417615514582E-3</v>
      </c>
      <c r="P15" s="769">
        <v>1.1826679750038734E-2</v>
      </c>
      <c r="Q15" s="769">
        <v>1.540439896053795E-4</v>
      </c>
      <c r="R15" s="769">
        <v>2.1236868306594186E-4</v>
      </c>
      <c r="S15" s="769">
        <v>2.2815884476534297E-3</v>
      </c>
      <c r="T15" s="769">
        <v>1.3730874852883484E-3</v>
      </c>
      <c r="U15" s="769">
        <v>1.0139997383226483E-3</v>
      </c>
      <c r="V15" s="769">
        <v>6.6415107110223692E-3</v>
      </c>
      <c r="W15" s="769">
        <v>8.677700409391512E-3</v>
      </c>
      <c r="X15" s="769">
        <v>5.324104884866232E-3</v>
      </c>
      <c r="Y15" s="769">
        <v>2.2307848306631515E-3</v>
      </c>
      <c r="Z15" s="769">
        <v>1.1132741209392871E-2</v>
      </c>
      <c r="AA15" s="769">
        <v>9.0375203915171287E-2</v>
      </c>
      <c r="AB15" s="769">
        <v>3.7086243605355569E-2</v>
      </c>
      <c r="AC15" s="769">
        <v>3.9755209639830598E-3</v>
      </c>
      <c r="AD15" s="769">
        <v>2.316927613564558E-3</v>
      </c>
      <c r="AE15" s="769">
        <v>3.5042464653347286E-3</v>
      </c>
      <c r="AF15" s="769">
        <v>7.8120862943624825E-3</v>
      </c>
      <c r="AG15" s="769">
        <v>4.4156620046262966E-3</v>
      </c>
      <c r="AH15" s="769">
        <v>3.5796279810710772E-4</v>
      </c>
      <c r="AI15" s="769">
        <v>1.635279302006915E-3</v>
      </c>
      <c r="AJ15" s="769">
        <v>1.7056776102554454E-2</v>
      </c>
      <c r="AK15" s="769">
        <v>1.1588003773216667E-3</v>
      </c>
      <c r="AL15" s="769">
        <v>6.3690054595412441E-3</v>
      </c>
      <c r="AM15" s="769">
        <v>5.3503739545265848E-3</v>
      </c>
      <c r="AN15" s="769">
        <v>1.9397716793334817E-2</v>
      </c>
      <c r="AO15" s="769">
        <v>3.9715872338489874E-3</v>
      </c>
      <c r="AP15" s="769">
        <v>5.8320607852511289E-3</v>
      </c>
      <c r="AQ15" s="769">
        <v>0.4318955732122588</v>
      </c>
      <c r="AR15" s="769">
        <v>1.2145490187722402E-3</v>
      </c>
      <c r="AS15" s="770">
        <f t="shared" si="0"/>
        <v>0</v>
      </c>
      <c r="AT15" s="771">
        <f t="shared" si="1"/>
        <v>0</v>
      </c>
      <c r="AU15" s="771">
        <f t="shared" si="2"/>
        <v>0</v>
      </c>
      <c r="AV15" s="771">
        <f t="shared" si="3"/>
        <v>0</v>
      </c>
      <c r="AW15" s="771">
        <f t="shared" si="4"/>
        <v>0</v>
      </c>
      <c r="AX15" s="771">
        <f t="shared" si="5"/>
        <v>0</v>
      </c>
      <c r="AY15" s="771">
        <f t="shared" si="6"/>
        <v>0</v>
      </c>
      <c r="AZ15" s="771">
        <f t="shared" si="7"/>
        <v>0</v>
      </c>
      <c r="BA15" s="771">
        <f t="shared" si="8"/>
        <v>0</v>
      </c>
      <c r="BB15" s="771">
        <f t="shared" si="9"/>
        <v>0</v>
      </c>
      <c r="BC15" s="771">
        <f t="shared" si="10"/>
        <v>0</v>
      </c>
      <c r="BD15" s="771">
        <f t="shared" si="11"/>
        <v>0</v>
      </c>
      <c r="BE15" s="771">
        <f t="shared" si="12"/>
        <v>0</v>
      </c>
      <c r="BF15" s="771">
        <f t="shared" si="13"/>
        <v>0</v>
      </c>
      <c r="BG15" s="771">
        <f t="shared" si="14"/>
        <v>0</v>
      </c>
      <c r="BH15" s="771">
        <f t="shared" si="15"/>
        <v>0</v>
      </c>
      <c r="BI15" s="771">
        <f t="shared" si="16"/>
        <v>0</v>
      </c>
      <c r="BJ15" s="771">
        <f t="shared" si="17"/>
        <v>0</v>
      </c>
      <c r="BK15" s="771">
        <f t="shared" si="18"/>
        <v>0</v>
      </c>
      <c r="BL15" s="771">
        <f t="shared" si="19"/>
        <v>0</v>
      </c>
      <c r="BM15" s="771">
        <f t="shared" si="20"/>
        <v>0</v>
      </c>
      <c r="BN15" s="771">
        <f t="shared" si="21"/>
        <v>0</v>
      </c>
      <c r="BO15" s="771">
        <f t="shared" si="22"/>
        <v>0</v>
      </c>
      <c r="BP15" s="771">
        <f t="shared" si="23"/>
        <v>0</v>
      </c>
      <c r="BQ15" s="771">
        <f t="shared" si="24"/>
        <v>0</v>
      </c>
      <c r="BR15" s="771">
        <f t="shared" si="25"/>
        <v>0</v>
      </c>
      <c r="BS15" s="771">
        <f t="shared" si="26"/>
        <v>0</v>
      </c>
      <c r="BT15" s="771">
        <f t="shared" si="27"/>
        <v>0</v>
      </c>
      <c r="BU15" s="771">
        <f t="shared" si="28"/>
        <v>0</v>
      </c>
      <c r="BV15" s="771">
        <f t="shared" si="29"/>
        <v>0</v>
      </c>
      <c r="BW15" s="771">
        <f t="shared" si="30"/>
        <v>0</v>
      </c>
      <c r="BX15" s="771">
        <f t="shared" si="31"/>
        <v>0</v>
      </c>
      <c r="BY15" s="771">
        <f t="shared" si="32"/>
        <v>0</v>
      </c>
      <c r="BZ15" s="771">
        <f t="shared" si="33"/>
        <v>0</v>
      </c>
      <c r="CA15" s="771">
        <f t="shared" si="34"/>
        <v>0</v>
      </c>
      <c r="CB15" s="771">
        <f t="shared" si="35"/>
        <v>0</v>
      </c>
      <c r="CC15" s="771">
        <f t="shared" si="36"/>
        <v>0</v>
      </c>
      <c r="CD15" s="771">
        <f t="shared" si="37"/>
        <v>0</v>
      </c>
      <c r="CE15" s="771">
        <f t="shared" si="38"/>
        <v>0</v>
      </c>
      <c r="CF15" s="772">
        <f t="shared" si="39"/>
        <v>0</v>
      </c>
      <c r="CG15" s="773">
        <f t="shared" si="40"/>
        <v>0</v>
      </c>
      <c r="CH15" s="774">
        <v>0.37117892261650276</v>
      </c>
      <c r="CI15" s="773">
        <f t="shared" si="41"/>
        <v>0</v>
      </c>
      <c r="CJ15" s="775">
        <v>2.0427761655629279E-2</v>
      </c>
      <c r="CK15" s="767">
        <v>7.8516935252456021E-3</v>
      </c>
      <c r="CL15" s="768">
        <v>1.7778906109124145E-3</v>
      </c>
      <c r="CM15" s="769">
        <v>2.3214837369693706E-3</v>
      </c>
      <c r="CN15" s="769">
        <v>1.9561483770383285E-3</v>
      </c>
      <c r="CO15" s="769">
        <v>7.9092740090950589E-3</v>
      </c>
      <c r="CP15" s="769">
        <v>2.3909538090823223E-3</v>
      </c>
      <c r="CQ15" s="769">
        <v>1.1891629858007784</v>
      </c>
      <c r="CR15" s="769">
        <v>5.4853447768839448E-3</v>
      </c>
      <c r="CS15" s="769">
        <v>5.2139069919767658E-4</v>
      </c>
      <c r="CT15" s="769">
        <v>3.6863539236528962E-3</v>
      </c>
      <c r="CU15" s="769">
        <v>6.3231488719797868E-3</v>
      </c>
      <c r="CV15" s="769">
        <v>1.1175031214812807E-3</v>
      </c>
      <c r="CW15" s="769">
        <v>6.5897595720023033E-4</v>
      </c>
      <c r="CX15" s="769">
        <v>1.5455893953624966E-3</v>
      </c>
      <c r="CY15" s="769">
        <v>1.1680877415355005E-3</v>
      </c>
      <c r="CZ15" s="769">
        <v>1.0790300498935857E-3</v>
      </c>
      <c r="DA15" s="769">
        <v>4.1178285079752561E-3</v>
      </c>
      <c r="DB15" s="769">
        <v>5.2413962071559987E-3</v>
      </c>
      <c r="DC15" s="769">
        <v>3.304928420227741E-3</v>
      </c>
      <c r="DD15" s="769">
        <v>1.5837792378286908E-3</v>
      </c>
      <c r="DE15" s="769">
        <v>5.4882521761944452E-3</v>
      </c>
      <c r="DF15" s="769">
        <v>4.1106685665007289E-2</v>
      </c>
      <c r="DG15" s="769">
        <v>1.7274925677357014E-2</v>
      </c>
      <c r="DH15" s="769">
        <v>2.5302145561607392E-3</v>
      </c>
      <c r="DI15" s="769">
        <v>2.7974734953473061E-3</v>
      </c>
      <c r="DJ15" s="769">
        <v>2.911110396325964E-3</v>
      </c>
      <c r="DK15" s="769">
        <v>4.5019316658442398E-3</v>
      </c>
      <c r="DL15" s="769">
        <v>3.5061831138466916E-3</v>
      </c>
      <c r="DM15" s="769">
        <v>6.7721608210924075E-4</v>
      </c>
      <c r="DN15" s="769">
        <v>1.8646830925160337E-3</v>
      </c>
      <c r="DO15" s="769">
        <v>9.6027535136572091E-3</v>
      </c>
      <c r="DP15" s="769">
        <v>1.7861224853570757E-3</v>
      </c>
      <c r="DQ15" s="769">
        <v>3.9446277734278747E-3</v>
      </c>
      <c r="DR15" s="769">
        <v>3.3325847469457956E-3</v>
      </c>
      <c r="DS15" s="769">
        <v>1.090304278218218E-2</v>
      </c>
      <c r="DT15" s="769">
        <v>2.8823335104315008E-3</v>
      </c>
      <c r="DU15" s="769">
        <v>4.1223364723599011E-3</v>
      </c>
      <c r="DV15" s="769">
        <v>0.19229352633147642</v>
      </c>
      <c r="DW15" s="769">
        <v>1.8121491776553578E-3</v>
      </c>
      <c r="DX15" s="1139">
        <v>0</v>
      </c>
      <c r="DY15" s="776">
        <v>0.16092416262356332</v>
      </c>
      <c r="DZ15" s="1469">
        <f t="shared" si="42"/>
        <v>0</v>
      </c>
      <c r="EA15" s="1139">
        <f t="shared" si="43"/>
        <v>0</v>
      </c>
      <c r="EB15" s="776">
        <v>6.8196559686583821E-2</v>
      </c>
      <c r="EC15" s="1470">
        <f t="shared" si="44"/>
        <v>0</v>
      </c>
      <c r="ED15" s="1143">
        <f t="shared" si="45"/>
        <v>0</v>
      </c>
      <c r="EE15" s="1936"/>
      <c r="EF15" s="1939"/>
      <c r="EG15" s="774">
        <v>2.7483723988694607E-3</v>
      </c>
      <c r="EH15" s="1598">
        <f t="shared" si="46"/>
        <v>0</v>
      </c>
      <c r="EI15" s="1598">
        <f t="shared" si="47"/>
        <v>0</v>
      </c>
      <c r="EJ15" s="1599">
        <f t="shared" si="48"/>
        <v>0</v>
      </c>
      <c r="EK15" s="1637">
        <f t="shared" si="49"/>
        <v>0</v>
      </c>
      <c r="EL15" s="716"/>
      <c r="EM15" s="764">
        <v>8</v>
      </c>
      <c r="EN15" s="765" t="s">
        <v>407</v>
      </c>
      <c r="EO15" s="799">
        <v>2.4726000000000001E-2</v>
      </c>
      <c r="EP15" s="1471">
        <f t="shared" si="50"/>
        <v>0</v>
      </c>
      <c r="EQ15" s="1154">
        <f t="shared" si="51"/>
        <v>0</v>
      </c>
      <c r="ER15" s="1576">
        <f t="shared" si="52"/>
        <v>0</v>
      </c>
      <c r="ES15" s="799">
        <v>2.1177999999999999E-2</v>
      </c>
      <c r="ET15" s="1471">
        <f t="shared" si="53"/>
        <v>0</v>
      </c>
      <c r="EU15" s="1154">
        <f t="shared" si="54"/>
        <v>0</v>
      </c>
      <c r="EV15" s="1577">
        <f t="shared" si="55"/>
        <v>0</v>
      </c>
    </row>
    <row r="16" spans="2:152" ht="12" customHeight="1">
      <c r="B16" s="764">
        <v>9</v>
      </c>
      <c r="C16" s="765" t="s">
        <v>12</v>
      </c>
      <c r="D16" s="1133">
        <v>0</v>
      </c>
      <c r="E16" s="766">
        <v>8.8098528671071277E-2</v>
      </c>
      <c r="F16" s="767">
        <v>1.2471940552674355E-2</v>
      </c>
      <c r="G16" s="767">
        <v>6.7441377879228057E-4</v>
      </c>
      <c r="H16" s="767">
        <v>9.0283455982556552E-3</v>
      </c>
      <c r="I16" s="767">
        <v>2.1382021866752841E-2</v>
      </c>
      <c r="J16" s="768">
        <v>5.3780947455567404E-3</v>
      </c>
      <c r="K16" s="769">
        <v>2.3490321194187758E-2</v>
      </c>
      <c r="L16" s="769">
        <v>3.636198531510261E-2</v>
      </c>
      <c r="M16" s="769">
        <v>0.14922665963130297</v>
      </c>
      <c r="N16" s="769">
        <v>3.7514853165846206E-2</v>
      </c>
      <c r="O16" s="769">
        <v>0.1916550356277088</v>
      </c>
      <c r="P16" s="769">
        <v>1.0716314620668285E-2</v>
      </c>
      <c r="Q16" s="769">
        <v>4.219465802234308E-3</v>
      </c>
      <c r="R16" s="769">
        <v>1.6454435885342976E-2</v>
      </c>
      <c r="S16" s="769">
        <v>1.2823104693140795E-2</v>
      </c>
      <c r="T16" s="769">
        <v>4.9038838760298159E-3</v>
      </c>
      <c r="U16" s="769">
        <v>3.6634829255527933E-3</v>
      </c>
      <c r="V16" s="769">
        <v>2.6506819181698196E-2</v>
      </c>
      <c r="W16" s="769">
        <v>1.2726627443727411E-2</v>
      </c>
      <c r="X16" s="769">
        <v>5.1529729421383886E-3</v>
      </c>
      <c r="Y16" s="769">
        <v>5.2727641452038126E-3</v>
      </c>
      <c r="Z16" s="769">
        <v>2.0582390396236362E-2</v>
      </c>
      <c r="AA16" s="769">
        <v>2.7768714881276056E-2</v>
      </c>
      <c r="AB16" s="769">
        <v>4.4521966171311043E-3</v>
      </c>
      <c r="AC16" s="769">
        <v>3.8965371037714757E-4</v>
      </c>
      <c r="AD16" s="769">
        <v>8.2847714666853898E-3</v>
      </c>
      <c r="AE16" s="769">
        <v>1.4211666220524177E-2</v>
      </c>
      <c r="AF16" s="769">
        <v>1.0590864320437191E-5</v>
      </c>
      <c r="AG16" s="769">
        <v>2.2978293172383155E-5</v>
      </c>
      <c r="AH16" s="769">
        <v>3.5608864733167784E-5</v>
      </c>
      <c r="AI16" s="769">
        <v>3.4924306701152708E-4</v>
      </c>
      <c r="AJ16" s="769">
        <v>1.6718975823762326E-3</v>
      </c>
      <c r="AK16" s="769">
        <v>9.3517223432976616E-4</v>
      </c>
      <c r="AL16" s="769">
        <v>4.2965294294352229E-3</v>
      </c>
      <c r="AM16" s="769">
        <v>0.13876673267865772</v>
      </c>
      <c r="AN16" s="769">
        <v>2.9573568225903903E-3</v>
      </c>
      <c r="AO16" s="769">
        <v>5.4967300117440433E-3</v>
      </c>
      <c r="AP16" s="769">
        <v>6.0270043212483811E-3</v>
      </c>
      <c r="AQ16" s="769">
        <v>9.3238203340359985E-3</v>
      </c>
      <c r="AR16" s="769">
        <v>7.265986235111121E-3</v>
      </c>
      <c r="AS16" s="770">
        <f t="shared" si="0"/>
        <v>0</v>
      </c>
      <c r="AT16" s="771">
        <f t="shared" si="1"/>
        <v>0</v>
      </c>
      <c r="AU16" s="771">
        <f t="shared" si="2"/>
        <v>0</v>
      </c>
      <c r="AV16" s="771">
        <f t="shared" si="3"/>
        <v>0</v>
      </c>
      <c r="AW16" s="771">
        <f t="shared" si="4"/>
        <v>0</v>
      </c>
      <c r="AX16" s="771">
        <f t="shared" si="5"/>
        <v>0</v>
      </c>
      <c r="AY16" s="771">
        <f t="shared" si="6"/>
        <v>0</v>
      </c>
      <c r="AZ16" s="771">
        <f t="shared" si="7"/>
        <v>0</v>
      </c>
      <c r="BA16" s="771">
        <f t="shared" si="8"/>
        <v>0</v>
      </c>
      <c r="BB16" s="771">
        <f t="shared" si="9"/>
        <v>0</v>
      </c>
      <c r="BC16" s="771">
        <f t="shared" si="10"/>
        <v>0</v>
      </c>
      <c r="BD16" s="771">
        <f t="shared" si="11"/>
        <v>0</v>
      </c>
      <c r="BE16" s="771">
        <f t="shared" si="12"/>
        <v>0</v>
      </c>
      <c r="BF16" s="771">
        <f t="shared" si="13"/>
        <v>0</v>
      </c>
      <c r="BG16" s="771">
        <f t="shared" si="14"/>
        <v>0</v>
      </c>
      <c r="BH16" s="771">
        <f t="shared" si="15"/>
        <v>0</v>
      </c>
      <c r="BI16" s="771">
        <f t="shared" si="16"/>
        <v>0</v>
      </c>
      <c r="BJ16" s="771">
        <f t="shared" si="17"/>
        <v>0</v>
      </c>
      <c r="BK16" s="771">
        <f t="shared" si="18"/>
        <v>0</v>
      </c>
      <c r="BL16" s="771">
        <f t="shared" si="19"/>
        <v>0</v>
      </c>
      <c r="BM16" s="771">
        <f t="shared" si="20"/>
        <v>0</v>
      </c>
      <c r="BN16" s="771">
        <f t="shared" si="21"/>
        <v>0</v>
      </c>
      <c r="BO16" s="771">
        <f t="shared" si="22"/>
        <v>0</v>
      </c>
      <c r="BP16" s="771">
        <f t="shared" si="23"/>
        <v>0</v>
      </c>
      <c r="BQ16" s="771">
        <f t="shared" si="24"/>
        <v>0</v>
      </c>
      <c r="BR16" s="771">
        <f t="shared" si="25"/>
        <v>0</v>
      </c>
      <c r="BS16" s="771">
        <f t="shared" si="26"/>
        <v>0</v>
      </c>
      <c r="BT16" s="771">
        <f t="shared" si="27"/>
        <v>0</v>
      </c>
      <c r="BU16" s="771">
        <f t="shared" si="28"/>
        <v>0</v>
      </c>
      <c r="BV16" s="771">
        <f t="shared" si="29"/>
        <v>0</v>
      </c>
      <c r="BW16" s="771">
        <f t="shared" si="30"/>
        <v>0</v>
      </c>
      <c r="BX16" s="771">
        <f t="shared" si="31"/>
        <v>0</v>
      </c>
      <c r="BY16" s="771">
        <f t="shared" si="32"/>
        <v>0</v>
      </c>
      <c r="BZ16" s="771">
        <f t="shared" si="33"/>
        <v>0</v>
      </c>
      <c r="CA16" s="771">
        <f t="shared" si="34"/>
        <v>0</v>
      </c>
      <c r="CB16" s="771">
        <f t="shared" si="35"/>
        <v>0</v>
      </c>
      <c r="CC16" s="771">
        <f t="shared" si="36"/>
        <v>0</v>
      </c>
      <c r="CD16" s="771">
        <f t="shared" si="37"/>
        <v>0</v>
      </c>
      <c r="CE16" s="771">
        <f t="shared" si="38"/>
        <v>0</v>
      </c>
      <c r="CF16" s="772">
        <f t="shared" si="39"/>
        <v>0</v>
      </c>
      <c r="CG16" s="773">
        <f t="shared" si="40"/>
        <v>0</v>
      </c>
      <c r="CH16" s="774">
        <v>1.3842434330079922E-2</v>
      </c>
      <c r="CI16" s="773">
        <f t="shared" si="41"/>
        <v>0</v>
      </c>
      <c r="CJ16" s="775">
        <v>1.2918112051285634E-3</v>
      </c>
      <c r="CK16" s="767">
        <v>3.1330499467161562E-4</v>
      </c>
      <c r="CL16" s="768">
        <v>1.936302942417554E-5</v>
      </c>
      <c r="CM16" s="769">
        <v>1.4580804644542434E-4</v>
      </c>
      <c r="CN16" s="769">
        <v>3.1305116406861303E-4</v>
      </c>
      <c r="CO16" s="769">
        <v>2.3139920423844736E-4</v>
      </c>
      <c r="CP16" s="769">
        <v>3.3626388013133582E-4</v>
      </c>
      <c r="CQ16" s="769">
        <v>6.1284222027660235E-4</v>
      </c>
      <c r="CR16" s="769">
        <v>1.0020865804319361</v>
      </c>
      <c r="CS16" s="769">
        <v>5.3377899061551979E-4</v>
      </c>
      <c r="CT16" s="769">
        <v>2.7369946714959313E-3</v>
      </c>
      <c r="CU16" s="769">
        <v>1.7236100376227418E-4</v>
      </c>
      <c r="CV16" s="769">
        <v>7.6032635082631171E-5</v>
      </c>
      <c r="CW16" s="769">
        <v>2.3443680885643813E-4</v>
      </c>
      <c r="CX16" s="769">
        <v>1.8944832640326641E-4</v>
      </c>
      <c r="CY16" s="769">
        <v>8.1872526256883833E-5</v>
      </c>
      <c r="CZ16" s="769">
        <v>6.6107351735483102E-5</v>
      </c>
      <c r="DA16" s="769">
        <v>4.1868022674068991E-4</v>
      </c>
      <c r="DB16" s="769">
        <v>2.2308050558389925E-4</v>
      </c>
      <c r="DC16" s="769">
        <v>1.0231268765040121E-4</v>
      </c>
      <c r="DD16" s="769">
        <v>9.8157424643725594E-5</v>
      </c>
      <c r="DE16" s="769">
        <v>3.0511979646819648E-4</v>
      </c>
      <c r="DF16" s="769">
        <v>4.39843434295352E-4</v>
      </c>
      <c r="DG16" s="769">
        <v>9.2474754724639985E-5</v>
      </c>
      <c r="DH16" s="769">
        <v>2.5093162615371816E-5</v>
      </c>
      <c r="DI16" s="769">
        <v>1.601097145606122E-4</v>
      </c>
      <c r="DJ16" s="769">
        <v>2.1601254488546795E-4</v>
      </c>
      <c r="DK16" s="769">
        <v>1.6801019630134517E-5</v>
      </c>
      <c r="DL16" s="769">
        <v>1.7505581248069189E-5</v>
      </c>
      <c r="DM16" s="769">
        <v>4.946627631927586E-6</v>
      </c>
      <c r="DN16" s="769">
        <v>2.7038982401084084E-5</v>
      </c>
      <c r="DO16" s="769">
        <v>5.0664825274151685E-5</v>
      </c>
      <c r="DP16" s="769">
        <v>3.0597843134558392E-5</v>
      </c>
      <c r="DQ16" s="769">
        <v>7.5656876415214851E-5</v>
      </c>
      <c r="DR16" s="769">
        <v>1.9678771661730847E-3</v>
      </c>
      <c r="DS16" s="769">
        <v>6.7034910857077421E-5</v>
      </c>
      <c r="DT16" s="769">
        <v>9.8600945845826098E-5</v>
      </c>
      <c r="DU16" s="769">
        <v>1.1912118368517817E-4</v>
      </c>
      <c r="DV16" s="769">
        <v>2.6057524452815199E-4</v>
      </c>
      <c r="DW16" s="769">
        <v>1.2608391832753227E-4</v>
      </c>
      <c r="DX16" s="1139">
        <v>0</v>
      </c>
      <c r="DY16" s="776">
        <v>0.62025525178907093</v>
      </c>
      <c r="DZ16" s="1469">
        <f t="shared" si="42"/>
        <v>0</v>
      </c>
      <c r="EA16" s="1139">
        <f t="shared" si="43"/>
        <v>0</v>
      </c>
      <c r="EB16" s="776">
        <v>0.11390693532961778</v>
      </c>
      <c r="EC16" s="1469">
        <f t="shared" si="44"/>
        <v>0</v>
      </c>
      <c r="ED16" s="1139">
        <f t="shared" si="45"/>
        <v>0</v>
      </c>
      <c r="EE16" s="1936"/>
      <c r="EF16" s="1939"/>
      <c r="EG16" s="774">
        <v>2.7259345393236279E-4</v>
      </c>
      <c r="EH16" s="1598">
        <f t="shared" si="46"/>
        <v>0</v>
      </c>
      <c r="EI16" s="1598">
        <f t="shared" si="47"/>
        <v>0</v>
      </c>
      <c r="EJ16" s="1599">
        <f t="shared" si="48"/>
        <v>0</v>
      </c>
      <c r="EK16" s="1637">
        <f t="shared" si="49"/>
        <v>0</v>
      </c>
      <c r="EL16" s="716"/>
      <c r="EM16" s="764">
        <v>9</v>
      </c>
      <c r="EN16" s="765" t="s">
        <v>12</v>
      </c>
      <c r="EO16" s="799">
        <v>1.9820000000000001E-2</v>
      </c>
      <c r="EP16" s="1471">
        <f t="shared" si="50"/>
        <v>0</v>
      </c>
      <c r="EQ16" s="1154">
        <f t="shared" si="51"/>
        <v>0</v>
      </c>
      <c r="ER16" s="1576">
        <f t="shared" si="52"/>
        <v>0</v>
      </c>
      <c r="ES16" s="799">
        <v>1.916E-2</v>
      </c>
      <c r="ET16" s="1471">
        <f t="shared" si="53"/>
        <v>0</v>
      </c>
      <c r="EU16" s="1154">
        <f t="shared" si="54"/>
        <v>0</v>
      </c>
      <c r="EV16" s="1577">
        <f t="shared" si="55"/>
        <v>0</v>
      </c>
    </row>
    <row r="17" spans="2:152" ht="12" customHeight="1">
      <c r="B17" s="764">
        <v>10</v>
      </c>
      <c r="C17" s="765" t="s">
        <v>13</v>
      </c>
      <c r="D17" s="1133">
        <v>0</v>
      </c>
      <c r="E17" s="766">
        <v>7.7145782654310874E-3</v>
      </c>
      <c r="F17" s="767">
        <v>1.5094047526898367E-3</v>
      </c>
      <c r="G17" s="767">
        <v>9.1824029881718196E-3</v>
      </c>
      <c r="H17" s="767">
        <v>5.2449577541564457E-2</v>
      </c>
      <c r="I17" s="767">
        <v>2.4290407712608392E-2</v>
      </c>
      <c r="J17" s="768">
        <v>2.917834545373285E-3</v>
      </c>
      <c r="K17" s="769">
        <v>1.3885904154199659E-3</v>
      </c>
      <c r="L17" s="769">
        <v>6.2527566613911735E-3</v>
      </c>
      <c r="M17" s="769">
        <v>8.7062625729644166E-3</v>
      </c>
      <c r="N17" s="769">
        <v>0.32778815141741641</v>
      </c>
      <c r="O17" s="769">
        <v>1.4691838683611254E-3</v>
      </c>
      <c r="P17" s="769">
        <v>1.4692971130506636E-2</v>
      </c>
      <c r="Q17" s="769">
        <v>4.4578991078843735E-2</v>
      </c>
      <c r="R17" s="769">
        <v>1.6051762797971189E-3</v>
      </c>
      <c r="S17" s="769">
        <v>2.3971119133574005E-3</v>
      </c>
      <c r="T17" s="769">
        <v>7.8462142016477048E-4</v>
      </c>
      <c r="U17" s="769">
        <v>1.1448384142352479E-3</v>
      </c>
      <c r="V17" s="769">
        <v>1.2775390030119462E-3</v>
      </c>
      <c r="W17" s="769">
        <v>1.3846330722358574E-3</v>
      </c>
      <c r="X17" s="769">
        <v>8.176303930330285E-4</v>
      </c>
      <c r="Y17" s="769">
        <v>2.0279862096937742E-4</v>
      </c>
      <c r="Z17" s="769">
        <v>1.2369712454880968E-3</v>
      </c>
      <c r="AA17" s="769">
        <v>2.5376110204821463E-3</v>
      </c>
      <c r="AB17" s="769">
        <v>1.5679675845601763E-2</v>
      </c>
      <c r="AC17" s="769">
        <v>6.0612214326369533E-2</v>
      </c>
      <c r="AD17" s="769">
        <v>9.1740972173465322E-3</v>
      </c>
      <c r="AE17" s="769">
        <v>1.1461806147032341E-2</v>
      </c>
      <c r="AF17" s="769">
        <v>1.7951515023141038E-3</v>
      </c>
      <c r="AG17" s="769">
        <v>4.7105501003385467E-4</v>
      </c>
      <c r="AH17" s="769">
        <v>3.4859204422995829E-4</v>
      </c>
      <c r="AI17" s="769">
        <v>0.12276715553848146</v>
      </c>
      <c r="AJ17" s="769">
        <v>7.1836008654528659E-4</v>
      </c>
      <c r="AK17" s="769">
        <v>1.3377028917151873E-2</v>
      </c>
      <c r="AL17" s="769">
        <v>2.4583093335832063E-3</v>
      </c>
      <c r="AM17" s="769">
        <v>2.2171862558951431E-3</v>
      </c>
      <c r="AN17" s="769">
        <v>3.9113428943937422E-3</v>
      </c>
      <c r="AO17" s="769">
        <v>2.5330246136510311E-3</v>
      </c>
      <c r="AP17" s="769">
        <v>5.4212869058283472E-3</v>
      </c>
      <c r="AQ17" s="769">
        <v>0</v>
      </c>
      <c r="AR17" s="769">
        <v>1.9368860667788881E-2</v>
      </c>
      <c r="AS17" s="770">
        <f t="shared" si="0"/>
        <v>0</v>
      </c>
      <c r="AT17" s="771">
        <f t="shared" si="1"/>
        <v>0</v>
      </c>
      <c r="AU17" s="771">
        <f t="shared" si="2"/>
        <v>0</v>
      </c>
      <c r="AV17" s="771">
        <f t="shared" si="3"/>
        <v>0</v>
      </c>
      <c r="AW17" s="771">
        <f t="shared" si="4"/>
        <v>0</v>
      </c>
      <c r="AX17" s="771">
        <f t="shared" si="5"/>
        <v>0</v>
      </c>
      <c r="AY17" s="771">
        <f t="shared" si="6"/>
        <v>0</v>
      </c>
      <c r="AZ17" s="771">
        <f t="shared" si="7"/>
        <v>0</v>
      </c>
      <c r="BA17" s="771">
        <f t="shared" si="8"/>
        <v>0</v>
      </c>
      <c r="BB17" s="771">
        <f t="shared" si="9"/>
        <v>0</v>
      </c>
      <c r="BC17" s="771">
        <f t="shared" si="10"/>
        <v>0</v>
      </c>
      <c r="BD17" s="771">
        <f t="shared" si="11"/>
        <v>0</v>
      </c>
      <c r="BE17" s="771">
        <f t="shared" si="12"/>
        <v>0</v>
      </c>
      <c r="BF17" s="771">
        <f t="shared" si="13"/>
        <v>0</v>
      </c>
      <c r="BG17" s="771">
        <f t="shared" si="14"/>
        <v>0</v>
      </c>
      <c r="BH17" s="771">
        <f t="shared" si="15"/>
        <v>0</v>
      </c>
      <c r="BI17" s="771">
        <f t="shared" si="16"/>
        <v>0</v>
      </c>
      <c r="BJ17" s="771">
        <f t="shared" si="17"/>
        <v>0</v>
      </c>
      <c r="BK17" s="771">
        <f t="shared" si="18"/>
        <v>0</v>
      </c>
      <c r="BL17" s="771">
        <f t="shared" si="19"/>
        <v>0</v>
      </c>
      <c r="BM17" s="771">
        <f t="shared" si="20"/>
        <v>0</v>
      </c>
      <c r="BN17" s="771">
        <f t="shared" si="21"/>
        <v>0</v>
      </c>
      <c r="BO17" s="771">
        <f t="shared" si="22"/>
        <v>0</v>
      </c>
      <c r="BP17" s="771">
        <f t="shared" si="23"/>
        <v>0</v>
      </c>
      <c r="BQ17" s="771">
        <f t="shared" si="24"/>
        <v>0</v>
      </c>
      <c r="BR17" s="771">
        <f t="shared" si="25"/>
        <v>0</v>
      </c>
      <c r="BS17" s="771">
        <f t="shared" si="26"/>
        <v>0</v>
      </c>
      <c r="BT17" s="771">
        <f t="shared" si="27"/>
        <v>0</v>
      </c>
      <c r="BU17" s="771">
        <f t="shared" si="28"/>
        <v>0</v>
      </c>
      <c r="BV17" s="771">
        <f t="shared" si="29"/>
        <v>0</v>
      </c>
      <c r="BW17" s="771">
        <f t="shared" si="30"/>
        <v>0</v>
      </c>
      <c r="BX17" s="771">
        <f t="shared" si="31"/>
        <v>0</v>
      </c>
      <c r="BY17" s="771">
        <f t="shared" si="32"/>
        <v>0</v>
      </c>
      <c r="BZ17" s="771">
        <f t="shared" si="33"/>
        <v>0</v>
      </c>
      <c r="CA17" s="771">
        <f t="shared" si="34"/>
        <v>0</v>
      </c>
      <c r="CB17" s="771">
        <f t="shared" si="35"/>
        <v>0</v>
      </c>
      <c r="CC17" s="771">
        <f t="shared" si="36"/>
        <v>0</v>
      </c>
      <c r="CD17" s="771">
        <f t="shared" si="37"/>
        <v>0</v>
      </c>
      <c r="CE17" s="771">
        <f t="shared" si="38"/>
        <v>0</v>
      </c>
      <c r="CF17" s="772">
        <f t="shared" si="39"/>
        <v>0</v>
      </c>
      <c r="CG17" s="773">
        <f t="shared" si="40"/>
        <v>0</v>
      </c>
      <c r="CH17" s="774">
        <v>2.984084880636606E-2</v>
      </c>
      <c r="CI17" s="773">
        <f t="shared" si="41"/>
        <v>0</v>
      </c>
      <c r="CJ17" s="775">
        <v>5.1128463185839339E-4</v>
      </c>
      <c r="CK17" s="767">
        <v>4.2181131650338201E-4</v>
      </c>
      <c r="CL17" s="768">
        <v>5.9330909670604669E-4</v>
      </c>
      <c r="CM17" s="769">
        <v>1.7916988899062194E-3</v>
      </c>
      <c r="CN17" s="769">
        <v>1.7284041495214252E-3</v>
      </c>
      <c r="CO17" s="769">
        <v>4.043680322876926E-4</v>
      </c>
      <c r="CP17" s="769">
        <v>1.4477226591605574E-4</v>
      </c>
      <c r="CQ17" s="769">
        <v>6.5940992146188359E-4</v>
      </c>
      <c r="CR17" s="769">
        <v>3.8690804654194298E-4</v>
      </c>
      <c r="CS17" s="769">
        <v>1.0101284838903311</v>
      </c>
      <c r="CT17" s="769">
        <v>1.7664181339879654E-4</v>
      </c>
      <c r="CU17" s="769">
        <v>9.1442595944020238E-4</v>
      </c>
      <c r="CV17" s="769">
        <v>1.8058594427885785E-3</v>
      </c>
      <c r="CW17" s="769">
        <v>1.4926981876361214E-4</v>
      </c>
      <c r="CX17" s="769">
        <v>3.047727238570466E-4</v>
      </c>
      <c r="CY17" s="769">
        <v>1.7346716980927318E-4</v>
      </c>
      <c r="CZ17" s="769">
        <v>1.8844103191694998E-4</v>
      </c>
      <c r="DA17" s="769">
        <v>2.0340792699811866E-4</v>
      </c>
      <c r="DB17" s="769">
        <v>2.1122954261968151E-4</v>
      </c>
      <c r="DC17" s="769">
        <v>1.5018883646299597E-4</v>
      </c>
      <c r="DD17" s="769">
        <v>6.3046670796203529E-5</v>
      </c>
      <c r="DE17" s="769">
        <v>2.288194371942633E-4</v>
      </c>
      <c r="DF17" s="769">
        <v>5.9631391885742754E-4</v>
      </c>
      <c r="DG17" s="769">
        <v>6.9662106501799687E-4</v>
      </c>
      <c r="DH17" s="769">
        <v>2.1223261318353815E-3</v>
      </c>
      <c r="DI17" s="769">
        <v>5.0279494871425525E-4</v>
      </c>
      <c r="DJ17" s="769">
        <v>7.413000427962742E-4</v>
      </c>
      <c r="DK17" s="769">
        <v>3.1162428228950805E-4</v>
      </c>
      <c r="DL17" s="769">
        <v>1.7484376564778226E-4</v>
      </c>
      <c r="DM17" s="769">
        <v>4.65961298356977E-5</v>
      </c>
      <c r="DN17" s="769">
        <v>4.00051849124612E-3</v>
      </c>
      <c r="DO17" s="769">
        <v>1.8513441849523884E-4</v>
      </c>
      <c r="DP17" s="769">
        <v>5.8292248744713109E-4</v>
      </c>
      <c r="DQ17" s="769">
        <v>2.3148585300084473E-4</v>
      </c>
      <c r="DR17" s="769">
        <v>1.7310476008772802E-4</v>
      </c>
      <c r="DS17" s="769">
        <v>3.0586528216522006E-4</v>
      </c>
      <c r="DT17" s="769">
        <v>1.8299977308834211E-4</v>
      </c>
      <c r="DU17" s="769">
        <v>4.2575561637456244E-4</v>
      </c>
      <c r="DV17" s="769">
        <v>2.9858882072836073E-4</v>
      </c>
      <c r="DW17" s="769">
        <v>1.0476956560631044E-3</v>
      </c>
      <c r="DX17" s="1139">
        <v>0</v>
      </c>
      <c r="DY17" s="776">
        <v>0.36547275505007637</v>
      </c>
      <c r="DZ17" s="1469">
        <f t="shared" si="42"/>
        <v>0</v>
      </c>
      <c r="EA17" s="1139">
        <f t="shared" si="43"/>
        <v>0</v>
      </c>
      <c r="EB17" s="776">
        <v>8.827024274316754E-2</v>
      </c>
      <c r="EC17" s="1469">
        <f t="shared" si="44"/>
        <v>0</v>
      </c>
      <c r="ED17" s="1139">
        <f t="shared" si="45"/>
        <v>0</v>
      </c>
      <c r="EE17" s="1936"/>
      <c r="EF17" s="1939"/>
      <c r="EG17" s="774">
        <v>9.7571656282459537E-4</v>
      </c>
      <c r="EH17" s="1598">
        <f t="shared" si="46"/>
        <v>0</v>
      </c>
      <c r="EI17" s="1598">
        <f t="shared" si="47"/>
        <v>0</v>
      </c>
      <c r="EJ17" s="1599">
        <f t="shared" si="48"/>
        <v>0</v>
      </c>
      <c r="EK17" s="1637">
        <f t="shared" si="49"/>
        <v>0</v>
      </c>
      <c r="EL17" s="716"/>
      <c r="EM17" s="764">
        <v>10</v>
      </c>
      <c r="EN17" s="765" t="s">
        <v>13</v>
      </c>
      <c r="EO17" s="799">
        <v>2.75E-2</v>
      </c>
      <c r="EP17" s="1471">
        <f t="shared" si="50"/>
        <v>0</v>
      </c>
      <c r="EQ17" s="1154">
        <f t="shared" si="51"/>
        <v>0</v>
      </c>
      <c r="ER17" s="1576">
        <f t="shared" si="52"/>
        <v>0</v>
      </c>
      <c r="ES17" s="799">
        <v>2.75E-2</v>
      </c>
      <c r="ET17" s="1471">
        <f t="shared" si="53"/>
        <v>0</v>
      </c>
      <c r="EU17" s="1154">
        <f t="shared" si="54"/>
        <v>0</v>
      </c>
      <c r="EV17" s="1577">
        <f t="shared" si="55"/>
        <v>0</v>
      </c>
    </row>
    <row r="18" spans="2:152" ht="12" customHeight="1">
      <c r="B18" s="764">
        <v>11</v>
      </c>
      <c r="C18" s="765" t="s">
        <v>879</v>
      </c>
      <c r="D18" s="1133">
        <v>0</v>
      </c>
      <c r="E18" s="766">
        <v>7.3154079011162792E-3</v>
      </c>
      <c r="F18" s="767">
        <v>3.1058905488040869E-3</v>
      </c>
      <c r="G18" s="767">
        <v>3.2683129279933595E-3</v>
      </c>
      <c r="H18" s="767">
        <v>1.7835241210139002E-2</v>
      </c>
      <c r="I18" s="767">
        <v>4.3087197716378525E-3</v>
      </c>
      <c r="J18" s="768">
        <v>1.0598698786257446E-2</v>
      </c>
      <c r="K18" s="769">
        <v>5.1245598664308263E-3</v>
      </c>
      <c r="L18" s="769">
        <v>4.9555042420154115E-3</v>
      </c>
      <c r="M18" s="769">
        <v>1.7445503413250667E-2</v>
      </c>
      <c r="N18" s="769">
        <v>8.4875233406891872E-4</v>
      </c>
      <c r="O18" s="769">
        <v>0.23499595974436202</v>
      </c>
      <c r="P18" s="769">
        <v>3.8733667303620309E-3</v>
      </c>
      <c r="Q18" s="769">
        <v>9.5105419669408203E-4</v>
      </c>
      <c r="R18" s="769">
        <v>6.0952570074770322E-4</v>
      </c>
      <c r="S18" s="769">
        <v>3.2057761732851987E-3</v>
      </c>
      <c r="T18" s="769">
        <v>1.118085523734798E-2</v>
      </c>
      <c r="U18" s="769">
        <v>1.8251995289807667E-2</v>
      </c>
      <c r="V18" s="769">
        <v>6.5196791769603038E-2</v>
      </c>
      <c r="W18" s="769">
        <v>1.7010492219561815E-2</v>
      </c>
      <c r="X18" s="769">
        <v>1.7379399517027629E-2</v>
      </c>
      <c r="Y18" s="769">
        <v>2.4133035895355912E-2</v>
      </c>
      <c r="Z18" s="769">
        <v>1.4052804477430344E-2</v>
      </c>
      <c r="AA18" s="769">
        <v>4.3284393692224032E-2</v>
      </c>
      <c r="AB18" s="769">
        <v>1.2976336544190207E-2</v>
      </c>
      <c r="AC18" s="769">
        <v>0</v>
      </c>
      <c r="AD18" s="769">
        <v>3.5151770460343096E-2</v>
      </c>
      <c r="AE18" s="769">
        <v>1.3797970457255494E-2</v>
      </c>
      <c r="AF18" s="769">
        <v>6.574279026911386E-3</v>
      </c>
      <c r="AG18" s="769">
        <v>2.8263300602031282E-3</v>
      </c>
      <c r="AH18" s="769">
        <v>5.3788127254837648E-4</v>
      </c>
      <c r="AI18" s="769">
        <v>3.4821588152031671E-3</v>
      </c>
      <c r="AJ18" s="769">
        <v>1.4965835136360138E-3</v>
      </c>
      <c r="AK18" s="769">
        <v>2.0817747129427836E-3</v>
      </c>
      <c r="AL18" s="769">
        <v>2.1275950734599052E-3</v>
      </c>
      <c r="AM18" s="769">
        <v>2.0620240501418919E-3</v>
      </c>
      <c r="AN18" s="769">
        <v>1.1098037968645658E-2</v>
      </c>
      <c r="AO18" s="769">
        <v>1.8210693168956536E-2</v>
      </c>
      <c r="AP18" s="769">
        <v>3.0007380005291325E-3</v>
      </c>
      <c r="AQ18" s="769">
        <v>4.7267715258634671E-2</v>
      </c>
      <c r="AR18" s="769">
        <v>3.8993415865845602E-3</v>
      </c>
      <c r="AS18" s="770">
        <f t="shared" si="0"/>
        <v>0</v>
      </c>
      <c r="AT18" s="771">
        <f t="shared" si="1"/>
        <v>0</v>
      </c>
      <c r="AU18" s="771">
        <f t="shared" si="2"/>
        <v>0</v>
      </c>
      <c r="AV18" s="771">
        <f t="shared" si="3"/>
        <v>0</v>
      </c>
      <c r="AW18" s="771">
        <f t="shared" si="4"/>
        <v>0</v>
      </c>
      <c r="AX18" s="771">
        <f t="shared" si="5"/>
        <v>0</v>
      </c>
      <c r="AY18" s="771">
        <f t="shared" si="6"/>
        <v>0</v>
      </c>
      <c r="AZ18" s="771">
        <f t="shared" si="7"/>
        <v>0</v>
      </c>
      <c r="BA18" s="771">
        <f t="shared" si="8"/>
        <v>0</v>
      </c>
      <c r="BB18" s="771">
        <f t="shared" si="9"/>
        <v>0</v>
      </c>
      <c r="BC18" s="771">
        <f t="shared" si="10"/>
        <v>0</v>
      </c>
      <c r="BD18" s="771">
        <f t="shared" si="11"/>
        <v>0</v>
      </c>
      <c r="BE18" s="771">
        <f t="shared" si="12"/>
        <v>0</v>
      </c>
      <c r="BF18" s="771">
        <f t="shared" si="13"/>
        <v>0</v>
      </c>
      <c r="BG18" s="771">
        <f t="shared" si="14"/>
        <v>0</v>
      </c>
      <c r="BH18" s="771">
        <f t="shared" si="15"/>
        <v>0</v>
      </c>
      <c r="BI18" s="771">
        <f t="shared" si="16"/>
        <v>0</v>
      </c>
      <c r="BJ18" s="771">
        <f t="shared" si="17"/>
        <v>0</v>
      </c>
      <c r="BK18" s="771">
        <f t="shared" si="18"/>
        <v>0</v>
      </c>
      <c r="BL18" s="771">
        <f t="shared" si="19"/>
        <v>0</v>
      </c>
      <c r="BM18" s="771">
        <f t="shared" si="20"/>
        <v>0</v>
      </c>
      <c r="BN18" s="771">
        <f t="shared" si="21"/>
        <v>0</v>
      </c>
      <c r="BO18" s="771">
        <f t="shared" si="22"/>
        <v>0</v>
      </c>
      <c r="BP18" s="771">
        <f t="shared" si="23"/>
        <v>0</v>
      </c>
      <c r="BQ18" s="771">
        <f t="shared" si="24"/>
        <v>0</v>
      </c>
      <c r="BR18" s="771">
        <f t="shared" si="25"/>
        <v>0</v>
      </c>
      <c r="BS18" s="771">
        <f t="shared" si="26"/>
        <v>0</v>
      </c>
      <c r="BT18" s="771">
        <f t="shared" si="27"/>
        <v>0</v>
      </c>
      <c r="BU18" s="771">
        <f t="shared" si="28"/>
        <v>0</v>
      </c>
      <c r="BV18" s="771">
        <f t="shared" si="29"/>
        <v>0</v>
      </c>
      <c r="BW18" s="771">
        <f t="shared" si="30"/>
        <v>0</v>
      </c>
      <c r="BX18" s="771">
        <f t="shared" si="31"/>
        <v>0</v>
      </c>
      <c r="BY18" s="771">
        <f t="shared" si="32"/>
        <v>0</v>
      </c>
      <c r="BZ18" s="771">
        <f t="shared" si="33"/>
        <v>0</v>
      </c>
      <c r="CA18" s="771">
        <f t="shared" si="34"/>
        <v>0</v>
      </c>
      <c r="CB18" s="771">
        <f t="shared" si="35"/>
        <v>0</v>
      </c>
      <c r="CC18" s="771">
        <f t="shared" si="36"/>
        <v>0</v>
      </c>
      <c r="CD18" s="771">
        <f t="shared" si="37"/>
        <v>0</v>
      </c>
      <c r="CE18" s="771">
        <f t="shared" si="38"/>
        <v>0</v>
      </c>
      <c r="CF18" s="772">
        <f t="shared" si="39"/>
        <v>0</v>
      </c>
      <c r="CG18" s="773">
        <f t="shared" si="40"/>
        <v>0</v>
      </c>
      <c r="CH18" s="774">
        <v>0.11004314266427961</v>
      </c>
      <c r="CI18" s="773">
        <f t="shared" si="41"/>
        <v>0</v>
      </c>
      <c r="CJ18" s="775">
        <v>1.0069939860473612E-3</v>
      </c>
      <c r="CK18" s="767">
        <v>7.6865530542045545E-4</v>
      </c>
      <c r="CL18" s="768">
        <v>5.6874912497464729E-4</v>
      </c>
      <c r="CM18" s="769">
        <v>2.2027519087681772E-3</v>
      </c>
      <c r="CN18" s="769">
        <v>8.1142565282066705E-4</v>
      </c>
      <c r="CO18" s="769">
        <v>1.6158129477673762E-3</v>
      </c>
      <c r="CP18" s="769">
        <v>7.172700678584001E-4</v>
      </c>
      <c r="CQ18" s="769">
        <v>8.6078056838432095E-4</v>
      </c>
      <c r="CR18" s="769">
        <v>2.114355868317186E-3</v>
      </c>
      <c r="CS18" s="769">
        <v>2.4207870853203551E-4</v>
      </c>
      <c r="CT18" s="769">
        <v>1.0266788227684887</v>
      </c>
      <c r="CU18" s="769">
        <v>6.8300457464083879E-4</v>
      </c>
      <c r="CV18" s="769">
        <v>3.3135465120308989E-4</v>
      </c>
      <c r="CW18" s="769">
        <v>1.4436545177164023E-4</v>
      </c>
      <c r="CX18" s="769">
        <v>4.9769262763580291E-4</v>
      </c>
      <c r="CY18" s="769">
        <v>1.4217845686362064E-3</v>
      </c>
      <c r="CZ18" s="769">
        <v>2.2082834712160641E-3</v>
      </c>
      <c r="DA18" s="769">
        <v>7.7720670739549755E-3</v>
      </c>
      <c r="DB18" s="769">
        <v>2.3917934833549959E-3</v>
      </c>
      <c r="DC18" s="769">
        <v>2.2835098513761531E-3</v>
      </c>
      <c r="DD18" s="769">
        <v>2.940229348538301E-3</v>
      </c>
      <c r="DE18" s="769">
        <v>1.7425403573638522E-3</v>
      </c>
      <c r="DF18" s="769">
        <v>5.1777543749016441E-3</v>
      </c>
      <c r="DG18" s="769">
        <v>1.7492811308068119E-3</v>
      </c>
      <c r="DH18" s="769">
        <v>2.0996798649693021E-4</v>
      </c>
      <c r="DI18" s="769">
        <v>4.8183958183905928E-3</v>
      </c>
      <c r="DJ18" s="769">
        <v>1.8325194235978991E-3</v>
      </c>
      <c r="DK18" s="769">
        <v>1.0118464890860211E-3</v>
      </c>
      <c r="DL18" s="769">
        <v>6.3820704301300452E-4</v>
      </c>
      <c r="DM18" s="769">
        <v>1.6842512056719828E-4</v>
      </c>
      <c r="DN18" s="769">
        <v>7.7991451419950279E-4</v>
      </c>
      <c r="DO18" s="769">
        <v>5.6103028791857517E-4</v>
      </c>
      <c r="DP18" s="769">
        <v>5.4922273485467563E-4</v>
      </c>
      <c r="DQ18" s="769">
        <v>4.711217848678264E-4</v>
      </c>
      <c r="DR18" s="769">
        <v>4.4015471000501577E-4</v>
      </c>
      <c r="DS18" s="769">
        <v>1.5921326679604441E-3</v>
      </c>
      <c r="DT18" s="769">
        <v>2.3778892122472673E-3</v>
      </c>
      <c r="DU18" s="769">
        <v>6.6069252364295121E-4</v>
      </c>
      <c r="DV18" s="769">
        <v>5.7875933826856086E-3</v>
      </c>
      <c r="DW18" s="769">
        <v>7.7755911037710756E-4</v>
      </c>
      <c r="DX18" s="1139">
        <v>0</v>
      </c>
      <c r="DY18" s="776">
        <v>0.37390729449790638</v>
      </c>
      <c r="DZ18" s="1469">
        <f t="shared" si="42"/>
        <v>0</v>
      </c>
      <c r="EA18" s="1139">
        <f t="shared" si="43"/>
        <v>0</v>
      </c>
      <c r="EB18" s="776">
        <v>0.23080878571953281</v>
      </c>
      <c r="EC18" s="1469">
        <f t="shared" si="44"/>
        <v>0</v>
      </c>
      <c r="ED18" s="1139">
        <f t="shared" si="45"/>
        <v>0</v>
      </c>
      <c r="EE18" s="1936"/>
      <c r="EF18" s="1939"/>
      <c r="EG18" s="774">
        <v>7.5894648738987068E-4</v>
      </c>
      <c r="EH18" s="1598">
        <f t="shared" si="46"/>
        <v>0</v>
      </c>
      <c r="EI18" s="1598">
        <f t="shared" si="47"/>
        <v>0</v>
      </c>
      <c r="EJ18" s="1599">
        <f t="shared" si="48"/>
        <v>0</v>
      </c>
      <c r="EK18" s="1637">
        <f t="shared" si="49"/>
        <v>0</v>
      </c>
      <c r="EL18" s="716"/>
      <c r="EM18" s="764">
        <v>11</v>
      </c>
      <c r="EN18" s="765" t="s">
        <v>676</v>
      </c>
      <c r="EO18" s="799">
        <v>9.5496999999999999E-2</v>
      </c>
      <c r="EP18" s="1471">
        <f t="shared" si="50"/>
        <v>0</v>
      </c>
      <c r="EQ18" s="1154">
        <f t="shared" si="51"/>
        <v>0</v>
      </c>
      <c r="ER18" s="1576">
        <f t="shared" si="52"/>
        <v>0</v>
      </c>
      <c r="ES18" s="799">
        <v>8.8223999999999997E-2</v>
      </c>
      <c r="ET18" s="1471">
        <f t="shared" si="53"/>
        <v>0</v>
      </c>
      <c r="EU18" s="1154">
        <f t="shared" si="54"/>
        <v>0</v>
      </c>
      <c r="EV18" s="1577">
        <f t="shared" si="55"/>
        <v>0</v>
      </c>
    </row>
    <row r="19" spans="2:152" ht="12" customHeight="1">
      <c r="B19" s="764">
        <v>12</v>
      </c>
      <c r="C19" s="765" t="s">
        <v>14</v>
      </c>
      <c r="D19" s="1133">
        <v>0</v>
      </c>
      <c r="E19" s="766">
        <v>2.8675095558941318E-3</v>
      </c>
      <c r="F19" s="767">
        <v>1.8093505689294838E-3</v>
      </c>
      <c r="G19" s="767">
        <v>2.0751193193608634E-4</v>
      </c>
      <c r="H19" s="767">
        <v>5.1103843008994278E-5</v>
      </c>
      <c r="I19" s="767">
        <v>1.077179942909463E-4</v>
      </c>
      <c r="J19" s="768">
        <v>1.3897490577160869E-3</v>
      </c>
      <c r="K19" s="769">
        <v>2.3143173590332766E-4</v>
      </c>
      <c r="L19" s="769">
        <v>1.3880600887320655E-3</v>
      </c>
      <c r="M19" s="769">
        <v>6.3318273257923028E-3</v>
      </c>
      <c r="N19" s="769">
        <v>1.0524528942454592E-2</v>
      </c>
      <c r="O19" s="769">
        <v>3.2322045103944761E-3</v>
      </c>
      <c r="P19" s="769">
        <v>0.10013944120229304</v>
      </c>
      <c r="Q19" s="769">
        <v>1.2812441396308303E-2</v>
      </c>
      <c r="R19" s="769">
        <v>1.4065977709562383E-4</v>
      </c>
      <c r="S19" s="769">
        <v>3.8700361010830324E-3</v>
      </c>
      <c r="T19" s="769">
        <v>1.5496273048254218E-2</v>
      </c>
      <c r="U19" s="769">
        <v>4.7429020018317416E-3</v>
      </c>
      <c r="V19" s="769">
        <v>3.6676368066601239E-2</v>
      </c>
      <c r="W19" s="769">
        <v>5.0781542891133846E-2</v>
      </c>
      <c r="X19" s="769">
        <v>7.7389667433591302E-3</v>
      </c>
      <c r="Y19" s="769">
        <v>2.0279862096937739E-3</v>
      </c>
      <c r="Z19" s="769">
        <v>2.4333860566978951E-3</v>
      </c>
      <c r="AA19" s="769">
        <v>2.7188689505165853E-3</v>
      </c>
      <c r="AB19" s="769">
        <v>5.3832783993029203E-2</v>
      </c>
      <c r="AC19" s="769">
        <v>2.6327953403861322E-5</v>
      </c>
      <c r="AD19" s="769">
        <v>3.9785625687472209E-3</v>
      </c>
      <c r="AE19" s="769">
        <v>4.8670089796315675E-4</v>
      </c>
      <c r="AF19" s="769">
        <v>2.3167515700956356E-4</v>
      </c>
      <c r="AG19" s="769">
        <v>7.6594310574610512E-6</v>
      </c>
      <c r="AH19" s="769">
        <v>7.6840181792625214E-5</v>
      </c>
      <c r="AI19" s="769">
        <v>3.2869935718731963E-5</v>
      </c>
      <c r="AJ19" s="769">
        <v>8.5519057922057927E-6</v>
      </c>
      <c r="AK19" s="769">
        <v>1.4230881826757312E-4</v>
      </c>
      <c r="AL19" s="769">
        <v>1.5598689269149045E-3</v>
      </c>
      <c r="AM19" s="769">
        <v>8.316149799582151E-4</v>
      </c>
      <c r="AN19" s="769">
        <v>7.6318885744268135E-4</v>
      </c>
      <c r="AO19" s="769">
        <v>1.4896227131988098E-3</v>
      </c>
      <c r="AP19" s="769">
        <v>1.3530009700761672E-3</v>
      </c>
      <c r="AQ19" s="769">
        <v>5.0267553105237551E-3</v>
      </c>
      <c r="AR19" s="769">
        <v>4.66642517738808E-3</v>
      </c>
      <c r="AS19" s="770">
        <f t="shared" si="0"/>
        <v>0</v>
      </c>
      <c r="AT19" s="771">
        <f t="shared" si="1"/>
        <v>0</v>
      </c>
      <c r="AU19" s="771">
        <f t="shared" si="2"/>
        <v>0</v>
      </c>
      <c r="AV19" s="771">
        <f t="shared" si="3"/>
        <v>0</v>
      </c>
      <c r="AW19" s="771">
        <f t="shared" si="4"/>
        <v>0</v>
      </c>
      <c r="AX19" s="771">
        <f t="shared" si="5"/>
        <v>0</v>
      </c>
      <c r="AY19" s="771">
        <f t="shared" si="6"/>
        <v>0</v>
      </c>
      <c r="AZ19" s="771">
        <f t="shared" si="7"/>
        <v>0</v>
      </c>
      <c r="BA19" s="771">
        <f t="shared" si="8"/>
        <v>0</v>
      </c>
      <c r="BB19" s="771">
        <f t="shared" si="9"/>
        <v>0</v>
      </c>
      <c r="BC19" s="771">
        <f t="shared" si="10"/>
        <v>0</v>
      </c>
      <c r="BD19" s="771">
        <f t="shared" si="11"/>
        <v>0</v>
      </c>
      <c r="BE19" s="771">
        <f t="shared" si="12"/>
        <v>0</v>
      </c>
      <c r="BF19" s="771">
        <f t="shared" si="13"/>
        <v>0</v>
      </c>
      <c r="BG19" s="771">
        <f t="shared" si="14"/>
        <v>0</v>
      </c>
      <c r="BH19" s="771">
        <f t="shared" si="15"/>
        <v>0</v>
      </c>
      <c r="BI19" s="771">
        <f t="shared" si="16"/>
        <v>0</v>
      </c>
      <c r="BJ19" s="771">
        <f t="shared" si="17"/>
        <v>0</v>
      </c>
      <c r="BK19" s="771">
        <f t="shared" si="18"/>
        <v>0</v>
      </c>
      <c r="BL19" s="771">
        <f t="shared" si="19"/>
        <v>0</v>
      </c>
      <c r="BM19" s="771">
        <f t="shared" si="20"/>
        <v>0</v>
      </c>
      <c r="BN19" s="771">
        <f t="shared" si="21"/>
        <v>0</v>
      </c>
      <c r="BO19" s="771">
        <f t="shared" si="22"/>
        <v>0</v>
      </c>
      <c r="BP19" s="771">
        <f t="shared" si="23"/>
        <v>0</v>
      </c>
      <c r="BQ19" s="771">
        <f t="shared" si="24"/>
        <v>0</v>
      </c>
      <c r="BR19" s="771">
        <f t="shared" si="25"/>
        <v>0</v>
      </c>
      <c r="BS19" s="771">
        <f t="shared" si="26"/>
        <v>0</v>
      </c>
      <c r="BT19" s="771">
        <f t="shared" si="27"/>
        <v>0</v>
      </c>
      <c r="BU19" s="771">
        <f t="shared" si="28"/>
        <v>0</v>
      </c>
      <c r="BV19" s="771">
        <f t="shared" si="29"/>
        <v>0</v>
      </c>
      <c r="BW19" s="771">
        <f t="shared" si="30"/>
        <v>0</v>
      </c>
      <c r="BX19" s="771">
        <f t="shared" si="31"/>
        <v>0</v>
      </c>
      <c r="BY19" s="771">
        <f t="shared" si="32"/>
        <v>0</v>
      </c>
      <c r="BZ19" s="771">
        <f t="shared" si="33"/>
        <v>0</v>
      </c>
      <c r="CA19" s="771">
        <f t="shared" si="34"/>
        <v>0</v>
      </c>
      <c r="CB19" s="771">
        <f t="shared" si="35"/>
        <v>0</v>
      </c>
      <c r="CC19" s="771">
        <f t="shared" si="36"/>
        <v>0</v>
      </c>
      <c r="CD19" s="771">
        <f t="shared" si="37"/>
        <v>0</v>
      </c>
      <c r="CE19" s="771">
        <f t="shared" si="38"/>
        <v>0</v>
      </c>
      <c r="CF19" s="772">
        <f t="shared" si="39"/>
        <v>0</v>
      </c>
      <c r="CG19" s="773">
        <f t="shared" si="40"/>
        <v>0</v>
      </c>
      <c r="CH19" s="774">
        <v>0.37928265094688152</v>
      </c>
      <c r="CI19" s="773">
        <f t="shared" si="41"/>
        <v>0</v>
      </c>
      <c r="CJ19" s="775">
        <v>1.3167888512141685E-3</v>
      </c>
      <c r="CK19" s="767">
        <v>1.0463618325727403E-3</v>
      </c>
      <c r="CL19" s="768">
        <v>1.8254343106541954E-4</v>
      </c>
      <c r="CM19" s="769">
        <v>1.2937272433276829E-4</v>
      </c>
      <c r="CN19" s="769">
        <v>2.6125839406967565E-4</v>
      </c>
      <c r="CO19" s="769">
        <v>8.8742767633889004E-4</v>
      </c>
      <c r="CP19" s="769">
        <v>1.8230626207175186E-4</v>
      </c>
      <c r="CQ19" s="769">
        <v>8.7726256445766016E-4</v>
      </c>
      <c r="CR19" s="769">
        <v>2.606228238478983E-3</v>
      </c>
      <c r="CS19" s="769">
        <v>4.3337674288030032E-3</v>
      </c>
      <c r="CT19" s="769">
        <v>1.4448705796316925E-3</v>
      </c>
      <c r="CU19" s="769">
        <v>1.0397357016093061</v>
      </c>
      <c r="CV19" s="769">
        <v>5.6956494287320122E-3</v>
      </c>
      <c r="CW19" s="769">
        <v>2.1439039145760286E-4</v>
      </c>
      <c r="CX19" s="769">
        <v>1.9027907464411098E-3</v>
      </c>
      <c r="CY19" s="769">
        <v>6.417505984287821E-3</v>
      </c>
      <c r="CZ19" s="769">
        <v>2.1948919311588063E-3</v>
      </c>
      <c r="DA19" s="769">
        <v>1.6437399602431707E-2</v>
      </c>
      <c r="DB19" s="769">
        <v>2.3168057017071877E-2</v>
      </c>
      <c r="DC19" s="769">
        <v>4.9096675892681373E-3</v>
      </c>
      <c r="DD19" s="769">
        <v>2.2882947250760957E-3</v>
      </c>
      <c r="DE19" s="769">
        <v>1.3104163893531261E-3</v>
      </c>
      <c r="DF19" s="769">
        <v>1.2586007683027104E-3</v>
      </c>
      <c r="DG19" s="769">
        <v>2.141459985724764E-2</v>
      </c>
      <c r="DH19" s="769">
        <v>3.1724436679903039E-4</v>
      </c>
      <c r="DI19" s="769">
        <v>2.600543690866998E-3</v>
      </c>
      <c r="DJ19" s="769">
        <v>4.1570655464864966E-4</v>
      </c>
      <c r="DK19" s="769">
        <v>2.8540340732953641E-4</v>
      </c>
      <c r="DL19" s="769">
        <v>1.8889465304673794E-4</v>
      </c>
      <c r="DM19" s="769">
        <v>2.6373003147152851E-4</v>
      </c>
      <c r="DN19" s="769">
        <v>3.0149866988057194E-4</v>
      </c>
      <c r="DO19" s="769">
        <v>2.6752103085357182E-4</v>
      </c>
      <c r="DP19" s="769">
        <v>3.4766075144111383E-4</v>
      </c>
      <c r="DQ19" s="769">
        <v>8.3951764061495477E-4</v>
      </c>
      <c r="DR19" s="769">
        <v>4.9690207807985326E-4</v>
      </c>
      <c r="DS19" s="769">
        <v>5.0980867250299421E-4</v>
      </c>
      <c r="DT19" s="769">
        <v>8.7399544375204316E-4</v>
      </c>
      <c r="DU19" s="769">
        <v>7.4328158958523831E-4</v>
      </c>
      <c r="DV19" s="769">
        <v>2.5694754085398559E-3</v>
      </c>
      <c r="DW19" s="769">
        <v>2.0183297006707954E-3</v>
      </c>
      <c r="DX19" s="1139">
        <v>0</v>
      </c>
      <c r="DY19" s="776">
        <v>0.43262924133656977</v>
      </c>
      <c r="DZ19" s="1469">
        <f t="shared" si="42"/>
        <v>0</v>
      </c>
      <c r="EA19" s="1139">
        <f t="shared" si="43"/>
        <v>0</v>
      </c>
      <c r="EB19" s="776">
        <v>0.1861540050611992</v>
      </c>
      <c r="EC19" s="1469">
        <f t="shared" si="44"/>
        <v>0</v>
      </c>
      <c r="ED19" s="1139">
        <f t="shared" si="45"/>
        <v>0</v>
      </c>
      <c r="EE19" s="1936"/>
      <c r="EF19" s="1939"/>
      <c r="EG19" s="774">
        <v>5.0180926529701242E-4</v>
      </c>
      <c r="EH19" s="1598">
        <f t="shared" si="46"/>
        <v>0</v>
      </c>
      <c r="EI19" s="1598">
        <f t="shared" si="47"/>
        <v>0</v>
      </c>
      <c r="EJ19" s="1599">
        <f t="shared" si="48"/>
        <v>0</v>
      </c>
      <c r="EK19" s="1637">
        <f t="shared" si="49"/>
        <v>0</v>
      </c>
      <c r="EL19" s="716"/>
      <c r="EM19" s="764">
        <v>12</v>
      </c>
      <c r="EN19" s="765" t="s">
        <v>14</v>
      </c>
      <c r="EO19" s="799">
        <v>5.3143000000000003E-2</v>
      </c>
      <c r="EP19" s="1471">
        <f t="shared" si="50"/>
        <v>0</v>
      </c>
      <c r="EQ19" s="1154">
        <f t="shared" si="51"/>
        <v>0</v>
      </c>
      <c r="ER19" s="1576">
        <f t="shared" si="52"/>
        <v>0</v>
      </c>
      <c r="ES19" s="799">
        <v>5.0585999999999999E-2</v>
      </c>
      <c r="ET19" s="1471">
        <f t="shared" si="53"/>
        <v>0</v>
      </c>
      <c r="EU19" s="1154">
        <f t="shared" si="54"/>
        <v>0</v>
      </c>
      <c r="EV19" s="1577">
        <f t="shared" si="55"/>
        <v>0</v>
      </c>
    </row>
    <row r="20" spans="2:152" ht="12" customHeight="1">
      <c r="B20" s="764">
        <v>13</v>
      </c>
      <c r="C20" s="765" t="s">
        <v>15</v>
      </c>
      <c r="D20" s="1133">
        <v>0</v>
      </c>
      <c r="E20" s="766">
        <v>3.6658502845237482E-5</v>
      </c>
      <c r="F20" s="767">
        <v>9.6756714916015175E-6</v>
      </c>
      <c r="G20" s="767">
        <v>0</v>
      </c>
      <c r="H20" s="767">
        <v>2.2144998637230854E-4</v>
      </c>
      <c r="I20" s="767">
        <v>1.1310389400549362E-3</v>
      </c>
      <c r="J20" s="768">
        <v>0</v>
      </c>
      <c r="K20" s="769">
        <v>0</v>
      </c>
      <c r="L20" s="769">
        <v>1.2194172742132164E-3</v>
      </c>
      <c r="M20" s="769">
        <v>0</v>
      </c>
      <c r="N20" s="769">
        <v>0</v>
      </c>
      <c r="O20" s="769">
        <v>2.0568574157055755E-3</v>
      </c>
      <c r="P20" s="769">
        <v>1.0277333057893922E-2</v>
      </c>
      <c r="Q20" s="769">
        <v>0.14283226618801403</v>
      </c>
      <c r="R20" s="769">
        <v>7.9872689111554242E-3</v>
      </c>
      <c r="S20" s="769">
        <v>0.26056317689530684</v>
      </c>
      <c r="T20" s="769">
        <v>0.10592389172224402</v>
      </c>
      <c r="U20" s="769">
        <v>0.1461140913253958</v>
      </c>
      <c r="V20" s="769">
        <v>1.6345730819993909E-2</v>
      </c>
      <c r="W20" s="769">
        <v>1.1926839387562296E-2</v>
      </c>
      <c r="X20" s="769">
        <v>5.5712954688064496E-2</v>
      </c>
      <c r="Y20" s="769">
        <v>4.8671669032650574E-3</v>
      </c>
      <c r="Z20" s="769">
        <v>0.2126171067039786</v>
      </c>
      <c r="AA20" s="769">
        <v>1.7400761283306145E-3</v>
      </c>
      <c r="AB20" s="769">
        <v>2.3621889658803481E-2</v>
      </c>
      <c r="AC20" s="769">
        <v>0</v>
      </c>
      <c r="AD20" s="769">
        <v>2.3403309227924828E-5</v>
      </c>
      <c r="AE20" s="769">
        <v>0</v>
      </c>
      <c r="AF20" s="769">
        <v>0</v>
      </c>
      <c r="AG20" s="769">
        <v>0</v>
      </c>
      <c r="AH20" s="769">
        <v>0</v>
      </c>
      <c r="AI20" s="769">
        <v>2.4652451789048969E-5</v>
      </c>
      <c r="AJ20" s="769">
        <v>0</v>
      </c>
      <c r="AK20" s="769">
        <v>4.7436272755857699E-5</v>
      </c>
      <c r="AL20" s="769">
        <v>0</v>
      </c>
      <c r="AM20" s="769">
        <v>1.3610719802916777E-6</v>
      </c>
      <c r="AN20" s="769">
        <v>0</v>
      </c>
      <c r="AO20" s="769">
        <v>1.8204033156825992E-4</v>
      </c>
      <c r="AP20" s="769">
        <v>1.6245294666437685E-5</v>
      </c>
      <c r="AQ20" s="769">
        <v>0</v>
      </c>
      <c r="AR20" s="769">
        <v>4.9008118301336005E-3</v>
      </c>
      <c r="AS20" s="770">
        <f t="shared" si="0"/>
        <v>0</v>
      </c>
      <c r="AT20" s="771">
        <f t="shared" si="1"/>
        <v>0</v>
      </c>
      <c r="AU20" s="771">
        <f t="shared" si="2"/>
        <v>0</v>
      </c>
      <c r="AV20" s="771">
        <f t="shared" si="3"/>
        <v>0</v>
      </c>
      <c r="AW20" s="771">
        <f t="shared" si="4"/>
        <v>0</v>
      </c>
      <c r="AX20" s="771">
        <f t="shared" si="5"/>
        <v>0</v>
      </c>
      <c r="AY20" s="771">
        <f t="shared" si="6"/>
        <v>0</v>
      </c>
      <c r="AZ20" s="771">
        <f t="shared" si="7"/>
        <v>0</v>
      </c>
      <c r="BA20" s="771">
        <f t="shared" si="8"/>
        <v>0</v>
      </c>
      <c r="BB20" s="771">
        <f t="shared" si="9"/>
        <v>0</v>
      </c>
      <c r="BC20" s="771">
        <f t="shared" si="10"/>
        <v>0</v>
      </c>
      <c r="BD20" s="771">
        <f t="shared" si="11"/>
        <v>0</v>
      </c>
      <c r="BE20" s="771">
        <f t="shared" si="12"/>
        <v>0</v>
      </c>
      <c r="BF20" s="771">
        <f t="shared" si="13"/>
        <v>0</v>
      </c>
      <c r="BG20" s="771">
        <f t="shared" si="14"/>
        <v>0</v>
      </c>
      <c r="BH20" s="771">
        <f t="shared" si="15"/>
        <v>0</v>
      </c>
      <c r="BI20" s="771">
        <f t="shared" si="16"/>
        <v>0</v>
      </c>
      <c r="BJ20" s="771">
        <f t="shared" si="17"/>
        <v>0</v>
      </c>
      <c r="BK20" s="771">
        <f t="shared" si="18"/>
        <v>0</v>
      </c>
      <c r="BL20" s="771">
        <f t="shared" si="19"/>
        <v>0</v>
      </c>
      <c r="BM20" s="771">
        <f t="shared" si="20"/>
        <v>0</v>
      </c>
      <c r="BN20" s="771">
        <f t="shared" si="21"/>
        <v>0</v>
      </c>
      <c r="BO20" s="771">
        <f t="shared" si="22"/>
        <v>0</v>
      </c>
      <c r="BP20" s="771">
        <f t="shared" si="23"/>
        <v>0</v>
      </c>
      <c r="BQ20" s="771">
        <f t="shared" si="24"/>
        <v>0</v>
      </c>
      <c r="BR20" s="771">
        <f t="shared" si="25"/>
        <v>0</v>
      </c>
      <c r="BS20" s="771">
        <f t="shared" si="26"/>
        <v>0</v>
      </c>
      <c r="BT20" s="771">
        <f t="shared" si="27"/>
        <v>0</v>
      </c>
      <c r="BU20" s="771">
        <f t="shared" si="28"/>
        <v>0</v>
      </c>
      <c r="BV20" s="771">
        <f t="shared" si="29"/>
        <v>0</v>
      </c>
      <c r="BW20" s="771">
        <f t="shared" si="30"/>
        <v>0</v>
      </c>
      <c r="BX20" s="771">
        <f t="shared" si="31"/>
        <v>0</v>
      </c>
      <c r="BY20" s="771">
        <f t="shared" si="32"/>
        <v>0</v>
      </c>
      <c r="BZ20" s="771">
        <f t="shared" si="33"/>
        <v>0</v>
      </c>
      <c r="CA20" s="771">
        <f t="shared" si="34"/>
        <v>0</v>
      </c>
      <c r="CB20" s="771">
        <f t="shared" si="35"/>
        <v>0</v>
      </c>
      <c r="CC20" s="771">
        <f t="shared" si="36"/>
        <v>0</v>
      </c>
      <c r="CD20" s="771">
        <f t="shared" si="37"/>
        <v>0</v>
      </c>
      <c r="CE20" s="771">
        <f t="shared" si="38"/>
        <v>0</v>
      </c>
      <c r="CF20" s="772">
        <f t="shared" si="39"/>
        <v>0</v>
      </c>
      <c r="CG20" s="773">
        <f t="shared" si="40"/>
        <v>0</v>
      </c>
      <c r="CH20" s="774">
        <v>0.16196614510830221</v>
      </c>
      <c r="CI20" s="773">
        <f t="shared" si="41"/>
        <v>0</v>
      </c>
      <c r="CJ20" s="775">
        <v>4.9609989350711211E-5</v>
      </c>
      <c r="CK20" s="767">
        <v>4.6387647367040211E-5</v>
      </c>
      <c r="CL20" s="768">
        <v>2.8154778244943693E-5</v>
      </c>
      <c r="CM20" s="769">
        <v>1.8698909466262879E-4</v>
      </c>
      <c r="CN20" s="769">
        <v>3.3412743809548836E-4</v>
      </c>
      <c r="CO20" s="769">
        <v>8.9366240212110021E-5</v>
      </c>
      <c r="CP20" s="769">
        <v>4.1542724816815254E-5</v>
      </c>
      <c r="CQ20" s="769">
        <v>3.0792925183595598E-4</v>
      </c>
      <c r="CR20" s="769">
        <v>7.0392628610637487E-5</v>
      </c>
      <c r="CS20" s="769">
        <v>4.3952990341107239E-5</v>
      </c>
      <c r="CT20" s="769">
        <v>4.174722640649651E-4</v>
      </c>
      <c r="CU20" s="769">
        <v>1.8759570320466578E-3</v>
      </c>
      <c r="CV20" s="769">
        <v>1.0238222950640692</v>
      </c>
      <c r="CW20" s="769">
        <v>1.3667288947558042E-3</v>
      </c>
      <c r="CX20" s="769">
        <v>4.3579156072274812E-2</v>
      </c>
      <c r="CY20" s="769">
        <v>1.7828664365406182E-2</v>
      </c>
      <c r="CZ20" s="769">
        <v>2.468138906010512E-2</v>
      </c>
      <c r="DA20" s="769">
        <v>3.1198016928931779E-3</v>
      </c>
      <c r="DB20" s="769">
        <v>2.5564201765517786E-3</v>
      </c>
      <c r="DC20" s="769">
        <v>9.6472575766801214E-3</v>
      </c>
      <c r="DD20" s="769">
        <v>1.0619144427178146E-3</v>
      </c>
      <c r="DE20" s="769">
        <v>3.5844299197781052E-2</v>
      </c>
      <c r="DF20" s="769">
        <v>3.6952078441629361E-4</v>
      </c>
      <c r="DG20" s="769">
        <v>4.421018351319899E-3</v>
      </c>
      <c r="DH20" s="769">
        <v>7.5723411943983082E-5</v>
      </c>
      <c r="DI20" s="769">
        <v>2.0176510297458068E-4</v>
      </c>
      <c r="DJ20" s="769">
        <v>5.8281055842986519E-5</v>
      </c>
      <c r="DK20" s="769">
        <v>6.2912111818574335E-5</v>
      </c>
      <c r="DL20" s="769">
        <v>4.8115474334591207E-5</v>
      </c>
      <c r="DM20" s="769">
        <v>5.2096427176847881E-5</v>
      </c>
      <c r="DN20" s="769">
        <v>9.3778904778829192E-5</v>
      </c>
      <c r="DO20" s="769">
        <v>6.523075197829918E-5</v>
      </c>
      <c r="DP20" s="769">
        <v>1.1991127481052019E-4</v>
      </c>
      <c r="DQ20" s="769">
        <v>5.2807938683864217E-5</v>
      </c>
      <c r="DR20" s="769">
        <v>3.6652172757830767E-5</v>
      </c>
      <c r="DS20" s="769">
        <v>6.9005851620974608E-5</v>
      </c>
      <c r="DT20" s="769">
        <v>2.6421042280051754E-4</v>
      </c>
      <c r="DU20" s="769">
        <v>5.3110832894071188E-5</v>
      </c>
      <c r="DV20" s="769">
        <v>1.2039607753028222E-4</v>
      </c>
      <c r="DW20" s="769">
        <v>8.977645225857299E-4</v>
      </c>
      <c r="DX20" s="1139">
        <v>0</v>
      </c>
      <c r="DY20" s="776">
        <v>0.33146248024218394</v>
      </c>
      <c r="DZ20" s="1469">
        <f t="shared" si="42"/>
        <v>0</v>
      </c>
      <c r="EA20" s="1139">
        <f t="shared" si="43"/>
        <v>0</v>
      </c>
      <c r="EB20" s="776">
        <v>4.0011251908805959E-2</v>
      </c>
      <c r="EC20" s="1469">
        <f t="shared" si="44"/>
        <v>0</v>
      </c>
      <c r="ED20" s="1139">
        <f t="shared" si="45"/>
        <v>0</v>
      </c>
      <c r="EE20" s="1936"/>
      <c r="EF20" s="1939"/>
      <c r="EG20" s="774">
        <v>4.1300585541718893E-5</v>
      </c>
      <c r="EH20" s="1598">
        <f t="shared" si="46"/>
        <v>0</v>
      </c>
      <c r="EI20" s="1598">
        <f t="shared" si="47"/>
        <v>0</v>
      </c>
      <c r="EJ20" s="1599">
        <f t="shared" si="48"/>
        <v>0</v>
      </c>
      <c r="EK20" s="1637">
        <f t="shared" si="49"/>
        <v>0</v>
      </c>
      <c r="EL20" s="716"/>
      <c r="EM20" s="764">
        <v>13</v>
      </c>
      <c r="EN20" s="765" t="s">
        <v>15</v>
      </c>
      <c r="EO20" s="799">
        <v>1.0689000000000001E-2</v>
      </c>
      <c r="EP20" s="1471">
        <f t="shared" si="50"/>
        <v>0</v>
      </c>
      <c r="EQ20" s="1154">
        <f t="shared" si="51"/>
        <v>0</v>
      </c>
      <c r="ER20" s="1576">
        <f t="shared" si="52"/>
        <v>0</v>
      </c>
      <c r="ES20" s="799">
        <v>1.0160000000000001E-2</v>
      </c>
      <c r="ET20" s="1471">
        <f t="shared" si="53"/>
        <v>0</v>
      </c>
      <c r="EU20" s="1154">
        <f t="shared" si="54"/>
        <v>0</v>
      </c>
      <c r="EV20" s="1577">
        <f t="shared" si="55"/>
        <v>0</v>
      </c>
    </row>
    <row r="21" spans="2:152" ht="12" customHeight="1">
      <c r="B21" s="777">
        <v>14</v>
      </c>
      <c r="C21" s="778" t="s">
        <v>16</v>
      </c>
      <c r="D21" s="1133">
        <v>0</v>
      </c>
      <c r="E21" s="766">
        <v>0</v>
      </c>
      <c r="F21" s="767">
        <v>0</v>
      </c>
      <c r="G21" s="767">
        <v>0</v>
      </c>
      <c r="H21" s="767">
        <v>0</v>
      </c>
      <c r="I21" s="767">
        <v>4.8473097430925838E-4</v>
      </c>
      <c r="J21" s="768">
        <v>5.8739776405764162E-4</v>
      </c>
      <c r="K21" s="769">
        <v>0</v>
      </c>
      <c r="L21" s="769">
        <v>3.1134058065018289E-4</v>
      </c>
      <c r="M21" s="769">
        <v>2.4074135144939485E-3</v>
      </c>
      <c r="N21" s="769">
        <v>0</v>
      </c>
      <c r="O21" s="769">
        <v>2.3506941893778007E-3</v>
      </c>
      <c r="P21" s="769">
        <v>1.9883282549191758E-3</v>
      </c>
      <c r="Q21" s="769">
        <v>2.1331743777962334E-2</v>
      </c>
      <c r="R21" s="769">
        <v>7.3330630459185225E-2</v>
      </c>
      <c r="S21" s="769">
        <v>4.6642599277978342E-2</v>
      </c>
      <c r="T21" s="769">
        <v>4.6488819144762654E-2</v>
      </c>
      <c r="U21" s="769">
        <v>3.3331152688734787E-2</v>
      </c>
      <c r="V21" s="769">
        <v>3.8334630613557144E-2</v>
      </c>
      <c r="W21" s="769">
        <v>7.7159552718529589E-2</v>
      </c>
      <c r="X21" s="769">
        <v>6.1322279477477135E-2</v>
      </c>
      <c r="Y21" s="769">
        <v>2.6566619346988441E-2</v>
      </c>
      <c r="Z21" s="769">
        <v>1.9791539927809548E-2</v>
      </c>
      <c r="AA21" s="769">
        <v>6.9240529273155698E-3</v>
      </c>
      <c r="AB21" s="769">
        <v>1.3766093412996658E-2</v>
      </c>
      <c r="AC21" s="769">
        <v>3.2646662220788041E-4</v>
      </c>
      <c r="AD21" s="769">
        <v>2.8083971073509796E-4</v>
      </c>
      <c r="AE21" s="769">
        <v>0</v>
      </c>
      <c r="AF21" s="769">
        <v>1.191472236049184E-5</v>
      </c>
      <c r="AG21" s="769">
        <v>0</v>
      </c>
      <c r="AH21" s="769">
        <v>0</v>
      </c>
      <c r="AI21" s="769">
        <v>1.0271854912103738E-5</v>
      </c>
      <c r="AJ21" s="769">
        <v>1.3683049267529268E-4</v>
      </c>
      <c r="AK21" s="769">
        <v>2.85972958613885E-4</v>
      </c>
      <c r="AL21" s="769">
        <v>4.9607139018495196E-5</v>
      </c>
      <c r="AM21" s="769">
        <v>1.1392172475041343E-3</v>
      </c>
      <c r="AN21" s="769">
        <v>2.543962858142271E-4</v>
      </c>
      <c r="AO21" s="769">
        <v>5.2392095426962609E-4</v>
      </c>
      <c r="AP21" s="769">
        <v>3.4811345713795042E-4</v>
      </c>
      <c r="AQ21" s="769">
        <v>9.7292038268201721E-4</v>
      </c>
      <c r="AR21" s="769">
        <v>3.8141100764952805E-3</v>
      </c>
      <c r="AS21" s="770">
        <f t="shared" si="0"/>
        <v>0</v>
      </c>
      <c r="AT21" s="771">
        <f t="shared" si="1"/>
        <v>0</v>
      </c>
      <c r="AU21" s="771">
        <f t="shared" si="2"/>
        <v>0</v>
      </c>
      <c r="AV21" s="771">
        <f t="shared" si="3"/>
        <v>0</v>
      </c>
      <c r="AW21" s="771">
        <f t="shared" si="4"/>
        <v>0</v>
      </c>
      <c r="AX21" s="771">
        <f t="shared" si="5"/>
        <v>0</v>
      </c>
      <c r="AY21" s="771">
        <f t="shared" si="6"/>
        <v>0</v>
      </c>
      <c r="AZ21" s="771">
        <f t="shared" si="7"/>
        <v>0</v>
      </c>
      <c r="BA21" s="771">
        <f t="shared" si="8"/>
        <v>0</v>
      </c>
      <c r="BB21" s="771">
        <f t="shared" si="9"/>
        <v>0</v>
      </c>
      <c r="BC21" s="771">
        <f t="shared" si="10"/>
        <v>0</v>
      </c>
      <c r="BD21" s="771">
        <f t="shared" si="11"/>
        <v>0</v>
      </c>
      <c r="BE21" s="771">
        <f t="shared" si="12"/>
        <v>0</v>
      </c>
      <c r="BF21" s="771">
        <f t="shared" si="13"/>
        <v>0</v>
      </c>
      <c r="BG21" s="771">
        <f t="shared" si="14"/>
        <v>0</v>
      </c>
      <c r="BH21" s="771">
        <f t="shared" si="15"/>
        <v>0</v>
      </c>
      <c r="BI21" s="771">
        <f t="shared" si="16"/>
        <v>0</v>
      </c>
      <c r="BJ21" s="771">
        <f t="shared" si="17"/>
        <v>0</v>
      </c>
      <c r="BK21" s="771">
        <f t="shared" si="18"/>
        <v>0</v>
      </c>
      <c r="BL21" s="771">
        <f t="shared" si="19"/>
        <v>0</v>
      </c>
      <c r="BM21" s="771">
        <f t="shared" si="20"/>
        <v>0</v>
      </c>
      <c r="BN21" s="771">
        <f t="shared" si="21"/>
        <v>0</v>
      </c>
      <c r="BO21" s="771">
        <f t="shared" si="22"/>
        <v>0</v>
      </c>
      <c r="BP21" s="771">
        <f t="shared" si="23"/>
        <v>0</v>
      </c>
      <c r="BQ21" s="771">
        <f t="shared" si="24"/>
        <v>0</v>
      </c>
      <c r="BR21" s="771">
        <f t="shared" si="25"/>
        <v>0</v>
      </c>
      <c r="BS21" s="771">
        <f t="shared" si="26"/>
        <v>0</v>
      </c>
      <c r="BT21" s="771">
        <f t="shared" si="27"/>
        <v>0</v>
      </c>
      <c r="BU21" s="771">
        <f t="shared" si="28"/>
        <v>0</v>
      </c>
      <c r="BV21" s="771">
        <f t="shared" si="29"/>
        <v>0</v>
      </c>
      <c r="BW21" s="771">
        <f t="shared" si="30"/>
        <v>0</v>
      </c>
      <c r="BX21" s="771">
        <f t="shared" si="31"/>
        <v>0</v>
      </c>
      <c r="BY21" s="771">
        <f t="shared" si="32"/>
        <v>0</v>
      </c>
      <c r="BZ21" s="771">
        <f t="shared" si="33"/>
        <v>0</v>
      </c>
      <c r="CA21" s="771">
        <f t="shared" si="34"/>
        <v>0</v>
      </c>
      <c r="CB21" s="771">
        <f t="shared" si="35"/>
        <v>0</v>
      </c>
      <c r="CC21" s="771">
        <f t="shared" si="36"/>
        <v>0</v>
      </c>
      <c r="CD21" s="771">
        <f t="shared" si="37"/>
        <v>0</v>
      </c>
      <c r="CE21" s="771">
        <f t="shared" si="38"/>
        <v>0</v>
      </c>
      <c r="CF21" s="772">
        <f t="shared" si="39"/>
        <v>0</v>
      </c>
      <c r="CG21" s="773">
        <f t="shared" si="40"/>
        <v>0</v>
      </c>
      <c r="CH21" s="774">
        <v>2.4625518486364295E-2</v>
      </c>
      <c r="CI21" s="773">
        <f t="shared" si="41"/>
        <v>0</v>
      </c>
      <c r="CJ21" s="775">
        <v>3.5648107401062443E-6</v>
      </c>
      <c r="CK21" s="767">
        <v>5.0959732290815627E-6</v>
      </c>
      <c r="CL21" s="768">
        <v>2.7659569149041302E-6</v>
      </c>
      <c r="CM21" s="769">
        <v>5.2614166482357237E-6</v>
      </c>
      <c r="CN21" s="769">
        <v>2.0819136438731263E-5</v>
      </c>
      <c r="CO21" s="769">
        <v>2.0441987921207934E-5</v>
      </c>
      <c r="CP21" s="769">
        <v>3.55762131731939E-6</v>
      </c>
      <c r="CQ21" s="769">
        <v>1.5754412553742479E-5</v>
      </c>
      <c r="CR21" s="769">
        <v>6.3598231681735073E-5</v>
      </c>
      <c r="CS21" s="769">
        <v>3.8784822765659339E-6</v>
      </c>
      <c r="CT21" s="769">
        <v>6.4080409900320537E-5</v>
      </c>
      <c r="CU21" s="769">
        <v>5.9681987915293693E-5</v>
      </c>
      <c r="CV21" s="769">
        <v>5.5114183059353807E-4</v>
      </c>
      <c r="CW21" s="769">
        <v>1.001813991908262</v>
      </c>
      <c r="CX21" s="769">
        <v>1.186456644042751E-3</v>
      </c>
      <c r="CY21" s="769">
        <v>1.1755057120071371E-3</v>
      </c>
      <c r="CZ21" s="769">
        <v>8.6045112781742421E-4</v>
      </c>
      <c r="DA21" s="769">
        <v>1.1285958767415266E-3</v>
      </c>
      <c r="DB21" s="769">
        <v>2.1960494919622707E-3</v>
      </c>
      <c r="DC21" s="769">
        <v>1.6922707134498049E-3</v>
      </c>
      <c r="DD21" s="769">
        <v>7.9642017880125217E-4</v>
      </c>
      <c r="DE21" s="769">
        <v>5.2762866446814179E-4</v>
      </c>
      <c r="DF21" s="769">
        <v>1.789762807783581E-4</v>
      </c>
      <c r="DG21" s="769">
        <v>3.6041973145905181E-4</v>
      </c>
      <c r="DH21" s="769">
        <v>1.5511346589506994E-5</v>
      </c>
      <c r="DI21" s="769">
        <v>2.5617887114267332E-5</v>
      </c>
      <c r="DJ21" s="769">
        <v>6.9977081136375185E-6</v>
      </c>
      <c r="DK21" s="769">
        <v>6.4996580279877777E-6</v>
      </c>
      <c r="DL21" s="769">
        <v>6.0164121375201011E-6</v>
      </c>
      <c r="DM21" s="769">
        <v>4.5724874959564382E-6</v>
      </c>
      <c r="DN21" s="769">
        <v>8.1736060352567289E-6</v>
      </c>
      <c r="DO21" s="769">
        <v>1.1980164936103978E-5</v>
      </c>
      <c r="DP21" s="769">
        <v>1.802642641592437E-5</v>
      </c>
      <c r="DQ21" s="769">
        <v>7.7208611369913103E-6</v>
      </c>
      <c r="DR21" s="769">
        <v>3.3509048630454461E-5</v>
      </c>
      <c r="DS21" s="769">
        <v>1.3731132990736077E-5</v>
      </c>
      <c r="DT21" s="769">
        <v>3.3427931923188104E-5</v>
      </c>
      <c r="DU21" s="769">
        <v>1.3907523893222701E-5</v>
      </c>
      <c r="DV21" s="769">
        <v>6.6435709766854431E-5</v>
      </c>
      <c r="DW21" s="769">
        <v>1.0268420155233912E-4</v>
      </c>
      <c r="DX21" s="1139">
        <v>0</v>
      </c>
      <c r="DY21" s="779">
        <v>0.77548217344177917</v>
      </c>
      <c r="DZ21" s="1469">
        <f t="shared" si="42"/>
        <v>0</v>
      </c>
      <c r="EA21" s="1139">
        <f t="shared" si="43"/>
        <v>0</v>
      </c>
      <c r="EB21" s="779">
        <v>0.11413299795629618</v>
      </c>
      <c r="EC21" s="1469">
        <f t="shared" si="44"/>
        <v>0</v>
      </c>
      <c r="ED21" s="1139">
        <f t="shared" si="45"/>
        <v>0</v>
      </c>
      <c r="EE21" s="1936"/>
      <c r="EF21" s="1939"/>
      <c r="EG21" s="774">
        <v>2.7706369420763225E-5</v>
      </c>
      <c r="EH21" s="1598">
        <f t="shared" si="46"/>
        <v>0</v>
      </c>
      <c r="EI21" s="1598">
        <f t="shared" si="47"/>
        <v>0</v>
      </c>
      <c r="EJ21" s="1599">
        <f t="shared" si="48"/>
        <v>0</v>
      </c>
      <c r="EK21" s="1637">
        <f t="shared" si="49"/>
        <v>0</v>
      </c>
      <c r="EL21" s="716"/>
      <c r="EM21" s="777">
        <v>14</v>
      </c>
      <c r="EN21" s="778" t="s">
        <v>16</v>
      </c>
      <c r="EO21" s="799">
        <v>9.554E-3</v>
      </c>
      <c r="EP21" s="1471">
        <f t="shared" si="50"/>
        <v>0</v>
      </c>
      <c r="EQ21" s="1154">
        <f t="shared" si="51"/>
        <v>0</v>
      </c>
      <c r="ER21" s="1576">
        <f t="shared" si="52"/>
        <v>0</v>
      </c>
      <c r="ES21" s="799">
        <v>9.554E-3</v>
      </c>
      <c r="ET21" s="1471">
        <f t="shared" si="53"/>
        <v>0</v>
      </c>
      <c r="EU21" s="1154">
        <f t="shared" si="54"/>
        <v>0</v>
      </c>
      <c r="EV21" s="1577">
        <f t="shared" si="55"/>
        <v>0</v>
      </c>
    </row>
    <row r="22" spans="2:152" ht="12" customHeight="1">
      <c r="B22" s="777">
        <v>15</v>
      </c>
      <c r="C22" s="778" t="s">
        <v>17</v>
      </c>
      <c r="D22" s="1133">
        <v>0</v>
      </c>
      <c r="E22" s="766">
        <v>1.2015842599272285E-3</v>
      </c>
      <c r="F22" s="767">
        <v>1.5481074386562428E-3</v>
      </c>
      <c r="G22" s="767">
        <v>7.2629176177630209E-4</v>
      </c>
      <c r="H22" s="767">
        <v>1.4990460615971655E-3</v>
      </c>
      <c r="I22" s="767">
        <v>1.5942263155060053E-2</v>
      </c>
      <c r="J22" s="768">
        <v>8.9407898797324355E-3</v>
      </c>
      <c r="K22" s="769">
        <v>3.7029077744532425E-3</v>
      </c>
      <c r="L22" s="769">
        <v>2.8085514879485252E-3</v>
      </c>
      <c r="M22" s="769">
        <v>7.9807406918840484E-3</v>
      </c>
      <c r="N22" s="769">
        <v>0</v>
      </c>
      <c r="O22" s="769">
        <v>5.4359803129361639E-3</v>
      </c>
      <c r="P22" s="769">
        <v>7.3335743428187784E-3</v>
      </c>
      <c r="Q22" s="769">
        <v>2.6455380823532564E-3</v>
      </c>
      <c r="R22" s="769">
        <v>9.9289254420440354E-5</v>
      </c>
      <c r="S22" s="769">
        <v>6.4519855595667863E-2</v>
      </c>
      <c r="T22" s="769">
        <v>2.608866222047862E-2</v>
      </c>
      <c r="U22" s="769">
        <v>4.6153342928169569E-2</v>
      </c>
      <c r="V22" s="769">
        <v>2.4188635825239432E-2</v>
      </c>
      <c r="W22" s="769">
        <v>2.9012311737389593E-2</v>
      </c>
      <c r="X22" s="769">
        <v>2.6316289859481659E-2</v>
      </c>
      <c r="Y22" s="769">
        <v>1.3790306225917663E-2</v>
      </c>
      <c r="Z22" s="769">
        <v>4.6700734071460435E-2</v>
      </c>
      <c r="AA22" s="769">
        <v>6.0177632771433748E-3</v>
      </c>
      <c r="AB22" s="769">
        <v>7.9269728911721196E-2</v>
      </c>
      <c r="AC22" s="769">
        <v>3.6859134765405852E-4</v>
      </c>
      <c r="AD22" s="769">
        <v>8.1911582297736901E-4</v>
      </c>
      <c r="AE22" s="769">
        <v>1.7034531428710486E-4</v>
      </c>
      <c r="AF22" s="769">
        <v>2.5285688565043793E-3</v>
      </c>
      <c r="AG22" s="769">
        <v>1.1106175033318525E-4</v>
      </c>
      <c r="AH22" s="769">
        <v>3.2422808414936979E-4</v>
      </c>
      <c r="AI22" s="769">
        <v>1.0826535077357339E-3</v>
      </c>
      <c r="AJ22" s="769">
        <v>4.618029127791128E-4</v>
      </c>
      <c r="AK22" s="769">
        <v>5.7343677151438267E-3</v>
      </c>
      <c r="AL22" s="769">
        <v>1.4606546488779139E-4</v>
      </c>
      <c r="AM22" s="769">
        <v>3.3482370715175273E-4</v>
      </c>
      <c r="AN22" s="769">
        <v>3.2435526441313956E-3</v>
      </c>
      <c r="AO22" s="769">
        <v>1.3697424948489801E-3</v>
      </c>
      <c r="AP22" s="769">
        <v>2.3393224319670268E-3</v>
      </c>
      <c r="AQ22" s="769">
        <v>4.0538349278417381E-4</v>
      </c>
      <c r="AR22" s="769">
        <v>5.8383584411156805E-3</v>
      </c>
      <c r="AS22" s="770">
        <f t="shared" si="0"/>
        <v>0</v>
      </c>
      <c r="AT22" s="771">
        <f t="shared" si="1"/>
        <v>0</v>
      </c>
      <c r="AU22" s="771">
        <f t="shared" si="2"/>
        <v>0</v>
      </c>
      <c r="AV22" s="771">
        <f t="shared" si="3"/>
        <v>0</v>
      </c>
      <c r="AW22" s="771">
        <f t="shared" si="4"/>
        <v>0</v>
      </c>
      <c r="AX22" s="771">
        <f t="shared" si="5"/>
        <v>0</v>
      </c>
      <c r="AY22" s="771">
        <f t="shared" si="6"/>
        <v>0</v>
      </c>
      <c r="AZ22" s="771">
        <f t="shared" si="7"/>
        <v>0</v>
      </c>
      <c r="BA22" s="771">
        <f t="shared" si="8"/>
        <v>0</v>
      </c>
      <c r="BB22" s="771">
        <f t="shared" si="9"/>
        <v>0</v>
      </c>
      <c r="BC22" s="771">
        <f t="shared" si="10"/>
        <v>0</v>
      </c>
      <c r="BD22" s="771">
        <f t="shared" si="11"/>
        <v>0</v>
      </c>
      <c r="BE22" s="771">
        <f t="shared" si="12"/>
        <v>0</v>
      </c>
      <c r="BF22" s="771">
        <f t="shared" si="13"/>
        <v>0</v>
      </c>
      <c r="BG22" s="771">
        <f t="shared" si="14"/>
        <v>0</v>
      </c>
      <c r="BH22" s="771">
        <f t="shared" si="15"/>
        <v>0</v>
      </c>
      <c r="BI22" s="771">
        <f t="shared" si="16"/>
        <v>0</v>
      </c>
      <c r="BJ22" s="771">
        <f t="shared" si="17"/>
        <v>0</v>
      </c>
      <c r="BK22" s="771">
        <f t="shared" si="18"/>
        <v>0</v>
      </c>
      <c r="BL22" s="771">
        <f t="shared" si="19"/>
        <v>0</v>
      </c>
      <c r="BM22" s="771">
        <f t="shared" si="20"/>
        <v>0</v>
      </c>
      <c r="BN22" s="771">
        <f t="shared" si="21"/>
        <v>0</v>
      </c>
      <c r="BO22" s="771">
        <f t="shared" si="22"/>
        <v>0</v>
      </c>
      <c r="BP22" s="771">
        <f t="shared" si="23"/>
        <v>0</v>
      </c>
      <c r="BQ22" s="771">
        <f t="shared" si="24"/>
        <v>0</v>
      </c>
      <c r="BR22" s="771">
        <f t="shared" si="25"/>
        <v>0</v>
      </c>
      <c r="BS22" s="771">
        <f t="shared" si="26"/>
        <v>0</v>
      </c>
      <c r="BT22" s="771">
        <f t="shared" si="27"/>
        <v>0</v>
      </c>
      <c r="BU22" s="771">
        <f t="shared" si="28"/>
        <v>0</v>
      </c>
      <c r="BV22" s="771">
        <f t="shared" si="29"/>
        <v>0</v>
      </c>
      <c r="BW22" s="771">
        <f t="shared" si="30"/>
        <v>0</v>
      </c>
      <c r="BX22" s="771">
        <f t="shared" si="31"/>
        <v>0</v>
      </c>
      <c r="BY22" s="771">
        <f t="shared" si="32"/>
        <v>0</v>
      </c>
      <c r="BZ22" s="771">
        <f t="shared" si="33"/>
        <v>0</v>
      </c>
      <c r="CA22" s="771">
        <f t="shared" si="34"/>
        <v>0</v>
      </c>
      <c r="CB22" s="771">
        <f t="shared" si="35"/>
        <v>0</v>
      </c>
      <c r="CC22" s="771">
        <f t="shared" si="36"/>
        <v>0</v>
      </c>
      <c r="CD22" s="771">
        <f t="shared" si="37"/>
        <v>0</v>
      </c>
      <c r="CE22" s="771">
        <f t="shared" si="38"/>
        <v>0</v>
      </c>
      <c r="CF22" s="772">
        <f t="shared" si="39"/>
        <v>0</v>
      </c>
      <c r="CG22" s="773">
        <f t="shared" si="40"/>
        <v>0</v>
      </c>
      <c r="CH22" s="774">
        <v>0.12003384057083699</v>
      </c>
      <c r="CI22" s="773">
        <f t="shared" si="41"/>
        <v>0</v>
      </c>
      <c r="CJ22" s="775">
        <v>2.3250253890454742E-4</v>
      </c>
      <c r="CK22" s="767">
        <v>4.2401387927653043E-4</v>
      </c>
      <c r="CL22" s="768">
        <v>1.4684281336384546E-4</v>
      </c>
      <c r="CM22" s="769">
        <v>2.8058923061882707E-4</v>
      </c>
      <c r="CN22" s="769">
        <v>2.0531724402507038E-3</v>
      </c>
      <c r="CO22" s="769">
        <v>1.2569088172485917E-3</v>
      </c>
      <c r="CP22" s="769">
        <v>4.974044319944321E-4</v>
      </c>
      <c r="CQ22" s="769">
        <v>5.2931342678195234E-4</v>
      </c>
      <c r="CR22" s="769">
        <v>1.0219852583087719E-3</v>
      </c>
      <c r="CS22" s="769">
        <v>8.8661168535220932E-5</v>
      </c>
      <c r="CT22" s="769">
        <v>7.441457051102499E-4</v>
      </c>
      <c r="CU22" s="769">
        <v>1.0612455976870357E-3</v>
      </c>
      <c r="CV22" s="769">
        <v>5.8951432287227966E-4</v>
      </c>
      <c r="CW22" s="769">
        <v>8.685630650324261E-5</v>
      </c>
      <c r="CX22" s="769">
        <v>1.0078933195043009</v>
      </c>
      <c r="CY22" s="769">
        <v>3.2543099290475415E-3</v>
      </c>
      <c r="CZ22" s="769">
        <v>5.6963046409477429E-3</v>
      </c>
      <c r="DA22" s="769">
        <v>3.331534898015551E-3</v>
      </c>
      <c r="DB22" s="769">
        <v>4.1482294040100483E-3</v>
      </c>
      <c r="DC22" s="769">
        <v>3.5560646634696901E-3</v>
      </c>
      <c r="DD22" s="769">
        <v>1.952569935493592E-3</v>
      </c>
      <c r="DE22" s="769">
        <v>5.7818008681213909E-3</v>
      </c>
      <c r="DF22" s="769">
        <v>8.2829724530271095E-4</v>
      </c>
      <c r="DG22" s="769">
        <v>9.6843625458624596E-3</v>
      </c>
      <c r="DH22" s="769">
        <v>2.2844444487472604E-4</v>
      </c>
      <c r="DI22" s="769">
        <v>4.952808287404058E-4</v>
      </c>
      <c r="DJ22" s="769">
        <v>1.2333793248007317E-4</v>
      </c>
      <c r="DK22" s="769">
        <v>3.9343545621644676E-4</v>
      </c>
      <c r="DL22" s="769">
        <v>9.3331909004461605E-5</v>
      </c>
      <c r="DM22" s="769">
        <v>1.4430358187615024E-4</v>
      </c>
      <c r="DN22" s="769">
        <v>2.5365353026758863E-4</v>
      </c>
      <c r="DO22" s="769">
        <v>1.6933560327141517E-4</v>
      </c>
      <c r="DP22" s="769">
        <v>8.1051310252432942E-4</v>
      </c>
      <c r="DQ22" s="769">
        <v>1.1409336681358371E-4</v>
      </c>
      <c r="DR22" s="769">
        <v>1.1414254831159886E-4</v>
      </c>
      <c r="DS22" s="769">
        <v>4.8754132571729561E-4</v>
      </c>
      <c r="DT22" s="769">
        <v>2.8466685684240637E-4</v>
      </c>
      <c r="DU22" s="769">
        <v>4.1139586259754293E-4</v>
      </c>
      <c r="DV22" s="769">
        <v>2.7320393891279931E-4</v>
      </c>
      <c r="DW22" s="769">
        <v>9.5667335261718708E-4</v>
      </c>
      <c r="DX22" s="1139">
        <v>0</v>
      </c>
      <c r="DY22" s="779">
        <v>0.4317111913357401</v>
      </c>
      <c r="DZ22" s="1469">
        <f t="shared" si="42"/>
        <v>0</v>
      </c>
      <c r="EA22" s="1139">
        <f t="shared" si="43"/>
        <v>0</v>
      </c>
      <c r="EB22" s="779">
        <v>0.27968231046931408</v>
      </c>
      <c r="EC22" s="1469">
        <f t="shared" si="44"/>
        <v>0</v>
      </c>
      <c r="ED22" s="1139">
        <f t="shared" si="45"/>
        <v>0</v>
      </c>
      <c r="EE22" s="1936"/>
      <c r="EF22" s="1939"/>
      <c r="EG22" s="774">
        <v>2.8380707517041185E-4</v>
      </c>
      <c r="EH22" s="1598">
        <f t="shared" si="46"/>
        <v>0</v>
      </c>
      <c r="EI22" s="1598">
        <f t="shared" si="47"/>
        <v>0</v>
      </c>
      <c r="EJ22" s="1599">
        <f t="shared" si="48"/>
        <v>0</v>
      </c>
      <c r="EK22" s="1637">
        <f t="shared" si="49"/>
        <v>0</v>
      </c>
      <c r="EL22" s="716"/>
      <c r="EM22" s="777">
        <v>15</v>
      </c>
      <c r="EN22" s="778" t="s">
        <v>17</v>
      </c>
      <c r="EO22" s="799">
        <v>8.9242000000000002E-2</v>
      </c>
      <c r="EP22" s="1471">
        <f t="shared" si="50"/>
        <v>0</v>
      </c>
      <c r="EQ22" s="1154">
        <f t="shared" si="51"/>
        <v>0</v>
      </c>
      <c r="ER22" s="1576">
        <f t="shared" si="52"/>
        <v>0</v>
      </c>
      <c r="ES22" s="799">
        <v>8.0029000000000003E-2</v>
      </c>
      <c r="ET22" s="1471">
        <f t="shared" si="53"/>
        <v>0</v>
      </c>
      <c r="EU22" s="1154">
        <f t="shared" si="54"/>
        <v>0</v>
      </c>
      <c r="EV22" s="1577">
        <f t="shared" si="55"/>
        <v>0</v>
      </c>
    </row>
    <row r="23" spans="2:152" ht="12" customHeight="1">
      <c r="B23" s="777">
        <v>16</v>
      </c>
      <c r="C23" s="778" t="s">
        <v>408</v>
      </c>
      <c r="D23" s="1133">
        <v>0</v>
      </c>
      <c r="E23" s="766">
        <v>0</v>
      </c>
      <c r="F23" s="767">
        <v>0</v>
      </c>
      <c r="G23" s="767">
        <v>5.1877982984021585E-5</v>
      </c>
      <c r="H23" s="767">
        <v>0</v>
      </c>
      <c r="I23" s="767">
        <v>1.6157699143641946E-3</v>
      </c>
      <c r="J23" s="768">
        <v>0</v>
      </c>
      <c r="K23" s="769">
        <v>0</v>
      </c>
      <c r="L23" s="769">
        <v>2.2701917339075836E-4</v>
      </c>
      <c r="M23" s="769">
        <v>0</v>
      </c>
      <c r="N23" s="769">
        <v>0</v>
      </c>
      <c r="O23" s="769">
        <v>3.6729596709028135E-4</v>
      </c>
      <c r="P23" s="769">
        <v>6.9720601146516553E-4</v>
      </c>
      <c r="Q23" s="769">
        <v>1.3395129530902565E-4</v>
      </c>
      <c r="R23" s="769">
        <v>0</v>
      </c>
      <c r="S23" s="769">
        <v>1.2129963898916967E-3</v>
      </c>
      <c r="T23" s="769">
        <v>0.15457041977245978</v>
      </c>
      <c r="U23" s="769">
        <v>5.4527018186575953E-2</v>
      </c>
      <c r="V23" s="769">
        <v>4.0864327049984772E-3</v>
      </c>
      <c r="W23" s="769">
        <v>3.1241720943949855E-3</v>
      </c>
      <c r="X23" s="769">
        <v>1.7892795345211158E-2</v>
      </c>
      <c r="Y23" s="769">
        <v>3.0419793145406611E-3</v>
      </c>
      <c r="Z23" s="769">
        <v>3.4371578050857769E-2</v>
      </c>
      <c r="AA23" s="769">
        <v>2.1750951604132681E-4</v>
      </c>
      <c r="AB23" s="769">
        <v>6.3103575150831245E-3</v>
      </c>
      <c r="AC23" s="769">
        <v>0</v>
      </c>
      <c r="AD23" s="769">
        <v>8.3315780851412388E-3</v>
      </c>
      <c r="AE23" s="769">
        <v>0</v>
      </c>
      <c r="AF23" s="769">
        <v>3.971574120163947E-6</v>
      </c>
      <c r="AG23" s="769">
        <v>0</v>
      </c>
      <c r="AH23" s="769">
        <v>0</v>
      </c>
      <c r="AI23" s="769">
        <v>2.8761193753890466E-5</v>
      </c>
      <c r="AJ23" s="769">
        <v>0</v>
      </c>
      <c r="AK23" s="769">
        <v>4.608095067711891E-4</v>
      </c>
      <c r="AL23" s="769">
        <v>0</v>
      </c>
      <c r="AM23" s="769">
        <v>0</v>
      </c>
      <c r="AN23" s="769">
        <v>0</v>
      </c>
      <c r="AO23" s="769">
        <v>8.1784948963106036E-3</v>
      </c>
      <c r="AP23" s="769">
        <v>4.6415127618393389E-6</v>
      </c>
      <c r="AQ23" s="769">
        <v>0</v>
      </c>
      <c r="AR23" s="769">
        <v>0</v>
      </c>
      <c r="AS23" s="770">
        <f t="shared" si="0"/>
        <v>0</v>
      </c>
      <c r="AT23" s="771">
        <f t="shared" si="1"/>
        <v>0</v>
      </c>
      <c r="AU23" s="771">
        <f t="shared" si="2"/>
        <v>0</v>
      </c>
      <c r="AV23" s="771">
        <f t="shared" si="3"/>
        <v>0</v>
      </c>
      <c r="AW23" s="771">
        <f t="shared" si="4"/>
        <v>0</v>
      </c>
      <c r="AX23" s="771">
        <f t="shared" si="5"/>
        <v>0</v>
      </c>
      <c r="AY23" s="771">
        <f t="shared" si="6"/>
        <v>0</v>
      </c>
      <c r="AZ23" s="771">
        <f t="shared" si="7"/>
        <v>0</v>
      </c>
      <c r="BA23" s="771">
        <f t="shared" si="8"/>
        <v>0</v>
      </c>
      <c r="BB23" s="771">
        <f t="shared" si="9"/>
        <v>0</v>
      </c>
      <c r="BC23" s="771">
        <f t="shared" si="10"/>
        <v>0</v>
      </c>
      <c r="BD23" s="771">
        <f t="shared" si="11"/>
        <v>0</v>
      </c>
      <c r="BE23" s="771">
        <f t="shared" si="12"/>
        <v>0</v>
      </c>
      <c r="BF23" s="771">
        <f t="shared" si="13"/>
        <v>0</v>
      </c>
      <c r="BG23" s="771">
        <f t="shared" si="14"/>
        <v>0</v>
      </c>
      <c r="BH23" s="771">
        <f t="shared" si="15"/>
        <v>0</v>
      </c>
      <c r="BI23" s="771">
        <f t="shared" si="16"/>
        <v>0</v>
      </c>
      <c r="BJ23" s="771">
        <f t="shared" si="17"/>
        <v>0</v>
      </c>
      <c r="BK23" s="771">
        <f t="shared" si="18"/>
        <v>0</v>
      </c>
      <c r="BL23" s="771">
        <f t="shared" si="19"/>
        <v>0</v>
      </c>
      <c r="BM23" s="771">
        <f t="shared" si="20"/>
        <v>0</v>
      </c>
      <c r="BN23" s="771">
        <f t="shared" si="21"/>
        <v>0</v>
      </c>
      <c r="BO23" s="771">
        <f t="shared" si="22"/>
        <v>0</v>
      </c>
      <c r="BP23" s="771">
        <f t="shared" si="23"/>
        <v>0</v>
      </c>
      <c r="BQ23" s="771">
        <f t="shared" si="24"/>
        <v>0</v>
      </c>
      <c r="BR23" s="771">
        <f t="shared" si="25"/>
        <v>0</v>
      </c>
      <c r="BS23" s="771">
        <f t="shared" si="26"/>
        <v>0</v>
      </c>
      <c r="BT23" s="771">
        <f t="shared" si="27"/>
        <v>0</v>
      </c>
      <c r="BU23" s="771">
        <f t="shared" si="28"/>
        <v>0</v>
      </c>
      <c r="BV23" s="771">
        <f t="shared" si="29"/>
        <v>0</v>
      </c>
      <c r="BW23" s="771">
        <f t="shared" si="30"/>
        <v>0</v>
      </c>
      <c r="BX23" s="771">
        <f t="shared" si="31"/>
        <v>0</v>
      </c>
      <c r="BY23" s="771">
        <f t="shared" si="32"/>
        <v>0</v>
      </c>
      <c r="BZ23" s="771">
        <f t="shared" si="33"/>
        <v>0</v>
      </c>
      <c r="CA23" s="771">
        <f t="shared" si="34"/>
        <v>0</v>
      </c>
      <c r="CB23" s="771">
        <f t="shared" si="35"/>
        <v>0</v>
      </c>
      <c r="CC23" s="771">
        <f t="shared" si="36"/>
        <v>0</v>
      </c>
      <c r="CD23" s="771">
        <f t="shared" si="37"/>
        <v>0</v>
      </c>
      <c r="CE23" s="771">
        <f t="shared" si="38"/>
        <v>0</v>
      </c>
      <c r="CF23" s="772">
        <f t="shared" si="39"/>
        <v>0</v>
      </c>
      <c r="CG23" s="773">
        <f t="shared" si="40"/>
        <v>0</v>
      </c>
      <c r="CH23" s="774">
        <v>2.0328095460736328E-2</v>
      </c>
      <c r="CI23" s="773">
        <f t="shared" si="41"/>
        <v>0</v>
      </c>
      <c r="CJ23" s="775">
        <v>5.2615388814951867E-6</v>
      </c>
      <c r="CK23" s="767">
        <v>5.5560132568006084E-6</v>
      </c>
      <c r="CL23" s="768">
        <v>7.2745913129389424E-6</v>
      </c>
      <c r="CM23" s="769">
        <v>6.2053205888931338E-6</v>
      </c>
      <c r="CN23" s="769">
        <v>4.6156597191632507E-5</v>
      </c>
      <c r="CO23" s="769">
        <v>6.1897935434387245E-6</v>
      </c>
      <c r="CP23" s="769">
        <v>5.7108110885011191E-6</v>
      </c>
      <c r="CQ23" s="769">
        <v>1.3115178073901364E-5</v>
      </c>
      <c r="CR23" s="769">
        <v>7.3516559239589833E-6</v>
      </c>
      <c r="CS23" s="769">
        <v>7.3230024430777336E-6</v>
      </c>
      <c r="CT23" s="769">
        <v>1.4946291963023052E-5</v>
      </c>
      <c r="CU23" s="769">
        <v>2.6687298023068796E-5</v>
      </c>
      <c r="CV23" s="769">
        <v>1.7906233927555984E-5</v>
      </c>
      <c r="CW23" s="769">
        <v>3.3530494119920061E-6</v>
      </c>
      <c r="CX23" s="769">
        <v>3.1688025751371595E-5</v>
      </c>
      <c r="CY23" s="769">
        <v>1.0031610340934185</v>
      </c>
      <c r="CZ23" s="769">
        <v>1.1246877461698721E-3</v>
      </c>
      <c r="DA23" s="769">
        <v>9.8630569083119789E-5</v>
      </c>
      <c r="DB23" s="769">
        <v>8.4336171211352022E-5</v>
      </c>
      <c r="DC23" s="769">
        <v>3.8053172869265204E-4</v>
      </c>
      <c r="DD23" s="769">
        <v>7.1018101545805473E-5</v>
      </c>
      <c r="DE23" s="769">
        <v>7.1305995634332034E-4</v>
      </c>
      <c r="DF23" s="769">
        <v>1.4825031344299551E-5</v>
      </c>
      <c r="DG23" s="769">
        <v>1.4490774136095226E-4</v>
      </c>
      <c r="DH23" s="769">
        <v>1.2289159651621074E-5</v>
      </c>
      <c r="DI23" s="769">
        <v>2.1423882367175984E-4</v>
      </c>
      <c r="DJ23" s="769">
        <v>1.3729166193048508E-5</v>
      </c>
      <c r="DK23" s="769">
        <v>1.5979236273772422E-5</v>
      </c>
      <c r="DL23" s="769">
        <v>1.8420918275474136E-5</v>
      </c>
      <c r="DM23" s="769">
        <v>6.0176659076635208E-6</v>
      </c>
      <c r="DN23" s="769">
        <v>2.5252549819870725E-5</v>
      </c>
      <c r="DO23" s="769">
        <v>2.311288321171347E-5</v>
      </c>
      <c r="DP23" s="769">
        <v>2.7308922105773699E-5</v>
      </c>
      <c r="DQ23" s="769">
        <v>1.1363658018328185E-5</v>
      </c>
      <c r="DR23" s="769">
        <v>9.2198533284704808E-6</v>
      </c>
      <c r="DS23" s="769">
        <v>1.6251790920732564E-5</v>
      </c>
      <c r="DT23" s="769">
        <v>1.9052137624011152E-4</v>
      </c>
      <c r="DU23" s="769">
        <v>1.0206802886570666E-5</v>
      </c>
      <c r="DV23" s="769">
        <v>6.3944356734968664E-6</v>
      </c>
      <c r="DW23" s="769">
        <v>1.5660834338433234E-5</v>
      </c>
      <c r="DX23" s="1139">
        <v>0</v>
      </c>
      <c r="DY23" s="779">
        <v>0.44939191839937231</v>
      </c>
      <c r="DZ23" s="1469">
        <f t="shared" si="42"/>
        <v>0</v>
      </c>
      <c r="EA23" s="1139">
        <f t="shared" si="43"/>
        <v>0</v>
      </c>
      <c r="EB23" s="779">
        <v>0.28481757551981168</v>
      </c>
      <c r="EC23" s="1469">
        <f t="shared" si="44"/>
        <v>0</v>
      </c>
      <c r="ED23" s="1139">
        <f t="shared" si="45"/>
        <v>0</v>
      </c>
      <c r="EE23" s="1936"/>
      <c r="EF23" s="1939"/>
      <c r="EG23" s="774">
        <v>1.2600407789783367E-5</v>
      </c>
      <c r="EH23" s="1598">
        <f t="shared" si="46"/>
        <v>0</v>
      </c>
      <c r="EI23" s="1598">
        <f t="shared" si="47"/>
        <v>0</v>
      </c>
      <c r="EJ23" s="1599">
        <f t="shared" si="48"/>
        <v>0</v>
      </c>
      <c r="EK23" s="1637">
        <f t="shared" si="49"/>
        <v>0</v>
      </c>
      <c r="EL23" s="716"/>
      <c r="EM23" s="777">
        <v>16</v>
      </c>
      <c r="EN23" s="778" t="s">
        <v>408</v>
      </c>
      <c r="EO23" s="799">
        <v>6.6889000000000004E-2</v>
      </c>
      <c r="EP23" s="1471">
        <f t="shared" si="50"/>
        <v>0</v>
      </c>
      <c r="EQ23" s="1154">
        <f t="shared" si="51"/>
        <v>0</v>
      </c>
      <c r="ER23" s="1576">
        <f t="shared" si="52"/>
        <v>0</v>
      </c>
      <c r="ES23" s="799">
        <v>6.1004000000000003E-2</v>
      </c>
      <c r="ET23" s="1471">
        <f t="shared" si="53"/>
        <v>0</v>
      </c>
      <c r="EU23" s="1154">
        <f t="shared" si="54"/>
        <v>0</v>
      </c>
      <c r="EV23" s="1577">
        <f t="shared" si="55"/>
        <v>0</v>
      </c>
    </row>
    <row r="24" spans="2:152" ht="12" customHeight="1">
      <c r="B24" s="777">
        <v>17</v>
      </c>
      <c r="C24" s="778" t="s">
        <v>409</v>
      </c>
      <c r="D24" s="1133">
        <v>0</v>
      </c>
      <c r="E24" s="766">
        <v>0</v>
      </c>
      <c r="F24" s="767">
        <v>0</v>
      </c>
      <c r="G24" s="767">
        <v>2.0751193193608634E-4</v>
      </c>
      <c r="H24" s="767">
        <v>0</v>
      </c>
      <c r="I24" s="767">
        <v>1.8850649000915602E-3</v>
      </c>
      <c r="J24" s="768">
        <v>0</v>
      </c>
      <c r="K24" s="769">
        <v>0</v>
      </c>
      <c r="L24" s="769">
        <v>6.4862620968788109E-6</v>
      </c>
      <c r="M24" s="769">
        <v>0</v>
      </c>
      <c r="N24" s="769">
        <v>1.6975046681378373E-4</v>
      </c>
      <c r="O24" s="769">
        <v>2.8649085433041944E-3</v>
      </c>
      <c r="P24" s="769">
        <v>1.2136549088467695E-3</v>
      </c>
      <c r="Q24" s="769">
        <v>1.2055616577812307E-4</v>
      </c>
      <c r="R24" s="769">
        <v>2.7580348450122318E-6</v>
      </c>
      <c r="S24" s="769">
        <v>2.3104693140794225E-4</v>
      </c>
      <c r="T24" s="769">
        <v>8.4346802667712821E-3</v>
      </c>
      <c r="U24" s="769">
        <v>6.8951982205940079E-2</v>
      </c>
      <c r="V24" s="769">
        <v>4.3148668313648517E-4</v>
      </c>
      <c r="W24" s="769">
        <v>2.9492184571088664E-3</v>
      </c>
      <c r="X24" s="769">
        <v>4.0120933239527678E-3</v>
      </c>
      <c r="Y24" s="769">
        <v>1.419590346785642E-3</v>
      </c>
      <c r="Z24" s="769">
        <v>4.1975909478038694E-3</v>
      </c>
      <c r="AA24" s="769">
        <v>3.62515860068878E-5</v>
      </c>
      <c r="AB24" s="769">
        <v>6.927691831635535E-5</v>
      </c>
      <c r="AC24" s="769">
        <v>0</v>
      </c>
      <c r="AD24" s="769">
        <v>1.8722647382339862E-4</v>
      </c>
      <c r="AE24" s="769">
        <v>0</v>
      </c>
      <c r="AF24" s="769">
        <v>2.6477160801092977E-6</v>
      </c>
      <c r="AG24" s="769">
        <v>0</v>
      </c>
      <c r="AH24" s="769">
        <v>0</v>
      </c>
      <c r="AI24" s="769">
        <v>3.4924306701152708E-5</v>
      </c>
      <c r="AJ24" s="769">
        <v>4.2759528961028963E-6</v>
      </c>
      <c r="AK24" s="769">
        <v>2.0329831181081873E-5</v>
      </c>
      <c r="AL24" s="769">
        <v>0</v>
      </c>
      <c r="AM24" s="769">
        <v>0</v>
      </c>
      <c r="AN24" s="769">
        <v>0</v>
      </c>
      <c r="AO24" s="769">
        <v>1.1948061762199693E-2</v>
      </c>
      <c r="AP24" s="769">
        <v>4.6415127618393389E-6</v>
      </c>
      <c r="AQ24" s="769">
        <v>0</v>
      </c>
      <c r="AR24" s="769">
        <v>0</v>
      </c>
      <c r="AS24" s="770">
        <f t="shared" si="0"/>
        <v>0</v>
      </c>
      <c r="AT24" s="771">
        <f t="shared" si="1"/>
        <v>0</v>
      </c>
      <c r="AU24" s="771">
        <f t="shared" si="2"/>
        <v>0</v>
      </c>
      <c r="AV24" s="771">
        <f t="shared" si="3"/>
        <v>0</v>
      </c>
      <c r="AW24" s="771">
        <f t="shared" si="4"/>
        <v>0</v>
      </c>
      <c r="AX24" s="771">
        <f t="shared" si="5"/>
        <v>0</v>
      </c>
      <c r="AY24" s="771">
        <f t="shared" si="6"/>
        <v>0</v>
      </c>
      <c r="AZ24" s="771">
        <f t="shared" si="7"/>
        <v>0</v>
      </c>
      <c r="BA24" s="771">
        <f t="shared" si="8"/>
        <v>0</v>
      </c>
      <c r="BB24" s="771">
        <f t="shared" si="9"/>
        <v>0</v>
      </c>
      <c r="BC24" s="771">
        <f t="shared" si="10"/>
        <v>0</v>
      </c>
      <c r="BD24" s="771">
        <f t="shared" si="11"/>
        <v>0</v>
      </c>
      <c r="BE24" s="771">
        <f t="shared" si="12"/>
        <v>0</v>
      </c>
      <c r="BF24" s="771">
        <f t="shared" si="13"/>
        <v>0</v>
      </c>
      <c r="BG24" s="771">
        <f t="shared" si="14"/>
        <v>0</v>
      </c>
      <c r="BH24" s="771">
        <f t="shared" si="15"/>
        <v>0</v>
      </c>
      <c r="BI24" s="771">
        <f t="shared" si="16"/>
        <v>0</v>
      </c>
      <c r="BJ24" s="771">
        <f t="shared" si="17"/>
        <v>0</v>
      </c>
      <c r="BK24" s="771">
        <f t="shared" si="18"/>
        <v>0</v>
      </c>
      <c r="BL24" s="771">
        <f t="shared" si="19"/>
        <v>0</v>
      </c>
      <c r="BM24" s="771">
        <f t="shared" si="20"/>
        <v>0</v>
      </c>
      <c r="BN24" s="771">
        <f t="shared" si="21"/>
        <v>0</v>
      </c>
      <c r="BO24" s="771">
        <f t="shared" si="22"/>
        <v>0</v>
      </c>
      <c r="BP24" s="771">
        <f t="shared" si="23"/>
        <v>0</v>
      </c>
      <c r="BQ24" s="771">
        <f t="shared" si="24"/>
        <v>0</v>
      </c>
      <c r="BR24" s="771">
        <f t="shared" si="25"/>
        <v>0</v>
      </c>
      <c r="BS24" s="771">
        <f t="shared" si="26"/>
        <v>0</v>
      </c>
      <c r="BT24" s="771">
        <f t="shared" si="27"/>
        <v>0</v>
      </c>
      <c r="BU24" s="771">
        <f t="shared" si="28"/>
        <v>0</v>
      </c>
      <c r="BV24" s="771">
        <f t="shared" si="29"/>
        <v>0</v>
      </c>
      <c r="BW24" s="771">
        <f t="shared" si="30"/>
        <v>0</v>
      </c>
      <c r="BX24" s="771">
        <f t="shared" si="31"/>
        <v>0</v>
      </c>
      <c r="BY24" s="771">
        <f t="shared" si="32"/>
        <v>0</v>
      </c>
      <c r="BZ24" s="771">
        <f t="shared" si="33"/>
        <v>0</v>
      </c>
      <c r="CA24" s="771">
        <f t="shared" si="34"/>
        <v>0</v>
      </c>
      <c r="CB24" s="771">
        <f t="shared" si="35"/>
        <v>0</v>
      </c>
      <c r="CC24" s="771">
        <f t="shared" si="36"/>
        <v>0</v>
      </c>
      <c r="CD24" s="771">
        <f t="shared" si="37"/>
        <v>0</v>
      </c>
      <c r="CE24" s="771">
        <f t="shared" si="38"/>
        <v>0</v>
      </c>
      <c r="CF24" s="772">
        <f t="shared" si="39"/>
        <v>0</v>
      </c>
      <c r="CG24" s="773">
        <f t="shared" si="40"/>
        <v>0</v>
      </c>
      <c r="CH24" s="774">
        <v>8.0950450085151227E-2</v>
      </c>
      <c r="CI24" s="773">
        <f t="shared" si="41"/>
        <v>0</v>
      </c>
      <c r="CJ24" s="775">
        <v>2.5995370852566291E-5</v>
      </c>
      <c r="CK24" s="767">
        <v>2.6743089382993717E-5</v>
      </c>
      <c r="CL24" s="768">
        <v>5.226970119501014E-5</v>
      </c>
      <c r="CM24" s="769">
        <v>2.1432581989071804E-5</v>
      </c>
      <c r="CN24" s="769">
        <v>2.1915174867297461E-4</v>
      </c>
      <c r="CO24" s="769">
        <v>3.0547610181369364E-5</v>
      </c>
      <c r="CP24" s="769">
        <v>2.9477728977781296E-5</v>
      </c>
      <c r="CQ24" s="769">
        <v>3.3473348689781418E-5</v>
      </c>
      <c r="CR24" s="769">
        <v>3.7215082492855485E-5</v>
      </c>
      <c r="CS24" s="769">
        <v>5.1032234006794419E-5</v>
      </c>
      <c r="CT24" s="769">
        <v>2.7451654463454432E-4</v>
      </c>
      <c r="CU24" s="769">
        <v>1.6133400436217239E-4</v>
      </c>
      <c r="CV24" s="769">
        <v>7.8602397780414921E-5</v>
      </c>
      <c r="CW24" s="769">
        <v>1.497518705238751E-5</v>
      </c>
      <c r="CX24" s="769">
        <v>5.2430304101318438E-5</v>
      </c>
      <c r="CY24" s="769">
        <v>7.3028488327094845E-4</v>
      </c>
      <c r="CZ24" s="769">
        <v>1.005643716295749</v>
      </c>
      <c r="DA24" s="769">
        <v>1.0288432431868638E-4</v>
      </c>
      <c r="DB24" s="769">
        <v>3.2698321758916835E-4</v>
      </c>
      <c r="DC24" s="769">
        <v>3.9279712332664264E-4</v>
      </c>
      <c r="DD24" s="769">
        <v>1.5454301974554747E-4</v>
      </c>
      <c r="DE24" s="769">
        <v>3.7439000227084383E-4</v>
      </c>
      <c r="DF24" s="769">
        <v>5.7142722072208032E-5</v>
      </c>
      <c r="DG24" s="769">
        <v>9.3216967535992212E-5</v>
      </c>
      <c r="DH24" s="769">
        <v>5.9851906283204448E-5</v>
      </c>
      <c r="DI24" s="769">
        <v>1.2799122382745049E-4</v>
      </c>
      <c r="DJ24" s="769">
        <v>6.3946845861504863E-5</v>
      </c>
      <c r="DK24" s="769">
        <v>8.3610514810740269E-5</v>
      </c>
      <c r="DL24" s="769">
        <v>1.0019049247267137E-4</v>
      </c>
      <c r="DM24" s="769">
        <v>2.6589313479087156E-5</v>
      </c>
      <c r="DN24" s="769">
        <v>1.3245107117150005E-4</v>
      </c>
      <c r="DO24" s="769">
        <v>1.2348599443584042E-4</v>
      </c>
      <c r="DP24" s="769">
        <v>9.0683393003001655E-5</v>
      </c>
      <c r="DQ24" s="769">
        <v>5.0655791042350684E-5</v>
      </c>
      <c r="DR24" s="769">
        <v>4.3696676473880747E-5</v>
      </c>
      <c r="DS24" s="769">
        <v>8.6254837745944357E-5</v>
      </c>
      <c r="DT24" s="769">
        <v>1.082227095453706E-3</v>
      </c>
      <c r="DU24" s="769">
        <v>4.2977101404901144E-5</v>
      </c>
      <c r="DV24" s="769">
        <v>2.5651079550692726E-5</v>
      </c>
      <c r="DW24" s="769">
        <v>6.9671395322521277E-5</v>
      </c>
      <c r="DX24" s="1139">
        <v>0</v>
      </c>
      <c r="DY24" s="779">
        <v>0.44720659426926596</v>
      </c>
      <c r="DZ24" s="1469">
        <f t="shared" si="42"/>
        <v>0</v>
      </c>
      <c r="EA24" s="1139">
        <f t="shared" si="43"/>
        <v>0</v>
      </c>
      <c r="EB24" s="779">
        <v>0.25353264424964017</v>
      </c>
      <c r="EC24" s="1469">
        <f t="shared" si="44"/>
        <v>0</v>
      </c>
      <c r="ED24" s="1139">
        <f t="shared" si="45"/>
        <v>0</v>
      </c>
      <c r="EE24" s="1936"/>
      <c r="EF24" s="1939"/>
      <c r="EG24" s="774">
        <v>5.0397509867682307E-5</v>
      </c>
      <c r="EH24" s="1598">
        <f t="shared" si="46"/>
        <v>0</v>
      </c>
      <c r="EI24" s="1598">
        <f t="shared" si="47"/>
        <v>0</v>
      </c>
      <c r="EJ24" s="1599">
        <f t="shared" si="48"/>
        <v>0</v>
      </c>
      <c r="EK24" s="1637">
        <f t="shared" si="49"/>
        <v>0</v>
      </c>
      <c r="EL24" s="716"/>
      <c r="EM24" s="777">
        <v>17</v>
      </c>
      <c r="EN24" s="778" t="s">
        <v>409</v>
      </c>
      <c r="EO24" s="799">
        <v>5.4886999999999998E-2</v>
      </c>
      <c r="EP24" s="1471">
        <f t="shared" si="50"/>
        <v>0</v>
      </c>
      <c r="EQ24" s="1154">
        <f t="shared" si="51"/>
        <v>0</v>
      </c>
      <c r="ER24" s="1576">
        <f t="shared" si="52"/>
        <v>0</v>
      </c>
      <c r="ES24" s="799">
        <v>5.3970999999999998E-2</v>
      </c>
      <c r="ET24" s="1471">
        <f t="shared" si="53"/>
        <v>0</v>
      </c>
      <c r="EU24" s="1154">
        <f t="shared" si="54"/>
        <v>0</v>
      </c>
      <c r="EV24" s="1577">
        <f t="shared" si="55"/>
        <v>0</v>
      </c>
    </row>
    <row r="25" spans="2:152" ht="12" customHeight="1">
      <c r="B25" s="777">
        <v>18</v>
      </c>
      <c r="C25" s="778" t="s">
        <v>410</v>
      </c>
      <c r="D25" s="1133">
        <v>0</v>
      </c>
      <c r="E25" s="766">
        <v>2.4439001896824986E-4</v>
      </c>
      <c r="F25" s="767">
        <v>0</v>
      </c>
      <c r="G25" s="767">
        <v>5.1877982984021585E-5</v>
      </c>
      <c r="H25" s="767">
        <v>1.7034614336331426E-5</v>
      </c>
      <c r="I25" s="767">
        <v>0</v>
      </c>
      <c r="J25" s="768">
        <v>0</v>
      </c>
      <c r="K25" s="769">
        <v>0</v>
      </c>
      <c r="L25" s="769">
        <v>0</v>
      </c>
      <c r="M25" s="769">
        <v>0</v>
      </c>
      <c r="N25" s="769">
        <v>0</v>
      </c>
      <c r="O25" s="769">
        <v>0</v>
      </c>
      <c r="P25" s="769">
        <v>0</v>
      </c>
      <c r="Q25" s="769">
        <v>0</v>
      </c>
      <c r="R25" s="769">
        <v>0</v>
      </c>
      <c r="S25" s="769">
        <v>2.8880866425992781E-5</v>
      </c>
      <c r="T25" s="769">
        <v>2.3538642604943117E-3</v>
      </c>
      <c r="U25" s="769">
        <v>4.5139343189846918E-3</v>
      </c>
      <c r="V25" s="769">
        <v>8.6229652441706994E-2</v>
      </c>
      <c r="W25" s="769">
        <v>9.997350702063953E-6</v>
      </c>
      <c r="X25" s="769">
        <v>5.894544693959042E-4</v>
      </c>
      <c r="Y25" s="769">
        <v>8.1119448387750967E-4</v>
      </c>
      <c r="Z25" s="769">
        <v>2.8997850508983248E-3</v>
      </c>
      <c r="AA25" s="769">
        <v>1.0875475802066341E-4</v>
      </c>
      <c r="AB25" s="769">
        <v>1.5394870736967856E-4</v>
      </c>
      <c r="AC25" s="769">
        <v>0</v>
      </c>
      <c r="AD25" s="769">
        <v>9.361323691169931E-5</v>
      </c>
      <c r="AE25" s="769">
        <v>2.4335044898157837E-5</v>
      </c>
      <c r="AF25" s="769">
        <v>8.1152497855349972E-4</v>
      </c>
      <c r="AG25" s="769">
        <v>1.1489146586191578E-5</v>
      </c>
      <c r="AH25" s="769">
        <v>0</v>
      </c>
      <c r="AI25" s="769">
        <v>2.2598080806628224E-5</v>
      </c>
      <c r="AJ25" s="769">
        <v>9.8346916610366625E-5</v>
      </c>
      <c r="AK25" s="769">
        <v>4.5172884884363924E-3</v>
      </c>
      <c r="AL25" s="769">
        <v>0</v>
      </c>
      <c r="AM25" s="769">
        <v>9.5860299571942868E-3</v>
      </c>
      <c r="AN25" s="769">
        <v>0</v>
      </c>
      <c r="AO25" s="769">
        <v>4.1802676139394319E-3</v>
      </c>
      <c r="AP25" s="769">
        <v>9.3294406512970708E-4</v>
      </c>
      <c r="AQ25" s="769">
        <v>2.4728393059834604E-2</v>
      </c>
      <c r="AR25" s="769">
        <v>0</v>
      </c>
      <c r="AS25" s="770">
        <f t="shared" si="0"/>
        <v>0</v>
      </c>
      <c r="AT25" s="771">
        <f t="shared" si="1"/>
        <v>0</v>
      </c>
      <c r="AU25" s="771">
        <f t="shared" si="2"/>
        <v>0</v>
      </c>
      <c r="AV25" s="771">
        <f t="shared" si="3"/>
        <v>0</v>
      </c>
      <c r="AW25" s="771">
        <f t="shared" si="4"/>
        <v>0</v>
      </c>
      <c r="AX25" s="771">
        <f t="shared" si="5"/>
        <v>0</v>
      </c>
      <c r="AY25" s="771">
        <f t="shared" si="6"/>
        <v>0</v>
      </c>
      <c r="AZ25" s="771">
        <f t="shared" si="7"/>
        <v>0</v>
      </c>
      <c r="BA25" s="771">
        <f t="shared" si="8"/>
        <v>0</v>
      </c>
      <c r="BB25" s="771">
        <f t="shared" si="9"/>
        <v>0</v>
      </c>
      <c r="BC25" s="771">
        <f t="shared" si="10"/>
        <v>0</v>
      </c>
      <c r="BD25" s="771">
        <f t="shared" si="11"/>
        <v>0</v>
      </c>
      <c r="BE25" s="771">
        <f t="shared" si="12"/>
        <v>0</v>
      </c>
      <c r="BF25" s="771">
        <f t="shared" si="13"/>
        <v>0</v>
      </c>
      <c r="BG25" s="771">
        <f t="shared" si="14"/>
        <v>0</v>
      </c>
      <c r="BH25" s="771">
        <f t="shared" si="15"/>
        <v>0</v>
      </c>
      <c r="BI25" s="771">
        <f t="shared" si="16"/>
        <v>0</v>
      </c>
      <c r="BJ25" s="771">
        <f t="shared" si="17"/>
        <v>0</v>
      </c>
      <c r="BK25" s="771">
        <f t="shared" si="18"/>
        <v>0</v>
      </c>
      <c r="BL25" s="771">
        <f t="shared" si="19"/>
        <v>0</v>
      </c>
      <c r="BM25" s="771">
        <f t="shared" si="20"/>
        <v>0</v>
      </c>
      <c r="BN25" s="771">
        <f t="shared" si="21"/>
        <v>0</v>
      </c>
      <c r="BO25" s="771">
        <f t="shared" si="22"/>
        <v>0</v>
      </c>
      <c r="BP25" s="771">
        <f t="shared" si="23"/>
        <v>0</v>
      </c>
      <c r="BQ25" s="771">
        <f t="shared" si="24"/>
        <v>0</v>
      </c>
      <c r="BR25" s="771">
        <f t="shared" si="25"/>
        <v>0</v>
      </c>
      <c r="BS25" s="771">
        <f t="shared" si="26"/>
        <v>0</v>
      </c>
      <c r="BT25" s="771">
        <f t="shared" si="27"/>
        <v>0</v>
      </c>
      <c r="BU25" s="771">
        <f t="shared" si="28"/>
        <v>0</v>
      </c>
      <c r="BV25" s="771">
        <f t="shared" si="29"/>
        <v>0</v>
      </c>
      <c r="BW25" s="771">
        <f t="shared" si="30"/>
        <v>0</v>
      </c>
      <c r="BX25" s="771">
        <f t="shared" si="31"/>
        <v>0</v>
      </c>
      <c r="BY25" s="771">
        <f t="shared" si="32"/>
        <v>0</v>
      </c>
      <c r="BZ25" s="771">
        <f t="shared" si="33"/>
        <v>0</v>
      </c>
      <c r="CA25" s="771">
        <f t="shared" si="34"/>
        <v>0</v>
      </c>
      <c r="CB25" s="771">
        <f t="shared" si="35"/>
        <v>0</v>
      </c>
      <c r="CC25" s="771">
        <f t="shared" si="36"/>
        <v>0</v>
      </c>
      <c r="CD25" s="771">
        <f t="shared" si="37"/>
        <v>0</v>
      </c>
      <c r="CE25" s="771">
        <f t="shared" si="38"/>
        <v>0</v>
      </c>
      <c r="CF25" s="772">
        <f t="shared" si="39"/>
        <v>0</v>
      </c>
      <c r="CG25" s="773">
        <f t="shared" si="40"/>
        <v>0</v>
      </c>
      <c r="CH25" s="774">
        <v>0.10746794280115302</v>
      </c>
      <c r="CI25" s="773">
        <f t="shared" si="41"/>
        <v>0</v>
      </c>
      <c r="CJ25" s="775">
        <v>4.5539233032208288E-5</v>
      </c>
      <c r="CK25" s="767">
        <v>2.2013728841709293E-5</v>
      </c>
      <c r="CL25" s="768">
        <v>3.1969825359698967E-5</v>
      </c>
      <c r="CM25" s="769">
        <v>1.9767387129656418E-5</v>
      </c>
      <c r="CN25" s="769">
        <v>3.9999899685349733E-5</v>
      </c>
      <c r="CO25" s="769">
        <v>2.4754832929451689E-5</v>
      </c>
      <c r="CP25" s="769">
        <v>1.9273683946332265E-5</v>
      </c>
      <c r="CQ25" s="769">
        <v>2.1929194548576545E-5</v>
      </c>
      <c r="CR25" s="769">
        <v>2.0139355033752385E-5</v>
      </c>
      <c r="CS25" s="769">
        <v>2.1343027744854725E-5</v>
      </c>
      <c r="CT25" s="769">
        <v>1.9926657899779325E-5</v>
      </c>
      <c r="CU25" s="769">
        <v>3.319364973020845E-5</v>
      </c>
      <c r="CV25" s="769">
        <v>3.3874874500526939E-5</v>
      </c>
      <c r="CW25" s="769">
        <v>1.3076790173467151E-5</v>
      </c>
      <c r="CX25" s="769">
        <v>2.2647815401342691E-5</v>
      </c>
      <c r="CY25" s="769">
        <v>2.7984277980096857E-4</v>
      </c>
      <c r="CZ25" s="769">
        <v>5.1216078622751636E-4</v>
      </c>
      <c r="DA25" s="769">
        <v>1.0093805427762941</v>
      </c>
      <c r="DB25" s="769">
        <v>2.9404990660268254E-5</v>
      </c>
      <c r="DC25" s="769">
        <v>8.9609005787616821E-5</v>
      </c>
      <c r="DD25" s="769">
        <v>1.0013620885016856E-4</v>
      </c>
      <c r="DE25" s="769">
        <v>3.3737084449020886E-4</v>
      </c>
      <c r="DF25" s="769">
        <v>4.3915282153981652E-5</v>
      </c>
      <c r="DG25" s="769">
        <v>6.4199467247792283E-5</v>
      </c>
      <c r="DH25" s="769">
        <v>2.878871338702499E-5</v>
      </c>
      <c r="DI25" s="769">
        <v>6.9897647345175645E-5</v>
      </c>
      <c r="DJ25" s="769">
        <v>4.5813110614573968E-5</v>
      </c>
      <c r="DK25" s="769">
        <v>1.3461209663823658E-4</v>
      </c>
      <c r="DL25" s="769">
        <v>5.9809365097031793E-5</v>
      </c>
      <c r="DM25" s="769">
        <v>1.4491664864725406E-5</v>
      </c>
      <c r="DN25" s="769">
        <v>7.3744658467806909E-5</v>
      </c>
      <c r="DO25" s="769">
        <v>8.0565076741713108E-5</v>
      </c>
      <c r="DP25" s="769">
        <v>5.4102842449266079E-4</v>
      </c>
      <c r="DQ25" s="769">
        <v>3.3833202674719075E-5</v>
      </c>
      <c r="DR25" s="769">
        <v>1.0861017036429658E-3</v>
      </c>
      <c r="DS25" s="769">
        <v>6.1368741677568332E-5</v>
      </c>
      <c r="DT25" s="769">
        <v>5.1317479509906875E-4</v>
      </c>
      <c r="DU25" s="769">
        <v>1.3269326545975558E-4</v>
      </c>
      <c r="DV25" s="769">
        <v>2.7023283234735096E-3</v>
      </c>
      <c r="DW25" s="769">
        <v>1.6146183932069731E-4</v>
      </c>
      <c r="DX25" s="1139">
        <v>0</v>
      </c>
      <c r="DY25" s="779">
        <v>0.30821686013063049</v>
      </c>
      <c r="DZ25" s="1469">
        <f t="shared" si="42"/>
        <v>0</v>
      </c>
      <c r="EA25" s="1139">
        <f t="shared" si="43"/>
        <v>0</v>
      </c>
      <c r="EB25" s="779">
        <v>0.17551355375816441</v>
      </c>
      <c r="EC25" s="1469">
        <f t="shared" si="44"/>
        <v>0</v>
      </c>
      <c r="ED25" s="1139">
        <f t="shared" si="45"/>
        <v>0</v>
      </c>
      <c r="EE25" s="1936"/>
      <c r="EF25" s="1939"/>
      <c r="EG25" s="774">
        <v>1.3970973312433027E-4</v>
      </c>
      <c r="EH25" s="1598">
        <f t="shared" si="46"/>
        <v>0</v>
      </c>
      <c r="EI25" s="1598">
        <f t="shared" si="47"/>
        <v>0</v>
      </c>
      <c r="EJ25" s="1599">
        <f t="shared" si="48"/>
        <v>0</v>
      </c>
      <c r="EK25" s="1637">
        <f t="shared" si="49"/>
        <v>0</v>
      </c>
      <c r="EL25" s="716"/>
      <c r="EM25" s="777">
        <v>18</v>
      </c>
      <c r="EN25" s="778" t="s">
        <v>410</v>
      </c>
      <c r="EO25" s="799">
        <v>4.1050000000000003E-2</v>
      </c>
      <c r="EP25" s="1471">
        <f t="shared" si="50"/>
        <v>0</v>
      </c>
      <c r="EQ25" s="1154">
        <f t="shared" si="51"/>
        <v>0</v>
      </c>
      <c r="ER25" s="1576">
        <f t="shared" si="52"/>
        <v>0</v>
      </c>
      <c r="ES25" s="799">
        <v>4.0203999999999997E-2</v>
      </c>
      <c r="ET25" s="1471">
        <f t="shared" si="53"/>
        <v>0</v>
      </c>
      <c r="EU25" s="1154">
        <f t="shared" si="54"/>
        <v>0</v>
      </c>
      <c r="EV25" s="1577">
        <f t="shared" si="55"/>
        <v>0</v>
      </c>
    </row>
    <row r="26" spans="2:152" ht="12" customHeight="1">
      <c r="B26" s="777">
        <v>19</v>
      </c>
      <c r="C26" s="778" t="s">
        <v>411</v>
      </c>
      <c r="D26" s="1133">
        <v>0</v>
      </c>
      <c r="E26" s="766">
        <v>0</v>
      </c>
      <c r="F26" s="767">
        <v>0</v>
      </c>
      <c r="G26" s="767">
        <v>0</v>
      </c>
      <c r="H26" s="767">
        <v>0</v>
      </c>
      <c r="I26" s="767">
        <v>5.3858997145473151E-5</v>
      </c>
      <c r="J26" s="768">
        <v>2.1282527683247882E-6</v>
      </c>
      <c r="K26" s="769">
        <v>0</v>
      </c>
      <c r="L26" s="769">
        <v>0</v>
      </c>
      <c r="M26" s="769">
        <v>0</v>
      </c>
      <c r="N26" s="769">
        <v>0</v>
      </c>
      <c r="O26" s="769">
        <v>0</v>
      </c>
      <c r="P26" s="769">
        <v>0</v>
      </c>
      <c r="Q26" s="769">
        <v>0</v>
      </c>
      <c r="R26" s="769">
        <v>1.379017422506116E-5</v>
      </c>
      <c r="S26" s="769">
        <v>2.5992779783393501E-4</v>
      </c>
      <c r="T26" s="769">
        <v>7.4539034915653201E-3</v>
      </c>
      <c r="U26" s="769">
        <v>6.9998691613240875E-3</v>
      </c>
      <c r="V26" s="769">
        <v>0.1884327726826627</v>
      </c>
      <c r="W26" s="769">
        <v>0.3257036885225415</v>
      </c>
      <c r="X26" s="769">
        <v>0.1870281987412295</v>
      </c>
      <c r="Y26" s="769">
        <v>0.15838572297708375</v>
      </c>
      <c r="Z26" s="769">
        <v>2.0683781481932108E-3</v>
      </c>
      <c r="AA26" s="769">
        <v>1.8125793003443901E-3</v>
      </c>
      <c r="AB26" s="769">
        <v>1.9859383250688534E-4</v>
      </c>
      <c r="AC26" s="769">
        <v>0</v>
      </c>
      <c r="AD26" s="769">
        <v>2.3403309227924828E-5</v>
      </c>
      <c r="AE26" s="769">
        <v>0</v>
      </c>
      <c r="AF26" s="769">
        <v>2.9124876881202274E-5</v>
      </c>
      <c r="AG26" s="769">
        <v>3.8297155287305261E-5</v>
      </c>
      <c r="AH26" s="769">
        <v>0</v>
      </c>
      <c r="AI26" s="769">
        <v>2.0543709824207477E-6</v>
      </c>
      <c r="AJ26" s="769">
        <v>8.5946653211668223E-4</v>
      </c>
      <c r="AK26" s="769">
        <v>3.138925934359041E-3</v>
      </c>
      <c r="AL26" s="769">
        <v>8.1024993730208813E-4</v>
      </c>
      <c r="AM26" s="769">
        <v>1.3610719802916777E-6</v>
      </c>
      <c r="AN26" s="769">
        <v>0</v>
      </c>
      <c r="AO26" s="769">
        <v>1.199246184307E-2</v>
      </c>
      <c r="AP26" s="769">
        <v>9.2830255236786778E-6</v>
      </c>
      <c r="AQ26" s="769">
        <v>3.5998054159234634E-2</v>
      </c>
      <c r="AR26" s="769">
        <v>0</v>
      </c>
      <c r="AS26" s="770">
        <f t="shared" si="0"/>
        <v>0</v>
      </c>
      <c r="AT26" s="771">
        <f t="shared" si="1"/>
        <v>0</v>
      </c>
      <c r="AU26" s="771">
        <f t="shared" si="2"/>
        <v>0</v>
      </c>
      <c r="AV26" s="771">
        <f t="shared" si="3"/>
        <v>0</v>
      </c>
      <c r="AW26" s="771">
        <f t="shared" si="4"/>
        <v>0</v>
      </c>
      <c r="AX26" s="771">
        <f t="shared" si="5"/>
        <v>0</v>
      </c>
      <c r="AY26" s="771">
        <f t="shared" si="6"/>
        <v>0</v>
      </c>
      <c r="AZ26" s="771">
        <f t="shared" si="7"/>
        <v>0</v>
      </c>
      <c r="BA26" s="771">
        <f t="shared" si="8"/>
        <v>0</v>
      </c>
      <c r="BB26" s="771">
        <f t="shared" si="9"/>
        <v>0</v>
      </c>
      <c r="BC26" s="771">
        <f t="shared" si="10"/>
        <v>0</v>
      </c>
      <c r="BD26" s="771">
        <f t="shared" si="11"/>
        <v>0</v>
      </c>
      <c r="BE26" s="771">
        <f t="shared" si="12"/>
        <v>0</v>
      </c>
      <c r="BF26" s="771">
        <f t="shared" si="13"/>
        <v>0</v>
      </c>
      <c r="BG26" s="771">
        <f t="shared" si="14"/>
        <v>0</v>
      </c>
      <c r="BH26" s="771">
        <f t="shared" si="15"/>
        <v>0</v>
      </c>
      <c r="BI26" s="771">
        <f t="shared" si="16"/>
        <v>0</v>
      </c>
      <c r="BJ26" s="771">
        <f t="shared" si="17"/>
        <v>0</v>
      </c>
      <c r="BK26" s="771">
        <f t="shared" si="18"/>
        <v>0</v>
      </c>
      <c r="BL26" s="771">
        <f t="shared" si="19"/>
        <v>0</v>
      </c>
      <c r="BM26" s="771">
        <f t="shared" si="20"/>
        <v>0</v>
      </c>
      <c r="BN26" s="771">
        <f t="shared" si="21"/>
        <v>0</v>
      </c>
      <c r="BO26" s="771">
        <f t="shared" si="22"/>
        <v>0</v>
      </c>
      <c r="BP26" s="771">
        <f t="shared" si="23"/>
        <v>0</v>
      </c>
      <c r="BQ26" s="771">
        <f t="shared" si="24"/>
        <v>0</v>
      </c>
      <c r="BR26" s="771">
        <f t="shared" si="25"/>
        <v>0</v>
      </c>
      <c r="BS26" s="771">
        <f t="shared" si="26"/>
        <v>0</v>
      </c>
      <c r="BT26" s="771">
        <f t="shared" si="27"/>
        <v>0</v>
      </c>
      <c r="BU26" s="771">
        <f t="shared" si="28"/>
        <v>0</v>
      </c>
      <c r="BV26" s="771">
        <f t="shared" si="29"/>
        <v>0</v>
      </c>
      <c r="BW26" s="771">
        <f t="shared" si="30"/>
        <v>0</v>
      </c>
      <c r="BX26" s="771">
        <f t="shared" si="31"/>
        <v>0</v>
      </c>
      <c r="BY26" s="771">
        <f t="shared" si="32"/>
        <v>0</v>
      </c>
      <c r="BZ26" s="771">
        <f t="shared" si="33"/>
        <v>0</v>
      </c>
      <c r="CA26" s="771">
        <f t="shared" si="34"/>
        <v>0</v>
      </c>
      <c r="CB26" s="771">
        <f t="shared" si="35"/>
        <v>0</v>
      </c>
      <c r="CC26" s="771">
        <f t="shared" si="36"/>
        <v>0</v>
      </c>
      <c r="CD26" s="771">
        <f t="shared" si="37"/>
        <v>0</v>
      </c>
      <c r="CE26" s="771">
        <f t="shared" si="38"/>
        <v>0</v>
      </c>
      <c r="CF26" s="772">
        <f t="shared" si="39"/>
        <v>0</v>
      </c>
      <c r="CG26" s="773">
        <f t="shared" si="40"/>
        <v>0</v>
      </c>
      <c r="CH26" s="774">
        <v>0.38971210838272652</v>
      </c>
      <c r="CI26" s="773">
        <f t="shared" si="41"/>
        <v>0</v>
      </c>
      <c r="CJ26" s="775">
        <v>1.6123092294128042E-4</v>
      </c>
      <c r="CK26" s="767">
        <v>1.7476625657814618E-4</v>
      </c>
      <c r="CL26" s="768">
        <v>2.383576757186761E-4</v>
      </c>
      <c r="CM26" s="769">
        <v>1.5648759911744792E-4</v>
      </c>
      <c r="CN26" s="769">
        <v>4.3667135902072214E-4</v>
      </c>
      <c r="CO26" s="769">
        <v>1.9603716659735487E-4</v>
      </c>
      <c r="CP26" s="769">
        <v>1.8882984751697276E-4</v>
      </c>
      <c r="CQ26" s="769">
        <v>2.0352734027154567E-4</v>
      </c>
      <c r="CR26" s="769">
        <v>2.1849138908060058E-4</v>
      </c>
      <c r="CS26" s="769">
        <v>2.145587978309218E-4</v>
      </c>
      <c r="CT26" s="769">
        <v>2.0565182550252373E-4</v>
      </c>
      <c r="CU26" s="769">
        <v>3.4866606748218675E-4</v>
      </c>
      <c r="CV26" s="769">
        <v>3.8548288905910729E-4</v>
      </c>
      <c r="CW26" s="769">
        <v>1.1881272301546697E-4</v>
      </c>
      <c r="CX26" s="769">
        <v>3.1869020196597384E-4</v>
      </c>
      <c r="CY26" s="769">
        <v>3.654489159726789E-3</v>
      </c>
      <c r="CZ26" s="769">
        <v>3.5357445959705905E-3</v>
      </c>
      <c r="DA26" s="769">
        <v>8.5289960723609462E-2</v>
      </c>
      <c r="DB26" s="769">
        <v>1.1458559135218302</v>
      </c>
      <c r="DC26" s="769">
        <v>8.4122212093727902E-2</v>
      </c>
      <c r="DD26" s="769">
        <v>7.091829762368046E-2</v>
      </c>
      <c r="DE26" s="769">
        <v>1.3026201014398879E-3</v>
      </c>
      <c r="DF26" s="769">
        <v>1.1423134972164692E-3</v>
      </c>
      <c r="DG26" s="769">
        <v>6.5376627880090442E-4</v>
      </c>
      <c r="DH26" s="769">
        <v>3.2838422865029383E-4</v>
      </c>
      <c r="DI26" s="769">
        <v>6.6926925696475428E-4</v>
      </c>
      <c r="DJ26" s="769">
        <v>4.2635935302372783E-4</v>
      </c>
      <c r="DK26" s="769">
        <v>5.3530783892787438E-4</v>
      </c>
      <c r="DL26" s="769">
        <v>6.5692530448378133E-4</v>
      </c>
      <c r="DM26" s="769">
        <v>1.622190633227488E-4</v>
      </c>
      <c r="DN26" s="769">
        <v>7.7404913662507406E-4</v>
      </c>
      <c r="DO26" s="769">
        <v>1.1722445222908998E-3</v>
      </c>
      <c r="DP26" s="769">
        <v>2.0216040580577333E-3</v>
      </c>
      <c r="DQ26" s="769">
        <v>7.0417571533714035E-4</v>
      </c>
      <c r="DR26" s="769">
        <v>3.7676238155858409E-4</v>
      </c>
      <c r="DS26" s="769">
        <v>6.1455427357082009E-4</v>
      </c>
      <c r="DT26" s="769">
        <v>6.1050927365465853E-3</v>
      </c>
      <c r="DU26" s="769">
        <v>2.961948734172334E-4</v>
      </c>
      <c r="DV26" s="769">
        <v>1.6441517501270406E-2</v>
      </c>
      <c r="DW26" s="769">
        <v>7.9754548480004731E-4</v>
      </c>
      <c r="DX26" s="1139">
        <v>0</v>
      </c>
      <c r="DY26" s="779">
        <v>0.25791165341184591</v>
      </c>
      <c r="DZ26" s="1469">
        <f t="shared" si="42"/>
        <v>0</v>
      </c>
      <c r="EA26" s="1139">
        <f t="shared" si="43"/>
        <v>0</v>
      </c>
      <c r="EB26" s="779">
        <v>0.17835273652482092</v>
      </c>
      <c r="EC26" s="1469">
        <f t="shared" si="44"/>
        <v>0</v>
      </c>
      <c r="ED26" s="1139">
        <f t="shared" si="45"/>
        <v>0</v>
      </c>
      <c r="EE26" s="1936"/>
      <c r="EF26" s="1939"/>
      <c r="EG26" s="774">
        <v>6.5237544047439075E-4</v>
      </c>
      <c r="EH26" s="1598">
        <f t="shared" si="46"/>
        <v>0</v>
      </c>
      <c r="EI26" s="1598">
        <f t="shared" si="47"/>
        <v>0</v>
      </c>
      <c r="EJ26" s="1599">
        <f t="shared" si="48"/>
        <v>0</v>
      </c>
      <c r="EK26" s="1637">
        <f t="shared" si="49"/>
        <v>0</v>
      </c>
      <c r="EL26" s="716"/>
      <c r="EM26" s="777">
        <v>19</v>
      </c>
      <c r="EN26" s="778" t="s">
        <v>411</v>
      </c>
      <c r="EO26" s="799">
        <v>3.7449999999999997E-2</v>
      </c>
      <c r="EP26" s="1471">
        <f t="shared" si="50"/>
        <v>0</v>
      </c>
      <c r="EQ26" s="1154">
        <f t="shared" si="51"/>
        <v>0</v>
      </c>
      <c r="ER26" s="1576">
        <f t="shared" si="52"/>
        <v>0</v>
      </c>
      <c r="ES26" s="799">
        <v>3.6255000000000003E-2</v>
      </c>
      <c r="ET26" s="1471">
        <f t="shared" si="53"/>
        <v>0</v>
      </c>
      <c r="EU26" s="1154">
        <f t="shared" si="54"/>
        <v>0</v>
      </c>
      <c r="EV26" s="1577">
        <f t="shared" si="55"/>
        <v>0</v>
      </c>
    </row>
    <row r="27" spans="2:152" ht="12" customHeight="1">
      <c r="B27" s="777">
        <v>20</v>
      </c>
      <c r="C27" s="778" t="s">
        <v>18</v>
      </c>
      <c r="D27" s="1133">
        <v>0</v>
      </c>
      <c r="E27" s="766">
        <v>0</v>
      </c>
      <c r="F27" s="767">
        <v>9.6756714916015175E-5</v>
      </c>
      <c r="G27" s="767">
        <v>0</v>
      </c>
      <c r="H27" s="767">
        <v>1.5842191332788226E-3</v>
      </c>
      <c r="I27" s="767">
        <v>7.5402596003662416E-4</v>
      </c>
      <c r="J27" s="768">
        <v>0</v>
      </c>
      <c r="K27" s="769">
        <v>0</v>
      </c>
      <c r="L27" s="769">
        <v>1.9458786290636431E-5</v>
      </c>
      <c r="M27" s="769">
        <v>0</v>
      </c>
      <c r="N27" s="769">
        <v>0</v>
      </c>
      <c r="O27" s="769">
        <v>0</v>
      </c>
      <c r="P27" s="769">
        <v>2.5822444869080204E-5</v>
      </c>
      <c r="Q27" s="769">
        <v>0</v>
      </c>
      <c r="R27" s="769">
        <v>2.7580348450122318E-6</v>
      </c>
      <c r="S27" s="769">
        <v>4.0433212996389894E-4</v>
      </c>
      <c r="T27" s="769">
        <v>7.4539034915653201E-3</v>
      </c>
      <c r="U27" s="769">
        <v>2.4761219416459507E-2</v>
      </c>
      <c r="V27" s="769">
        <v>1.62357440184101E-2</v>
      </c>
      <c r="W27" s="769">
        <v>2.298890793939606E-2</v>
      </c>
      <c r="X27" s="769">
        <v>5.3107946226540664E-2</v>
      </c>
      <c r="Y27" s="769">
        <v>9.1259379436219833E-3</v>
      </c>
      <c r="Z27" s="769">
        <v>1.96901488421138E-2</v>
      </c>
      <c r="AA27" s="769">
        <v>6.5252854812398043E-4</v>
      </c>
      <c r="AB27" s="769">
        <v>7.3803010313023909E-3</v>
      </c>
      <c r="AC27" s="769">
        <v>0</v>
      </c>
      <c r="AD27" s="769">
        <v>1.4041985536754898E-4</v>
      </c>
      <c r="AE27" s="769">
        <v>0</v>
      </c>
      <c r="AF27" s="769">
        <v>2.0255028012836128E-4</v>
      </c>
      <c r="AG27" s="769">
        <v>3.8297155287305256E-6</v>
      </c>
      <c r="AH27" s="769">
        <v>9.370753877149417E-6</v>
      </c>
      <c r="AI27" s="769">
        <v>1.4586033975187308E-4</v>
      </c>
      <c r="AJ27" s="769">
        <v>1.6676216294801295E-4</v>
      </c>
      <c r="AK27" s="769">
        <v>2.3840115365015343E-3</v>
      </c>
      <c r="AL27" s="769">
        <v>4.96071390184952E-4</v>
      </c>
      <c r="AM27" s="769">
        <v>6.8053599014583887E-5</v>
      </c>
      <c r="AN27" s="769">
        <v>0</v>
      </c>
      <c r="AO27" s="769">
        <v>8.5558955837082163E-3</v>
      </c>
      <c r="AP27" s="769">
        <v>1.5781143390253751E-4</v>
      </c>
      <c r="AQ27" s="769">
        <v>0</v>
      </c>
      <c r="AR27" s="769">
        <v>1.1506253862052802E-3</v>
      </c>
      <c r="AS27" s="770">
        <f t="shared" si="0"/>
        <v>0</v>
      </c>
      <c r="AT27" s="771">
        <f t="shared" si="1"/>
        <v>0</v>
      </c>
      <c r="AU27" s="771">
        <f t="shared" si="2"/>
        <v>0</v>
      </c>
      <c r="AV27" s="771">
        <f t="shared" si="3"/>
        <v>0</v>
      </c>
      <c r="AW27" s="771">
        <f t="shared" si="4"/>
        <v>0</v>
      </c>
      <c r="AX27" s="771">
        <f t="shared" si="5"/>
        <v>0</v>
      </c>
      <c r="AY27" s="771">
        <f t="shared" si="6"/>
        <v>0</v>
      </c>
      <c r="AZ27" s="771">
        <f t="shared" si="7"/>
        <v>0</v>
      </c>
      <c r="BA27" s="771">
        <f t="shared" si="8"/>
        <v>0</v>
      </c>
      <c r="BB27" s="771">
        <f t="shared" si="9"/>
        <v>0</v>
      </c>
      <c r="BC27" s="771">
        <f t="shared" si="10"/>
        <v>0</v>
      </c>
      <c r="BD27" s="771">
        <f t="shared" si="11"/>
        <v>0</v>
      </c>
      <c r="BE27" s="771">
        <f t="shared" si="12"/>
        <v>0</v>
      </c>
      <c r="BF27" s="771">
        <f t="shared" si="13"/>
        <v>0</v>
      </c>
      <c r="BG27" s="771">
        <f t="shared" si="14"/>
        <v>0</v>
      </c>
      <c r="BH27" s="771">
        <f t="shared" si="15"/>
        <v>0</v>
      </c>
      <c r="BI27" s="771">
        <f t="shared" si="16"/>
        <v>0</v>
      </c>
      <c r="BJ27" s="771">
        <f t="shared" si="17"/>
        <v>0</v>
      </c>
      <c r="BK27" s="771">
        <f t="shared" si="18"/>
        <v>0</v>
      </c>
      <c r="BL27" s="771">
        <f t="shared" si="19"/>
        <v>0</v>
      </c>
      <c r="BM27" s="771">
        <f t="shared" si="20"/>
        <v>0</v>
      </c>
      <c r="BN27" s="771">
        <f t="shared" si="21"/>
        <v>0</v>
      </c>
      <c r="BO27" s="771">
        <f t="shared" si="22"/>
        <v>0</v>
      </c>
      <c r="BP27" s="771">
        <f t="shared" si="23"/>
        <v>0</v>
      </c>
      <c r="BQ27" s="771">
        <f t="shared" si="24"/>
        <v>0</v>
      </c>
      <c r="BR27" s="771">
        <f t="shared" si="25"/>
        <v>0</v>
      </c>
      <c r="BS27" s="771">
        <f t="shared" si="26"/>
        <v>0</v>
      </c>
      <c r="BT27" s="771">
        <f t="shared" si="27"/>
        <v>0</v>
      </c>
      <c r="BU27" s="771">
        <f t="shared" si="28"/>
        <v>0</v>
      </c>
      <c r="BV27" s="771">
        <f t="shared" si="29"/>
        <v>0</v>
      </c>
      <c r="BW27" s="771">
        <f t="shared" si="30"/>
        <v>0</v>
      </c>
      <c r="BX27" s="771">
        <f t="shared" si="31"/>
        <v>0</v>
      </c>
      <c r="BY27" s="771">
        <f t="shared" si="32"/>
        <v>0</v>
      </c>
      <c r="BZ27" s="771">
        <f t="shared" si="33"/>
        <v>0</v>
      </c>
      <c r="CA27" s="771">
        <f t="shared" si="34"/>
        <v>0</v>
      </c>
      <c r="CB27" s="771">
        <f t="shared" si="35"/>
        <v>0</v>
      </c>
      <c r="CC27" s="771">
        <f t="shared" si="36"/>
        <v>0</v>
      </c>
      <c r="CD27" s="771">
        <f t="shared" si="37"/>
        <v>0</v>
      </c>
      <c r="CE27" s="771">
        <f t="shared" si="38"/>
        <v>0</v>
      </c>
      <c r="CF27" s="772">
        <f t="shared" si="39"/>
        <v>0</v>
      </c>
      <c r="CG27" s="773">
        <f t="shared" si="40"/>
        <v>0</v>
      </c>
      <c r="CH27" s="774">
        <v>7.9261454189146097E-2</v>
      </c>
      <c r="CI27" s="773">
        <f t="shared" si="41"/>
        <v>0</v>
      </c>
      <c r="CJ27" s="775">
        <v>2.2770462516951073E-5</v>
      </c>
      <c r="CK27" s="767">
        <v>3.1417617787392099E-5</v>
      </c>
      <c r="CL27" s="768">
        <v>2.6083046309279132E-5</v>
      </c>
      <c r="CM27" s="769">
        <v>1.4979379788163149E-4</v>
      </c>
      <c r="CN27" s="769">
        <v>1.1543729182437658E-4</v>
      </c>
      <c r="CO27" s="769">
        <v>3.078024936074306E-5</v>
      </c>
      <c r="CP27" s="769">
        <v>2.3572213253527613E-5</v>
      </c>
      <c r="CQ27" s="769">
        <v>3.1034053869738797E-5</v>
      </c>
      <c r="CR27" s="769">
        <v>2.8428427271219554E-5</v>
      </c>
      <c r="CS27" s="769">
        <v>3.0441979544568195E-5</v>
      </c>
      <c r="CT27" s="769">
        <v>2.8906682950673245E-5</v>
      </c>
      <c r="CU27" s="769">
        <v>5.0887077903348163E-5</v>
      </c>
      <c r="CV27" s="769">
        <v>6.173552752617692E-5</v>
      </c>
      <c r="CW27" s="769">
        <v>1.5929533643519232E-5</v>
      </c>
      <c r="CX27" s="769">
        <v>6.0204294922859939E-5</v>
      </c>
      <c r="CY27" s="769">
        <v>6.3492247307593585E-4</v>
      </c>
      <c r="CZ27" s="769">
        <v>2.0122401713041005E-3</v>
      </c>
      <c r="DA27" s="769">
        <v>1.493877875660873E-3</v>
      </c>
      <c r="DB27" s="769">
        <v>2.1367511381244265E-3</v>
      </c>
      <c r="DC27" s="769">
        <v>1.0044154715602434</v>
      </c>
      <c r="DD27" s="769">
        <v>8.7285689340183437E-4</v>
      </c>
      <c r="DE27" s="769">
        <v>1.607762209152194E-3</v>
      </c>
      <c r="DF27" s="769">
        <v>9.5704827928171134E-5</v>
      </c>
      <c r="DG27" s="769">
        <v>6.5262878066977474E-4</v>
      </c>
      <c r="DH27" s="769">
        <v>4.940118191065647E-5</v>
      </c>
      <c r="DI27" s="769">
        <v>1.1317644543956374E-4</v>
      </c>
      <c r="DJ27" s="769">
        <v>5.2138630647262217E-5</v>
      </c>
      <c r="DK27" s="769">
        <v>8.0789903101893752E-5</v>
      </c>
      <c r="DL27" s="769">
        <v>7.6319833008509826E-5</v>
      </c>
      <c r="DM27" s="769">
        <v>2.584765533249967E-5</v>
      </c>
      <c r="DN27" s="769">
        <v>1.112817094765111E-4</v>
      </c>
      <c r="DO27" s="769">
        <v>1.0867038419720786E-4</v>
      </c>
      <c r="DP27" s="769">
        <v>2.6287389050759686E-4</v>
      </c>
      <c r="DQ27" s="769">
        <v>8.205097583317688E-5</v>
      </c>
      <c r="DR27" s="769">
        <v>4.1741667522896515E-5</v>
      </c>
      <c r="DS27" s="769">
        <v>6.7117938236438494E-5</v>
      </c>
      <c r="DT27" s="769">
        <v>7.7879184848840294E-4</v>
      </c>
      <c r="DU27" s="769">
        <v>4.7818562109180303E-5</v>
      </c>
      <c r="DV27" s="769">
        <v>5.2904442238072382E-5</v>
      </c>
      <c r="DW27" s="769">
        <v>1.9268438356653616E-4</v>
      </c>
      <c r="DX27" s="1139">
        <v>0</v>
      </c>
      <c r="DY27" s="779">
        <v>0.40001140879618191</v>
      </c>
      <c r="DZ27" s="1469">
        <f t="shared" si="42"/>
        <v>0</v>
      </c>
      <c r="EA27" s="1139">
        <f t="shared" si="43"/>
        <v>0</v>
      </c>
      <c r="EB27" s="779">
        <v>0.22901256869046036</v>
      </c>
      <c r="EC27" s="1469">
        <f t="shared" si="44"/>
        <v>0</v>
      </c>
      <c r="ED27" s="1139">
        <f t="shared" si="45"/>
        <v>0</v>
      </c>
      <c r="EE27" s="1936"/>
      <c r="EF27" s="1939"/>
      <c r="EG27" s="774">
        <v>9.0716175648865955E-4</v>
      </c>
      <c r="EH27" s="1598">
        <f t="shared" si="46"/>
        <v>0</v>
      </c>
      <c r="EI27" s="1598">
        <f t="shared" si="47"/>
        <v>0</v>
      </c>
      <c r="EJ27" s="1599">
        <f t="shared" si="48"/>
        <v>0</v>
      </c>
      <c r="EK27" s="1637">
        <f t="shared" si="49"/>
        <v>0</v>
      </c>
      <c r="EL27" s="716"/>
      <c r="EM27" s="777">
        <v>20</v>
      </c>
      <c r="EN27" s="778" t="s">
        <v>18</v>
      </c>
      <c r="EO27" s="799">
        <v>5.1396999999999998E-2</v>
      </c>
      <c r="EP27" s="1471">
        <f t="shared" si="50"/>
        <v>0</v>
      </c>
      <c r="EQ27" s="1154">
        <f t="shared" si="51"/>
        <v>0</v>
      </c>
      <c r="ER27" s="1576">
        <f t="shared" si="52"/>
        <v>0</v>
      </c>
      <c r="ES27" s="799">
        <v>4.9685E-2</v>
      </c>
      <c r="ET27" s="1471">
        <f t="shared" si="53"/>
        <v>0</v>
      </c>
      <c r="EU27" s="1154">
        <f t="shared" si="54"/>
        <v>0</v>
      </c>
      <c r="EV27" s="1577">
        <f t="shared" si="55"/>
        <v>0</v>
      </c>
    </row>
    <row r="28" spans="2:152" ht="12" customHeight="1">
      <c r="B28" s="777">
        <v>21</v>
      </c>
      <c r="C28" s="778" t="s">
        <v>880</v>
      </c>
      <c r="D28" s="1133">
        <v>0</v>
      </c>
      <c r="E28" s="766">
        <v>0</v>
      </c>
      <c r="F28" s="767">
        <v>0</v>
      </c>
      <c r="G28" s="767">
        <v>1.5563394895206473E-4</v>
      </c>
      <c r="H28" s="767">
        <v>5.1103843008994278E-5</v>
      </c>
      <c r="I28" s="767">
        <v>0</v>
      </c>
      <c r="J28" s="768">
        <v>6.3847583049743655E-6</v>
      </c>
      <c r="K28" s="769">
        <v>0</v>
      </c>
      <c r="L28" s="769">
        <v>0</v>
      </c>
      <c r="M28" s="769">
        <v>6.5956534643669821E-5</v>
      </c>
      <c r="N28" s="769">
        <v>0</v>
      </c>
      <c r="O28" s="769">
        <v>0</v>
      </c>
      <c r="P28" s="769">
        <v>0</v>
      </c>
      <c r="Q28" s="769">
        <v>0</v>
      </c>
      <c r="R28" s="769">
        <v>8.2741045350366962E-6</v>
      </c>
      <c r="S28" s="769">
        <v>5.7761732851985563E-5</v>
      </c>
      <c r="T28" s="769">
        <v>9.8077677520596305E-4</v>
      </c>
      <c r="U28" s="769">
        <v>6.5419337956299886E-5</v>
      </c>
      <c r="V28" s="769">
        <v>1.6921046397509223E-5</v>
      </c>
      <c r="W28" s="769">
        <v>4.9986753510319765E-5</v>
      </c>
      <c r="X28" s="769">
        <v>5.7043980909281056E-5</v>
      </c>
      <c r="Y28" s="769">
        <v>4.0559724193875478E-3</v>
      </c>
      <c r="Z28" s="769">
        <v>9.2468670154520014E-3</v>
      </c>
      <c r="AA28" s="769">
        <v>0</v>
      </c>
      <c r="AB28" s="769">
        <v>1.9951752475110343E-3</v>
      </c>
      <c r="AC28" s="769">
        <v>1.0531181361544529E-5</v>
      </c>
      <c r="AD28" s="769">
        <v>2.3403309227924828E-5</v>
      </c>
      <c r="AE28" s="769">
        <v>2.4335044898157837E-5</v>
      </c>
      <c r="AF28" s="769">
        <v>2.9124876881202275E-4</v>
      </c>
      <c r="AG28" s="769">
        <v>1.4169947456302946E-4</v>
      </c>
      <c r="AH28" s="769">
        <v>4.6853769385747082E-5</v>
      </c>
      <c r="AI28" s="769">
        <v>1.2326225894524484E-4</v>
      </c>
      <c r="AJ28" s="769">
        <v>1.325545397791898E-4</v>
      </c>
      <c r="AK28" s="769">
        <v>2.4409350638085634E-3</v>
      </c>
      <c r="AL28" s="769">
        <v>7.7166660695436972E-5</v>
      </c>
      <c r="AM28" s="769">
        <v>1.9055007724083488E-5</v>
      </c>
      <c r="AN28" s="769">
        <v>9.5398607180335169E-5</v>
      </c>
      <c r="AO28" s="769">
        <v>1.2987023654564885E-3</v>
      </c>
      <c r="AP28" s="769">
        <v>1.4620765199793918E-4</v>
      </c>
      <c r="AQ28" s="769">
        <v>0</v>
      </c>
      <c r="AR28" s="769">
        <v>0</v>
      </c>
      <c r="AS28" s="770">
        <f t="shared" si="0"/>
        <v>0</v>
      </c>
      <c r="AT28" s="771">
        <f t="shared" si="1"/>
        <v>0</v>
      </c>
      <c r="AU28" s="771">
        <f t="shared" si="2"/>
        <v>0</v>
      </c>
      <c r="AV28" s="771">
        <f t="shared" si="3"/>
        <v>0</v>
      </c>
      <c r="AW28" s="771">
        <f t="shared" si="4"/>
        <v>0</v>
      </c>
      <c r="AX28" s="771">
        <f t="shared" si="5"/>
        <v>0</v>
      </c>
      <c r="AY28" s="771">
        <f t="shared" si="6"/>
        <v>0</v>
      </c>
      <c r="AZ28" s="771">
        <f t="shared" si="7"/>
        <v>0</v>
      </c>
      <c r="BA28" s="771">
        <f t="shared" si="8"/>
        <v>0</v>
      </c>
      <c r="BB28" s="771">
        <f t="shared" si="9"/>
        <v>0</v>
      </c>
      <c r="BC28" s="771">
        <f t="shared" si="10"/>
        <v>0</v>
      </c>
      <c r="BD28" s="771">
        <f t="shared" si="11"/>
        <v>0</v>
      </c>
      <c r="BE28" s="771">
        <f t="shared" si="12"/>
        <v>0</v>
      </c>
      <c r="BF28" s="771">
        <f t="shared" si="13"/>
        <v>0</v>
      </c>
      <c r="BG28" s="771">
        <f t="shared" si="14"/>
        <v>0</v>
      </c>
      <c r="BH28" s="771">
        <f t="shared" si="15"/>
        <v>0</v>
      </c>
      <c r="BI28" s="771">
        <f t="shared" si="16"/>
        <v>0</v>
      </c>
      <c r="BJ28" s="771">
        <f t="shared" si="17"/>
        <v>0</v>
      </c>
      <c r="BK28" s="771">
        <f t="shared" si="18"/>
        <v>0</v>
      </c>
      <c r="BL28" s="771">
        <f t="shared" si="19"/>
        <v>0</v>
      </c>
      <c r="BM28" s="771">
        <f t="shared" si="20"/>
        <v>0</v>
      </c>
      <c r="BN28" s="771">
        <f t="shared" si="21"/>
        <v>0</v>
      </c>
      <c r="BO28" s="771">
        <f t="shared" si="22"/>
        <v>0</v>
      </c>
      <c r="BP28" s="771">
        <f t="shared" si="23"/>
        <v>0</v>
      </c>
      <c r="BQ28" s="771">
        <f t="shared" si="24"/>
        <v>0</v>
      </c>
      <c r="BR28" s="771">
        <f t="shared" si="25"/>
        <v>0</v>
      </c>
      <c r="BS28" s="771">
        <f t="shared" si="26"/>
        <v>0</v>
      </c>
      <c r="BT28" s="771">
        <f t="shared" si="27"/>
        <v>0</v>
      </c>
      <c r="BU28" s="771">
        <f t="shared" si="28"/>
        <v>0</v>
      </c>
      <c r="BV28" s="771">
        <f t="shared" si="29"/>
        <v>0</v>
      </c>
      <c r="BW28" s="771">
        <f t="shared" si="30"/>
        <v>0</v>
      </c>
      <c r="BX28" s="771">
        <f t="shared" si="31"/>
        <v>0</v>
      </c>
      <c r="BY28" s="771">
        <f t="shared" si="32"/>
        <v>0</v>
      </c>
      <c r="BZ28" s="771">
        <f t="shared" si="33"/>
        <v>0</v>
      </c>
      <c r="CA28" s="771">
        <f t="shared" si="34"/>
        <v>0</v>
      </c>
      <c r="CB28" s="771">
        <f t="shared" si="35"/>
        <v>0</v>
      </c>
      <c r="CC28" s="771">
        <f t="shared" si="36"/>
        <v>0</v>
      </c>
      <c r="CD28" s="771">
        <f t="shared" si="37"/>
        <v>0</v>
      </c>
      <c r="CE28" s="771">
        <f t="shared" si="38"/>
        <v>0</v>
      </c>
      <c r="CF28" s="772">
        <f t="shared" si="39"/>
        <v>0</v>
      </c>
      <c r="CG28" s="773">
        <f t="shared" si="40"/>
        <v>0</v>
      </c>
      <c r="CH28" s="774">
        <v>4.7247206323248858E-2</v>
      </c>
      <c r="CI28" s="773">
        <f t="shared" si="41"/>
        <v>0</v>
      </c>
      <c r="CJ28" s="775">
        <v>3.0936244191315125E-6</v>
      </c>
      <c r="CK28" s="767">
        <v>3.1631162439716484E-6</v>
      </c>
      <c r="CL28" s="768">
        <v>1.1626085983839628E-5</v>
      </c>
      <c r="CM28" s="769">
        <v>6.3217146766404664E-6</v>
      </c>
      <c r="CN28" s="769">
        <v>7.1721865203704396E-6</v>
      </c>
      <c r="CO28" s="769">
        <v>3.8738089344462395E-6</v>
      </c>
      <c r="CP28" s="769">
        <v>2.7461805865775995E-6</v>
      </c>
      <c r="CQ28" s="769">
        <v>4.0328324615083414E-6</v>
      </c>
      <c r="CR28" s="769">
        <v>6.1821945247681538E-6</v>
      </c>
      <c r="CS28" s="769">
        <v>3.6156615302754064E-6</v>
      </c>
      <c r="CT28" s="769">
        <v>3.2502858833940899E-6</v>
      </c>
      <c r="CU28" s="769">
        <v>5.5577928719414268E-6</v>
      </c>
      <c r="CV28" s="769">
        <v>6.8319861161646319E-6</v>
      </c>
      <c r="CW28" s="769">
        <v>2.440668813919636E-6</v>
      </c>
      <c r="CX28" s="769">
        <v>6.0282696864900957E-6</v>
      </c>
      <c r="CY28" s="769">
        <v>5.0066719705748256E-5</v>
      </c>
      <c r="CZ28" s="769">
        <v>5.9018367482360324E-6</v>
      </c>
      <c r="DA28" s="769">
        <v>4.7886870239010953E-6</v>
      </c>
      <c r="DB28" s="769">
        <v>7.1389166064199156E-6</v>
      </c>
      <c r="DC28" s="769">
        <v>6.5868442296744877E-6</v>
      </c>
      <c r="DD28" s="769">
        <v>1.000193654629471</v>
      </c>
      <c r="DE28" s="769">
        <v>4.4351406615395715E-4</v>
      </c>
      <c r="DF28" s="769">
        <v>5.056091197872936E-6</v>
      </c>
      <c r="DG28" s="769">
        <v>1.0106176407941492E-4</v>
      </c>
      <c r="DH28" s="769">
        <v>5.798213366508868E-6</v>
      </c>
      <c r="DI28" s="769">
        <v>1.2509318748945573E-5</v>
      </c>
      <c r="DJ28" s="769">
        <v>7.065979489923372E-6</v>
      </c>
      <c r="DK28" s="769">
        <v>2.0552967113086719E-5</v>
      </c>
      <c r="DL28" s="769">
        <v>1.4532588831690759E-5</v>
      </c>
      <c r="DM28" s="769">
        <v>5.4746260875268515E-6</v>
      </c>
      <c r="DN28" s="769">
        <v>1.6170455499104285E-5</v>
      </c>
      <c r="DO28" s="769">
        <v>1.6069879485932538E-5</v>
      </c>
      <c r="DP28" s="769">
        <v>1.2267112342480562E-4</v>
      </c>
      <c r="DQ28" s="769">
        <v>8.2363937026905172E-6</v>
      </c>
      <c r="DR28" s="769">
        <v>4.8540465218900767E-6</v>
      </c>
      <c r="DS28" s="769">
        <v>1.171435078729292E-5</v>
      </c>
      <c r="DT28" s="769">
        <v>7.0874351069143794E-5</v>
      </c>
      <c r="DU28" s="769">
        <v>1.1239483372858841E-5</v>
      </c>
      <c r="DV28" s="769">
        <v>3.3352932906479536E-6</v>
      </c>
      <c r="DW28" s="769">
        <v>3.446647567201502E-5</v>
      </c>
      <c r="DX28" s="1139">
        <v>0</v>
      </c>
      <c r="DY28" s="779">
        <v>0.66355708781180278</v>
      </c>
      <c r="DZ28" s="1469">
        <f t="shared" si="42"/>
        <v>0</v>
      </c>
      <c r="EA28" s="1139">
        <f t="shared" si="43"/>
        <v>0</v>
      </c>
      <c r="EB28" s="779">
        <v>0.39282092881768405</v>
      </c>
      <c r="EC28" s="1469">
        <f t="shared" si="44"/>
        <v>0</v>
      </c>
      <c r="ED28" s="1139">
        <f t="shared" si="45"/>
        <v>0</v>
      </c>
      <c r="EE28" s="1936"/>
      <c r="EF28" s="1939"/>
      <c r="EG28" s="774">
        <v>3.1972595796964836E-4</v>
      </c>
      <c r="EH28" s="1598">
        <f t="shared" si="46"/>
        <v>0</v>
      </c>
      <c r="EI28" s="1598">
        <f t="shared" si="47"/>
        <v>0</v>
      </c>
      <c r="EJ28" s="1599">
        <f t="shared" si="48"/>
        <v>0</v>
      </c>
      <c r="EK28" s="1637">
        <f t="shared" si="49"/>
        <v>0</v>
      </c>
      <c r="EL28" s="716"/>
      <c r="EM28" s="777">
        <v>21</v>
      </c>
      <c r="EN28" s="778" t="s">
        <v>412</v>
      </c>
      <c r="EO28" s="799">
        <v>0.113162</v>
      </c>
      <c r="EP28" s="1471">
        <f t="shared" si="50"/>
        <v>0</v>
      </c>
      <c r="EQ28" s="1154">
        <f t="shared" si="51"/>
        <v>0</v>
      </c>
      <c r="ER28" s="1576">
        <f t="shared" si="52"/>
        <v>0</v>
      </c>
      <c r="ES28" s="799">
        <v>0.111336</v>
      </c>
      <c r="ET28" s="1471">
        <f t="shared" si="53"/>
        <v>0</v>
      </c>
      <c r="EU28" s="1154">
        <f t="shared" si="54"/>
        <v>0</v>
      </c>
      <c r="EV28" s="1577">
        <f t="shared" si="55"/>
        <v>0</v>
      </c>
    </row>
    <row r="29" spans="2:152" ht="12" customHeight="1">
      <c r="B29" s="777">
        <v>22</v>
      </c>
      <c r="C29" s="778" t="s">
        <v>19</v>
      </c>
      <c r="D29" s="1133">
        <v>0</v>
      </c>
      <c r="E29" s="766">
        <v>0</v>
      </c>
      <c r="F29" s="767">
        <v>0</v>
      </c>
      <c r="G29" s="767">
        <v>0</v>
      </c>
      <c r="H29" s="767">
        <v>4.8667893158898884E-2</v>
      </c>
      <c r="I29" s="767">
        <v>0</v>
      </c>
      <c r="J29" s="768">
        <v>0</v>
      </c>
      <c r="K29" s="769">
        <v>0</v>
      </c>
      <c r="L29" s="769">
        <v>0</v>
      </c>
      <c r="M29" s="769">
        <v>0</v>
      </c>
      <c r="N29" s="769">
        <v>0</v>
      </c>
      <c r="O29" s="769">
        <v>0</v>
      </c>
      <c r="P29" s="769">
        <v>0</v>
      </c>
      <c r="Q29" s="769">
        <v>0</v>
      </c>
      <c r="R29" s="769">
        <v>0</v>
      </c>
      <c r="S29" s="769">
        <v>0</v>
      </c>
      <c r="T29" s="769">
        <v>0</v>
      </c>
      <c r="U29" s="769">
        <v>0</v>
      </c>
      <c r="V29" s="769">
        <v>0</v>
      </c>
      <c r="W29" s="769">
        <v>0</v>
      </c>
      <c r="X29" s="769">
        <v>0</v>
      </c>
      <c r="Y29" s="769">
        <v>0</v>
      </c>
      <c r="Z29" s="769">
        <v>0.11276716551080829</v>
      </c>
      <c r="AA29" s="769">
        <v>0</v>
      </c>
      <c r="AB29" s="769">
        <v>0</v>
      </c>
      <c r="AC29" s="769">
        <v>0</v>
      </c>
      <c r="AD29" s="769">
        <v>0</v>
      </c>
      <c r="AE29" s="769">
        <v>0</v>
      </c>
      <c r="AF29" s="769">
        <v>0</v>
      </c>
      <c r="AG29" s="769">
        <v>0</v>
      </c>
      <c r="AH29" s="769">
        <v>0</v>
      </c>
      <c r="AI29" s="769">
        <v>6.2596683834360177E-3</v>
      </c>
      <c r="AJ29" s="769">
        <v>0</v>
      </c>
      <c r="AK29" s="769">
        <v>7.6413058799293066E-3</v>
      </c>
      <c r="AL29" s="769">
        <v>4.4095234683106841E-5</v>
      </c>
      <c r="AM29" s="769">
        <v>0</v>
      </c>
      <c r="AN29" s="769">
        <v>0</v>
      </c>
      <c r="AO29" s="769">
        <v>5.7062983934518939E-2</v>
      </c>
      <c r="AP29" s="769">
        <v>2.0886807428277023E-5</v>
      </c>
      <c r="AQ29" s="769">
        <v>0</v>
      </c>
      <c r="AR29" s="769">
        <v>0</v>
      </c>
      <c r="AS29" s="770">
        <f t="shared" si="0"/>
        <v>0</v>
      </c>
      <c r="AT29" s="771">
        <f t="shared" si="1"/>
        <v>0</v>
      </c>
      <c r="AU29" s="771">
        <f t="shared" si="2"/>
        <v>0</v>
      </c>
      <c r="AV29" s="771">
        <f t="shared" si="3"/>
        <v>0</v>
      </c>
      <c r="AW29" s="771">
        <f t="shared" si="4"/>
        <v>0</v>
      </c>
      <c r="AX29" s="771">
        <f t="shared" si="5"/>
        <v>0</v>
      </c>
      <c r="AY29" s="771">
        <f t="shared" si="6"/>
        <v>0</v>
      </c>
      <c r="AZ29" s="771">
        <f t="shared" si="7"/>
        <v>0</v>
      </c>
      <c r="BA29" s="771">
        <f t="shared" si="8"/>
        <v>0</v>
      </c>
      <c r="BB29" s="771">
        <f t="shared" si="9"/>
        <v>0</v>
      </c>
      <c r="BC29" s="771">
        <f t="shared" si="10"/>
        <v>0</v>
      </c>
      <c r="BD29" s="771">
        <f t="shared" si="11"/>
        <v>0</v>
      </c>
      <c r="BE29" s="771">
        <f t="shared" si="12"/>
        <v>0</v>
      </c>
      <c r="BF29" s="771">
        <f t="shared" si="13"/>
        <v>0</v>
      </c>
      <c r="BG29" s="771">
        <f t="shared" si="14"/>
        <v>0</v>
      </c>
      <c r="BH29" s="771">
        <f t="shared" si="15"/>
        <v>0</v>
      </c>
      <c r="BI29" s="771">
        <f t="shared" si="16"/>
        <v>0</v>
      </c>
      <c r="BJ29" s="771">
        <f t="shared" si="17"/>
        <v>0</v>
      </c>
      <c r="BK29" s="771">
        <f t="shared" si="18"/>
        <v>0</v>
      </c>
      <c r="BL29" s="771">
        <f t="shared" si="19"/>
        <v>0</v>
      </c>
      <c r="BM29" s="771">
        <f t="shared" si="20"/>
        <v>0</v>
      </c>
      <c r="BN29" s="771">
        <f t="shared" si="21"/>
        <v>0</v>
      </c>
      <c r="BO29" s="771">
        <f t="shared" si="22"/>
        <v>0</v>
      </c>
      <c r="BP29" s="771">
        <f t="shared" si="23"/>
        <v>0</v>
      </c>
      <c r="BQ29" s="771">
        <f t="shared" si="24"/>
        <v>0</v>
      </c>
      <c r="BR29" s="771">
        <f t="shared" si="25"/>
        <v>0</v>
      </c>
      <c r="BS29" s="771">
        <f t="shared" si="26"/>
        <v>0</v>
      </c>
      <c r="BT29" s="771">
        <f t="shared" si="27"/>
        <v>0</v>
      </c>
      <c r="BU29" s="771">
        <f t="shared" si="28"/>
        <v>0</v>
      </c>
      <c r="BV29" s="771">
        <f t="shared" si="29"/>
        <v>0</v>
      </c>
      <c r="BW29" s="771">
        <f t="shared" si="30"/>
        <v>0</v>
      </c>
      <c r="BX29" s="771">
        <f t="shared" si="31"/>
        <v>0</v>
      </c>
      <c r="BY29" s="771">
        <f t="shared" si="32"/>
        <v>0</v>
      </c>
      <c r="BZ29" s="771">
        <f t="shared" si="33"/>
        <v>0</v>
      </c>
      <c r="CA29" s="771">
        <f t="shared" si="34"/>
        <v>0</v>
      </c>
      <c r="CB29" s="771">
        <f t="shared" si="35"/>
        <v>0</v>
      </c>
      <c r="CC29" s="771">
        <f t="shared" si="36"/>
        <v>0</v>
      </c>
      <c r="CD29" s="771">
        <f t="shared" si="37"/>
        <v>0</v>
      </c>
      <c r="CE29" s="771">
        <f t="shared" si="38"/>
        <v>0</v>
      </c>
      <c r="CF29" s="772">
        <f t="shared" si="39"/>
        <v>0</v>
      </c>
      <c r="CG29" s="773">
        <f t="shared" si="40"/>
        <v>0</v>
      </c>
      <c r="CH29" s="774">
        <v>6.7003734734558895E-2</v>
      </c>
      <c r="CI29" s="773">
        <f t="shared" si="41"/>
        <v>0</v>
      </c>
      <c r="CJ29" s="775">
        <v>1.2823959900433885E-4</v>
      </c>
      <c r="CK29" s="767">
        <v>1.5048742380423087E-4</v>
      </c>
      <c r="CL29" s="768">
        <v>1.5665549540307936E-4</v>
      </c>
      <c r="CM29" s="769">
        <v>3.415585550246898E-3</v>
      </c>
      <c r="CN29" s="769">
        <v>3.6062190530320771E-4</v>
      </c>
      <c r="CO29" s="769">
        <v>2.4117674520215501E-4</v>
      </c>
      <c r="CP29" s="769">
        <v>1.2311234718699615E-4</v>
      </c>
      <c r="CQ29" s="769">
        <v>1.438548197382594E-4</v>
      </c>
      <c r="CR29" s="769">
        <v>1.5089775764609377E-4</v>
      </c>
      <c r="CS29" s="769">
        <v>1.6388923089547531E-4</v>
      </c>
      <c r="CT29" s="769">
        <v>1.4549226605946382E-4</v>
      </c>
      <c r="CU29" s="769">
        <v>2.5872368792920891E-4</v>
      </c>
      <c r="CV29" s="769">
        <v>2.7160991674667127E-4</v>
      </c>
      <c r="CW29" s="769">
        <v>6.2371958889328132E-5</v>
      </c>
      <c r="CX29" s="769">
        <v>1.4200899120978339E-4</v>
      </c>
      <c r="CY29" s="769">
        <v>1.6477615149687496E-4</v>
      </c>
      <c r="CZ29" s="769">
        <v>1.1793121058133799E-4</v>
      </c>
      <c r="DA29" s="769">
        <v>1.8121021577497803E-4</v>
      </c>
      <c r="DB29" s="769">
        <v>1.9959319730397231E-4</v>
      </c>
      <c r="DC29" s="769">
        <v>1.782371632267571E-4</v>
      </c>
      <c r="DD29" s="769">
        <v>8.5834751216909836E-5</v>
      </c>
      <c r="DE29" s="769">
        <v>1.0077336472977745</v>
      </c>
      <c r="DF29" s="769">
        <v>2.5865890196713362E-4</v>
      </c>
      <c r="DG29" s="769">
        <v>3.5312815170489124E-4</v>
      </c>
      <c r="DH29" s="769">
        <v>2.3483956588071236E-4</v>
      </c>
      <c r="DI29" s="769">
        <v>4.4214418222546464E-4</v>
      </c>
      <c r="DJ29" s="769">
        <v>2.7593985686395257E-4</v>
      </c>
      <c r="DK29" s="769">
        <v>3.5001857772239353E-4</v>
      </c>
      <c r="DL29" s="769">
        <v>4.097415193998411E-4</v>
      </c>
      <c r="DM29" s="769">
        <v>1.0683982022551508E-4</v>
      </c>
      <c r="DN29" s="769">
        <v>9.6242309246124635E-4</v>
      </c>
      <c r="DO29" s="769">
        <v>4.9799426957989896E-4</v>
      </c>
      <c r="DP29" s="769">
        <v>8.7899383454541412E-4</v>
      </c>
      <c r="DQ29" s="769">
        <v>2.134503644525874E-4</v>
      </c>
      <c r="DR29" s="769">
        <v>1.7998861418325283E-4</v>
      </c>
      <c r="DS29" s="769">
        <v>3.5632066863223766E-4</v>
      </c>
      <c r="DT29" s="769">
        <v>4.2797751530817317E-3</v>
      </c>
      <c r="DU29" s="769">
        <v>1.9355155218702579E-4</v>
      </c>
      <c r="DV29" s="769">
        <v>1.0003570766395856E-4</v>
      </c>
      <c r="DW29" s="769">
        <v>4.3438467891012962E-4</v>
      </c>
      <c r="DX29" s="1139">
        <v>0</v>
      </c>
      <c r="DY29" s="779">
        <v>0.31307539441132337</v>
      </c>
      <c r="DZ29" s="1469">
        <f t="shared" si="42"/>
        <v>0</v>
      </c>
      <c r="EA29" s="1139">
        <f t="shared" si="43"/>
        <v>0</v>
      </c>
      <c r="EB29" s="779">
        <v>0.16017763718213895</v>
      </c>
      <c r="EC29" s="1469">
        <f t="shared" si="44"/>
        <v>0</v>
      </c>
      <c r="ED29" s="1139">
        <f t="shared" si="45"/>
        <v>0</v>
      </c>
      <c r="EE29" s="1936"/>
      <c r="EF29" s="1939"/>
      <c r="EG29" s="774">
        <v>4.8110159163033777E-4</v>
      </c>
      <c r="EH29" s="1598">
        <f t="shared" si="46"/>
        <v>0</v>
      </c>
      <c r="EI29" s="1598">
        <f t="shared" si="47"/>
        <v>0</v>
      </c>
      <c r="EJ29" s="1599">
        <f t="shared" si="48"/>
        <v>0</v>
      </c>
      <c r="EK29" s="1637">
        <f t="shared" si="49"/>
        <v>0</v>
      </c>
      <c r="EL29" s="716"/>
      <c r="EM29" s="777">
        <v>22</v>
      </c>
      <c r="EN29" s="778" t="s">
        <v>19</v>
      </c>
      <c r="EO29" s="799">
        <v>2.9464000000000001E-2</v>
      </c>
      <c r="EP29" s="1471">
        <f t="shared" si="50"/>
        <v>0</v>
      </c>
      <c r="EQ29" s="1154">
        <f t="shared" si="51"/>
        <v>0</v>
      </c>
      <c r="ER29" s="1576">
        <f t="shared" si="52"/>
        <v>0</v>
      </c>
      <c r="ES29" s="799">
        <v>2.7639E-2</v>
      </c>
      <c r="ET29" s="1471">
        <f t="shared" si="53"/>
        <v>0</v>
      </c>
      <c r="EU29" s="1154">
        <f t="shared" si="54"/>
        <v>0</v>
      </c>
      <c r="EV29" s="1577">
        <f t="shared" si="55"/>
        <v>0</v>
      </c>
    </row>
    <row r="30" spans="2:152" ht="12" customHeight="1">
      <c r="B30" s="777">
        <v>23</v>
      </c>
      <c r="C30" s="778" t="s">
        <v>20</v>
      </c>
      <c r="D30" s="1133">
        <v>0</v>
      </c>
      <c r="E30" s="766">
        <v>5.4173120871295387E-4</v>
      </c>
      <c r="F30" s="767">
        <v>2.2447557860515522E-3</v>
      </c>
      <c r="G30" s="767">
        <v>1.1413156256484748E-3</v>
      </c>
      <c r="H30" s="767">
        <v>8.4150994821477233E-3</v>
      </c>
      <c r="I30" s="767">
        <v>4.5780147573652175E-3</v>
      </c>
      <c r="J30" s="768">
        <v>5.7079739246470827E-3</v>
      </c>
      <c r="K30" s="769">
        <v>2.4002777180830839E-2</v>
      </c>
      <c r="L30" s="769">
        <v>1.3322782346989076E-2</v>
      </c>
      <c r="M30" s="769">
        <v>4.0893051479075288E-3</v>
      </c>
      <c r="N30" s="769">
        <v>1.1882532676964861E-3</v>
      </c>
      <c r="O30" s="769">
        <v>2.1303166091236319E-3</v>
      </c>
      <c r="P30" s="769">
        <v>5.396890977637763E-3</v>
      </c>
      <c r="Q30" s="769">
        <v>4.3132317089506255E-3</v>
      </c>
      <c r="R30" s="769">
        <v>4.4597423443847786E-3</v>
      </c>
      <c r="S30" s="769">
        <v>1.3574007220216607E-3</v>
      </c>
      <c r="T30" s="769">
        <v>7.8462142016477048E-4</v>
      </c>
      <c r="U30" s="769">
        <v>1.4719351040167474E-3</v>
      </c>
      <c r="V30" s="769">
        <v>9.9495752817354219E-3</v>
      </c>
      <c r="W30" s="769">
        <v>4.0739204110910605E-3</v>
      </c>
      <c r="X30" s="769">
        <v>4.221254587286798E-3</v>
      </c>
      <c r="Y30" s="769">
        <v>4.8671669032650574E-3</v>
      </c>
      <c r="Z30" s="769">
        <v>1.4600316340187371E-3</v>
      </c>
      <c r="AA30" s="769">
        <v>4.3828167482327353E-2</v>
      </c>
      <c r="AB30" s="769">
        <v>3.4007269457961998E-3</v>
      </c>
      <c r="AC30" s="769">
        <v>9.0831439243321561E-3</v>
      </c>
      <c r="AD30" s="769">
        <v>3.276463291909476E-3</v>
      </c>
      <c r="AE30" s="769">
        <v>3.917942228603412E-3</v>
      </c>
      <c r="AF30" s="769">
        <v>6.8800902341640104E-3</v>
      </c>
      <c r="AG30" s="769">
        <v>1.6111613229369322E-2</v>
      </c>
      <c r="AH30" s="769">
        <v>3.37347139577379E-5</v>
      </c>
      <c r="AI30" s="769">
        <v>2.0317729016141191E-3</v>
      </c>
      <c r="AJ30" s="769">
        <v>1.8976678952904655E-2</v>
      </c>
      <c r="AK30" s="769">
        <v>9.0874345379435961E-3</v>
      </c>
      <c r="AL30" s="769">
        <v>1.2997070422845741E-2</v>
      </c>
      <c r="AM30" s="769">
        <v>3.8749719278904065E-3</v>
      </c>
      <c r="AN30" s="769">
        <v>4.0003815944287216E-2</v>
      </c>
      <c r="AO30" s="769">
        <v>8.9288562630187966E-3</v>
      </c>
      <c r="AP30" s="769">
        <v>6.7719671195235953E-3</v>
      </c>
      <c r="AQ30" s="769">
        <v>0.14682990108642777</v>
      </c>
      <c r="AR30" s="769">
        <v>1.6833223242632802E-3</v>
      </c>
      <c r="AS30" s="770">
        <f t="shared" si="0"/>
        <v>0</v>
      </c>
      <c r="AT30" s="771">
        <f t="shared" si="1"/>
        <v>0</v>
      </c>
      <c r="AU30" s="771">
        <f t="shared" si="2"/>
        <v>0</v>
      </c>
      <c r="AV30" s="771">
        <f t="shared" si="3"/>
        <v>0</v>
      </c>
      <c r="AW30" s="771">
        <f t="shared" si="4"/>
        <v>0</v>
      </c>
      <c r="AX30" s="771">
        <f t="shared" si="5"/>
        <v>0</v>
      </c>
      <c r="AY30" s="771">
        <f t="shared" si="6"/>
        <v>0</v>
      </c>
      <c r="AZ30" s="771">
        <f t="shared" si="7"/>
        <v>0</v>
      </c>
      <c r="BA30" s="771">
        <f t="shared" si="8"/>
        <v>0</v>
      </c>
      <c r="BB30" s="771">
        <f t="shared" si="9"/>
        <v>0</v>
      </c>
      <c r="BC30" s="771">
        <f t="shared" si="10"/>
        <v>0</v>
      </c>
      <c r="BD30" s="771">
        <f t="shared" si="11"/>
        <v>0</v>
      </c>
      <c r="BE30" s="771">
        <f t="shared" si="12"/>
        <v>0</v>
      </c>
      <c r="BF30" s="771">
        <f t="shared" si="13"/>
        <v>0</v>
      </c>
      <c r="BG30" s="771">
        <f t="shared" si="14"/>
        <v>0</v>
      </c>
      <c r="BH30" s="771">
        <f t="shared" si="15"/>
        <v>0</v>
      </c>
      <c r="BI30" s="771">
        <f t="shared" si="16"/>
        <v>0</v>
      </c>
      <c r="BJ30" s="771">
        <f t="shared" si="17"/>
        <v>0</v>
      </c>
      <c r="BK30" s="771">
        <f t="shared" si="18"/>
        <v>0</v>
      </c>
      <c r="BL30" s="771">
        <f t="shared" si="19"/>
        <v>0</v>
      </c>
      <c r="BM30" s="771">
        <f t="shared" si="20"/>
        <v>0</v>
      </c>
      <c r="BN30" s="771">
        <f t="shared" si="21"/>
        <v>0</v>
      </c>
      <c r="BO30" s="771">
        <f t="shared" si="22"/>
        <v>0</v>
      </c>
      <c r="BP30" s="771">
        <f t="shared" si="23"/>
        <v>0</v>
      </c>
      <c r="BQ30" s="771">
        <f t="shared" si="24"/>
        <v>0</v>
      </c>
      <c r="BR30" s="771">
        <f t="shared" si="25"/>
        <v>0</v>
      </c>
      <c r="BS30" s="771">
        <f t="shared" si="26"/>
        <v>0</v>
      </c>
      <c r="BT30" s="771">
        <f t="shared" si="27"/>
        <v>0</v>
      </c>
      <c r="BU30" s="771">
        <f t="shared" si="28"/>
        <v>0</v>
      </c>
      <c r="BV30" s="771">
        <f t="shared" si="29"/>
        <v>0</v>
      </c>
      <c r="BW30" s="771">
        <f t="shared" si="30"/>
        <v>0</v>
      </c>
      <c r="BX30" s="771">
        <f t="shared" si="31"/>
        <v>0</v>
      </c>
      <c r="BY30" s="771">
        <f t="shared" si="32"/>
        <v>0</v>
      </c>
      <c r="BZ30" s="771">
        <f t="shared" si="33"/>
        <v>0</v>
      </c>
      <c r="CA30" s="771">
        <f t="shared" si="34"/>
        <v>0</v>
      </c>
      <c r="CB30" s="771">
        <f t="shared" si="35"/>
        <v>0</v>
      </c>
      <c r="CC30" s="771">
        <f t="shared" si="36"/>
        <v>0</v>
      </c>
      <c r="CD30" s="771">
        <f t="shared" si="37"/>
        <v>0</v>
      </c>
      <c r="CE30" s="771">
        <f t="shared" si="38"/>
        <v>0</v>
      </c>
      <c r="CF30" s="772">
        <f t="shared" si="39"/>
        <v>0</v>
      </c>
      <c r="CG30" s="773">
        <f t="shared" si="40"/>
        <v>0</v>
      </c>
      <c r="CH30" s="774">
        <v>0.17793528438289352</v>
      </c>
      <c r="CI30" s="773">
        <f t="shared" si="41"/>
        <v>0</v>
      </c>
      <c r="CJ30" s="775">
        <v>3.4423080081665718E-4</v>
      </c>
      <c r="CK30" s="767">
        <v>8.2370219084879895E-4</v>
      </c>
      <c r="CL30" s="768">
        <v>4.6998648729506458E-4</v>
      </c>
      <c r="CM30" s="769">
        <v>1.8403607285763749E-3</v>
      </c>
      <c r="CN30" s="769">
        <v>1.3556430682121578E-3</v>
      </c>
      <c r="CO30" s="769">
        <v>1.4534824192571532E-3</v>
      </c>
      <c r="CP30" s="769">
        <v>4.5357287415164231E-3</v>
      </c>
      <c r="CQ30" s="769">
        <v>3.2962583534055022E-3</v>
      </c>
      <c r="CR30" s="769">
        <v>9.7701899103746982E-4</v>
      </c>
      <c r="CS30" s="769">
        <v>4.2821305566263611E-4</v>
      </c>
      <c r="CT30" s="769">
        <v>5.984892710028957E-4</v>
      </c>
      <c r="CU30" s="769">
        <v>1.4197973320220622E-3</v>
      </c>
      <c r="CV30" s="769">
        <v>1.2880287887203792E-3</v>
      </c>
      <c r="CW30" s="769">
        <v>9.8135508130253908E-4</v>
      </c>
      <c r="CX30" s="769">
        <v>5.1184595287994598E-4</v>
      </c>
      <c r="CY30" s="769">
        <v>3.9310430556837255E-4</v>
      </c>
      <c r="CZ30" s="769">
        <v>5.163820421198713E-4</v>
      </c>
      <c r="DA30" s="769">
        <v>2.1616328702526821E-3</v>
      </c>
      <c r="DB30" s="769">
        <v>1.1549961340061956E-3</v>
      </c>
      <c r="DC30" s="769">
        <v>1.0800122681218671E-3</v>
      </c>
      <c r="DD30" s="769">
        <v>1.0505915877022417E-3</v>
      </c>
      <c r="DE30" s="769">
        <v>5.406413645892027E-4</v>
      </c>
      <c r="DF30" s="769">
        <v>1.0082924310823249</v>
      </c>
      <c r="DG30" s="769">
        <v>1.0238871080085893E-3</v>
      </c>
      <c r="DH30" s="769">
        <v>2.0100283503415744E-3</v>
      </c>
      <c r="DI30" s="769">
        <v>1.2937537299160481E-3</v>
      </c>
      <c r="DJ30" s="769">
        <v>1.2486404469515392E-3</v>
      </c>
      <c r="DK30" s="769">
        <v>1.6702047154966871E-3</v>
      </c>
      <c r="DL30" s="769">
        <v>3.4864694925367513E-3</v>
      </c>
      <c r="DM30" s="769">
        <v>3.0005682929986748E-4</v>
      </c>
      <c r="DN30" s="769">
        <v>8.4738328593954781E-4</v>
      </c>
      <c r="DO30" s="769">
        <v>4.2198977472302154E-3</v>
      </c>
      <c r="DP30" s="769">
        <v>2.0681763232842294E-3</v>
      </c>
      <c r="DQ30" s="769">
        <v>2.6702855508597039E-3</v>
      </c>
      <c r="DR30" s="769">
        <v>1.0066645421595466E-3</v>
      </c>
      <c r="DS30" s="769">
        <v>7.8173235163069548E-3</v>
      </c>
      <c r="DT30" s="769">
        <v>2.0346367569008149E-3</v>
      </c>
      <c r="DU30" s="769">
        <v>1.679600770506598E-3</v>
      </c>
      <c r="DV30" s="769">
        <v>2.7080447370218603E-2</v>
      </c>
      <c r="DW30" s="769">
        <v>1.2099732455557424E-3</v>
      </c>
      <c r="DX30" s="1139">
        <v>0</v>
      </c>
      <c r="DY30" s="779">
        <v>0.44803335145912632</v>
      </c>
      <c r="DZ30" s="1469">
        <f t="shared" si="42"/>
        <v>0</v>
      </c>
      <c r="EA30" s="1139">
        <f t="shared" si="43"/>
        <v>0</v>
      </c>
      <c r="EB30" s="779">
        <v>0.25484864962842124</v>
      </c>
      <c r="EC30" s="1469">
        <f t="shared" si="44"/>
        <v>0</v>
      </c>
      <c r="ED30" s="1139">
        <f t="shared" si="45"/>
        <v>0</v>
      </c>
      <c r="EE30" s="1936"/>
      <c r="EF30" s="1939"/>
      <c r="EG30" s="774">
        <v>2.8259221376093673E-3</v>
      </c>
      <c r="EH30" s="1601">
        <f t="shared" si="46"/>
        <v>0</v>
      </c>
      <c r="EI30" s="1601">
        <f t="shared" si="47"/>
        <v>0</v>
      </c>
      <c r="EJ30" s="1602">
        <f t="shared" si="48"/>
        <v>0</v>
      </c>
      <c r="EK30" s="1638">
        <f t="shared" si="49"/>
        <v>0</v>
      </c>
      <c r="EL30" s="716"/>
      <c r="EM30" s="777">
        <v>23</v>
      </c>
      <c r="EN30" s="778" t="s">
        <v>20</v>
      </c>
      <c r="EO30" s="799">
        <v>0.16559699999999999</v>
      </c>
      <c r="EP30" s="1471">
        <f t="shared" si="50"/>
        <v>0</v>
      </c>
      <c r="EQ30" s="1154">
        <f t="shared" si="51"/>
        <v>0</v>
      </c>
      <c r="ER30" s="1576">
        <f t="shared" si="52"/>
        <v>0</v>
      </c>
      <c r="ES30" s="799">
        <v>0.13333300000000001</v>
      </c>
      <c r="ET30" s="1471">
        <f t="shared" si="53"/>
        <v>0</v>
      </c>
      <c r="EU30" s="1154">
        <f t="shared" si="54"/>
        <v>0</v>
      </c>
      <c r="EV30" s="1577">
        <f t="shared" si="55"/>
        <v>0</v>
      </c>
    </row>
    <row r="31" spans="2:152" ht="12" customHeight="1">
      <c r="B31" s="777">
        <v>24</v>
      </c>
      <c r="C31" s="778" t="s">
        <v>3</v>
      </c>
      <c r="D31" s="1133">
        <v>0</v>
      </c>
      <c r="E31" s="766">
        <v>2.6882902086507485E-3</v>
      </c>
      <c r="F31" s="767">
        <v>1.5577831101478443E-3</v>
      </c>
      <c r="G31" s="767">
        <v>8.3004772774434535E-4</v>
      </c>
      <c r="H31" s="767">
        <v>6.8138457345325704E-4</v>
      </c>
      <c r="I31" s="767">
        <v>2.6929498572736575E-3</v>
      </c>
      <c r="J31" s="768">
        <v>5.0226765332465006E-4</v>
      </c>
      <c r="K31" s="769">
        <v>1.6200221513232936E-3</v>
      </c>
      <c r="L31" s="769">
        <v>4.7933476895934413E-3</v>
      </c>
      <c r="M31" s="769">
        <v>1.7478481680572502E-3</v>
      </c>
      <c r="N31" s="769">
        <v>3.734510269903242E-3</v>
      </c>
      <c r="O31" s="769">
        <v>3.2322045103944761E-3</v>
      </c>
      <c r="P31" s="769">
        <v>5.7584052058048856E-3</v>
      </c>
      <c r="Q31" s="769">
        <v>1.8438395799287379E-2</v>
      </c>
      <c r="R31" s="769">
        <v>4.4625003792297911E-3</v>
      </c>
      <c r="S31" s="769">
        <v>3.1480144404332131E-3</v>
      </c>
      <c r="T31" s="769">
        <v>1.9615535504119261E-3</v>
      </c>
      <c r="U31" s="769">
        <v>1.112128745257098E-3</v>
      </c>
      <c r="V31" s="769">
        <v>1.0406443534468172E-3</v>
      </c>
      <c r="W31" s="769">
        <v>5.1936236897222234E-3</v>
      </c>
      <c r="X31" s="769">
        <v>1.4831435036413074E-3</v>
      </c>
      <c r="Y31" s="769">
        <v>8.1119448387750967E-4</v>
      </c>
      <c r="Z31" s="769">
        <v>8.1112868556596504E-4</v>
      </c>
      <c r="AA31" s="769">
        <v>1.1963023382272975E-3</v>
      </c>
      <c r="AB31" s="769">
        <v>5.3112304042539111E-4</v>
      </c>
      <c r="AC31" s="769">
        <v>9.8045298475979564E-3</v>
      </c>
      <c r="AD31" s="769">
        <v>2.9043506751854711E-2</v>
      </c>
      <c r="AE31" s="769">
        <v>2.8472002530844668E-3</v>
      </c>
      <c r="AF31" s="769">
        <v>3.099151671767933E-3</v>
      </c>
      <c r="AG31" s="769">
        <v>2.6003768440080273E-3</v>
      </c>
      <c r="AH31" s="769">
        <v>9.1139952209155235E-3</v>
      </c>
      <c r="AI31" s="769">
        <v>5.2509722310674304E-3</v>
      </c>
      <c r="AJ31" s="769">
        <v>4.1562262150120158E-3</v>
      </c>
      <c r="AK31" s="769">
        <v>6.4337139077730431E-3</v>
      </c>
      <c r="AL31" s="769">
        <v>4.7705532022786212E-3</v>
      </c>
      <c r="AM31" s="769">
        <v>2.2117419679739763E-3</v>
      </c>
      <c r="AN31" s="769">
        <v>2.798359143956498E-3</v>
      </c>
      <c r="AO31" s="769">
        <v>1.7471431822465922E-3</v>
      </c>
      <c r="AP31" s="769">
        <v>2.1072467938750596E-3</v>
      </c>
      <c r="AQ31" s="769">
        <v>0</v>
      </c>
      <c r="AR31" s="769">
        <v>0</v>
      </c>
      <c r="AS31" s="770">
        <f t="shared" si="0"/>
        <v>0</v>
      </c>
      <c r="AT31" s="771">
        <f t="shared" si="1"/>
        <v>0</v>
      </c>
      <c r="AU31" s="771">
        <f t="shared" si="2"/>
        <v>0</v>
      </c>
      <c r="AV31" s="771">
        <f t="shared" si="3"/>
        <v>0</v>
      </c>
      <c r="AW31" s="771">
        <f t="shared" si="4"/>
        <v>0</v>
      </c>
      <c r="AX31" s="771">
        <f t="shared" si="5"/>
        <v>0</v>
      </c>
      <c r="AY31" s="771">
        <f t="shared" si="6"/>
        <v>0</v>
      </c>
      <c r="AZ31" s="771">
        <f t="shared" si="7"/>
        <v>0</v>
      </c>
      <c r="BA31" s="771">
        <f t="shared" si="8"/>
        <v>0</v>
      </c>
      <c r="BB31" s="771">
        <f t="shared" si="9"/>
        <v>0</v>
      </c>
      <c r="BC31" s="771">
        <f t="shared" si="10"/>
        <v>0</v>
      </c>
      <c r="BD31" s="771">
        <f t="shared" si="11"/>
        <v>0</v>
      </c>
      <c r="BE31" s="771">
        <f t="shared" si="12"/>
        <v>0</v>
      </c>
      <c r="BF31" s="771">
        <f t="shared" si="13"/>
        <v>0</v>
      </c>
      <c r="BG31" s="771">
        <f t="shared" si="14"/>
        <v>0</v>
      </c>
      <c r="BH31" s="771">
        <f t="shared" si="15"/>
        <v>0</v>
      </c>
      <c r="BI31" s="771">
        <f t="shared" si="16"/>
        <v>0</v>
      </c>
      <c r="BJ31" s="771">
        <f t="shared" si="17"/>
        <v>0</v>
      </c>
      <c r="BK31" s="771">
        <f t="shared" si="18"/>
        <v>0</v>
      </c>
      <c r="BL31" s="771">
        <f t="shared" si="19"/>
        <v>0</v>
      </c>
      <c r="BM31" s="771">
        <f t="shared" si="20"/>
        <v>0</v>
      </c>
      <c r="BN31" s="771">
        <f t="shared" si="21"/>
        <v>0</v>
      </c>
      <c r="BO31" s="771">
        <f t="shared" si="22"/>
        <v>0</v>
      </c>
      <c r="BP31" s="771">
        <f t="shared" si="23"/>
        <v>0</v>
      </c>
      <c r="BQ31" s="771">
        <f t="shared" si="24"/>
        <v>0</v>
      </c>
      <c r="BR31" s="771">
        <f t="shared" si="25"/>
        <v>0</v>
      </c>
      <c r="BS31" s="771">
        <f t="shared" si="26"/>
        <v>0</v>
      </c>
      <c r="BT31" s="771">
        <f t="shared" si="27"/>
        <v>0</v>
      </c>
      <c r="BU31" s="771">
        <f t="shared" si="28"/>
        <v>0</v>
      </c>
      <c r="BV31" s="771">
        <f t="shared" si="29"/>
        <v>0</v>
      </c>
      <c r="BW31" s="771">
        <f t="shared" si="30"/>
        <v>0</v>
      </c>
      <c r="BX31" s="771">
        <f t="shared" si="31"/>
        <v>0</v>
      </c>
      <c r="BY31" s="771">
        <f t="shared" si="32"/>
        <v>0</v>
      </c>
      <c r="BZ31" s="771">
        <f t="shared" si="33"/>
        <v>0</v>
      </c>
      <c r="CA31" s="771">
        <f t="shared" si="34"/>
        <v>0</v>
      </c>
      <c r="CB31" s="771">
        <f t="shared" si="35"/>
        <v>0</v>
      </c>
      <c r="CC31" s="771">
        <f t="shared" si="36"/>
        <v>0</v>
      </c>
      <c r="CD31" s="771">
        <f t="shared" si="37"/>
        <v>0</v>
      </c>
      <c r="CE31" s="771">
        <f t="shared" si="38"/>
        <v>0</v>
      </c>
      <c r="CF31" s="772">
        <f t="shared" si="39"/>
        <v>0</v>
      </c>
      <c r="CG31" s="773">
        <f t="shared" si="40"/>
        <v>0</v>
      </c>
      <c r="CH31" s="774">
        <v>1</v>
      </c>
      <c r="CI31" s="773">
        <f t="shared" si="41"/>
        <v>0</v>
      </c>
      <c r="CJ31" s="775">
        <v>3.6033462896853745E-3</v>
      </c>
      <c r="CK31" s="767">
        <v>2.8802484251384429E-3</v>
      </c>
      <c r="CL31" s="768">
        <v>1.5442896136755426E-3</v>
      </c>
      <c r="CM31" s="769">
        <v>1.3026508592346036E-3</v>
      </c>
      <c r="CN31" s="769">
        <v>4.9239627555433436E-3</v>
      </c>
      <c r="CO31" s="769">
        <v>1.8331074180292812E-3</v>
      </c>
      <c r="CP31" s="769">
        <v>2.1595643624456166E-3</v>
      </c>
      <c r="CQ31" s="769">
        <v>7.7083751549570593E-3</v>
      </c>
      <c r="CR31" s="769">
        <v>2.4517122958574869E-3</v>
      </c>
      <c r="CS31" s="769">
        <v>4.527496190276383E-3</v>
      </c>
      <c r="CT31" s="769">
        <v>4.0001095882418944E-3</v>
      </c>
      <c r="CU31" s="769">
        <v>7.5756365666533243E-3</v>
      </c>
      <c r="CV31" s="769">
        <v>2.1055852025520065E-2</v>
      </c>
      <c r="CW31" s="769">
        <v>4.9431700638245856E-3</v>
      </c>
      <c r="CX31" s="769">
        <v>4.7099467551753836E-3</v>
      </c>
      <c r="CY31" s="769">
        <v>2.9381115036875571E-3</v>
      </c>
      <c r="CZ31" s="769">
        <v>2.1433349575920037E-3</v>
      </c>
      <c r="DA31" s="769">
        <v>2.3487036195539582E-3</v>
      </c>
      <c r="DB31" s="769">
        <v>6.9343148599311129E-3</v>
      </c>
      <c r="DC31" s="769">
        <v>2.7081086842117683E-3</v>
      </c>
      <c r="DD31" s="769">
        <v>1.4952167306726315E-3</v>
      </c>
      <c r="DE31" s="769">
        <v>2.1876218610200546E-3</v>
      </c>
      <c r="DF31" s="769">
        <v>2.7262236834897022E-3</v>
      </c>
      <c r="DG31" s="769">
        <v>1.0016252225874474</v>
      </c>
      <c r="DH31" s="769">
        <v>1.1157312997710766E-2</v>
      </c>
      <c r="DI31" s="769">
        <v>3.3637017408627866E-2</v>
      </c>
      <c r="DJ31" s="769">
        <v>4.6576559045339565E-3</v>
      </c>
      <c r="DK31" s="769">
        <v>4.3639038626651118E-3</v>
      </c>
      <c r="DL31" s="769">
        <v>3.5936553580127053E-3</v>
      </c>
      <c r="DM31" s="769">
        <v>9.6819567168113883E-3</v>
      </c>
      <c r="DN31" s="769">
        <v>6.5014979656934195E-3</v>
      </c>
      <c r="DO31" s="769">
        <v>5.5852866889800302E-3</v>
      </c>
      <c r="DP31" s="769">
        <v>7.3477890547969486E-3</v>
      </c>
      <c r="DQ31" s="769">
        <v>5.731937241565537E-3</v>
      </c>
      <c r="DR31" s="769">
        <v>3.0928143901445848E-3</v>
      </c>
      <c r="DS31" s="769">
        <v>3.9811865480153322E-3</v>
      </c>
      <c r="DT31" s="769">
        <v>2.5156182490782466E-3</v>
      </c>
      <c r="DU31" s="769">
        <v>3.6781061033720054E-3</v>
      </c>
      <c r="DV31" s="769">
        <v>2.0679398559932637E-3</v>
      </c>
      <c r="DW31" s="769">
        <v>3.0947145743843089E-3</v>
      </c>
      <c r="DX31" s="1139">
        <v>0</v>
      </c>
      <c r="DY31" s="779">
        <v>0.47794453843868301</v>
      </c>
      <c r="DZ31" s="1469">
        <f t="shared" si="42"/>
        <v>0</v>
      </c>
      <c r="EA31" s="1139">
        <f t="shared" si="43"/>
        <v>0</v>
      </c>
      <c r="EB31" s="779">
        <v>0.36128528696808798</v>
      </c>
      <c r="EC31" s="1469">
        <f t="shared" si="44"/>
        <v>0</v>
      </c>
      <c r="ED31" s="1139">
        <f t="shared" si="45"/>
        <v>0</v>
      </c>
      <c r="EE31" s="1936"/>
      <c r="EF31" s="1939"/>
      <c r="EG31" s="774">
        <v>4.0759306561444402E-3</v>
      </c>
      <c r="EH31" s="1601">
        <f t="shared" si="46"/>
        <v>0</v>
      </c>
      <c r="EI31" s="1601">
        <f t="shared" si="47"/>
        <v>0</v>
      </c>
      <c r="EJ31" s="1602">
        <f t="shared" si="48"/>
        <v>0</v>
      </c>
      <c r="EK31" s="1638">
        <f t="shared" si="49"/>
        <v>0</v>
      </c>
      <c r="EL31" s="716"/>
      <c r="EM31" s="777">
        <v>24</v>
      </c>
      <c r="EN31" s="778" t="s">
        <v>3</v>
      </c>
      <c r="EO31" s="799">
        <v>8.8671E-2</v>
      </c>
      <c r="EP31" s="1471">
        <f t="shared" si="50"/>
        <v>0</v>
      </c>
      <c r="EQ31" s="1154">
        <f t="shared" si="51"/>
        <v>0</v>
      </c>
      <c r="ER31" s="1576">
        <f t="shared" si="52"/>
        <v>0</v>
      </c>
      <c r="ES31" s="799">
        <v>7.5814999999999994E-2</v>
      </c>
      <c r="ET31" s="1471">
        <f t="shared" si="53"/>
        <v>0</v>
      </c>
      <c r="EU31" s="1154">
        <f t="shared" si="54"/>
        <v>0</v>
      </c>
      <c r="EV31" s="1577">
        <f t="shared" si="55"/>
        <v>0</v>
      </c>
    </row>
    <row r="32" spans="2:152" ht="12" customHeight="1">
      <c r="B32" s="777">
        <v>25</v>
      </c>
      <c r="C32" s="778" t="s">
        <v>979</v>
      </c>
      <c r="D32" s="1133">
        <v>0</v>
      </c>
      <c r="E32" s="766">
        <v>6.0160676336017509E-3</v>
      </c>
      <c r="F32" s="767">
        <v>9.5305364192274939E-3</v>
      </c>
      <c r="G32" s="767">
        <v>1.6600954554886907E-3</v>
      </c>
      <c r="H32" s="767">
        <v>3.8157536113382394E-3</v>
      </c>
      <c r="I32" s="767">
        <v>3.8778477944740666E-2</v>
      </c>
      <c r="J32" s="768">
        <v>1.1479795432343908E-2</v>
      </c>
      <c r="K32" s="769">
        <v>1.744003438414362E-2</v>
      </c>
      <c r="L32" s="769">
        <v>0.14496147160314454</v>
      </c>
      <c r="M32" s="769">
        <v>2.9284701381789402E-2</v>
      </c>
      <c r="N32" s="769">
        <v>2.1897810218978103E-2</v>
      </c>
      <c r="O32" s="769">
        <v>3.283625945787115E-2</v>
      </c>
      <c r="P32" s="769">
        <v>8.777049011000361E-2</v>
      </c>
      <c r="Q32" s="769">
        <v>0.22706084067832935</v>
      </c>
      <c r="R32" s="769">
        <v>3.3063321722006635E-2</v>
      </c>
      <c r="S32" s="769">
        <v>2.0361010830324908E-2</v>
      </c>
      <c r="T32" s="769">
        <v>1.3338564142801098E-2</v>
      </c>
      <c r="U32" s="769">
        <v>9.9437393693575828E-3</v>
      </c>
      <c r="V32" s="769">
        <v>1.6904125351111712E-2</v>
      </c>
      <c r="W32" s="769">
        <v>2.7657670717259927E-2</v>
      </c>
      <c r="X32" s="769">
        <v>1.258770512064802E-2</v>
      </c>
      <c r="Y32" s="769">
        <v>2.6363820726019063E-3</v>
      </c>
      <c r="Z32" s="769">
        <v>1.8797907287991241E-2</v>
      </c>
      <c r="AA32" s="769">
        <v>2.1569693674098243E-2</v>
      </c>
      <c r="AB32" s="769">
        <v>2.9219464658764992E-3</v>
      </c>
      <c r="AC32" s="769">
        <v>0.10199975707723953</v>
      </c>
      <c r="AD32" s="769">
        <v>3.7515504692363498E-2</v>
      </c>
      <c r="AE32" s="769">
        <v>0.10617380089066264</v>
      </c>
      <c r="AF32" s="769">
        <v>3.0042310502960145E-2</v>
      </c>
      <c r="AG32" s="769">
        <v>5.3501125936365451E-3</v>
      </c>
      <c r="AH32" s="769">
        <v>3.3153727217354635E-3</v>
      </c>
      <c r="AI32" s="769">
        <v>6.8328378875314065E-3</v>
      </c>
      <c r="AJ32" s="769">
        <v>9.4113723243224746E-3</v>
      </c>
      <c r="AK32" s="769">
        <v>1.1936321547452536E-2</v>
      </c>
      <c r="AL32" s="769">
        <v>2.3177557730308034E-2</v>
      </c>
      <c r="AM32" s="769">
        <v>1.2076791681128057E-2</v>
      </c>
      <c r="AN32" s="769">
        <v>4.4519350017489748E-3</v>
      </c>
      <c r="AO32" s="769">
        <v>5.4612099470477977E-3</v>
      </c>
      <c r="AP32" s="769">
        <v>4.1003123738088718E-2</v>
      </c>
      <c r="AQ32" s="769">
        <v>0</v>
      </c>
      <c r="AR32" s="769">
        <v>4.5385779122541605E-3</v>
      </c>
      <c r="AS32" s="770">
        <f t="shared" si="0"/>
        <v>0</v>
      </c>
      <c r="AT32" s="771">
        <f t="shared" si="1"/>
        <v>0</v>
      </c>
      <c r="AU32" s="771">
        <f t="shared" si="2"/>
        <v>0</v>
      </c>
      <c r="AV32" s="771">
        <f t="shared" si="3"/>
        <v>0</v>
      </c>
      <c r="AW32" s="771">
        <f t="shared" si="4"/>
        <v>0</v>
      </c>
      <c r="AX32" s="771">
        <f t="shared" si="5"/>
        <v>0</v>
      </c>
      <c r="AY32" s="771">
        <f t="shared" si="6"/>
        <v>0</v>
      </c>
      <c r="AZ32" s="771">
        <f t="shared" si="7"/>
        <v>0</v>
      </c>
      <c r="BA32" s="771">
        <f t="shared" si="8"/>
        <v>0</v>
      </c>
      <c r="BB32" s="771">
        <f t="shared" si="9"/>
        <v>0</v>
      </c>
      <c r="BC32" s="771">
        <f t="shared" si="10"/>
        <v>0</v>
      </c>
      <c r="BD32" s="771">
        <f t="shared" si="11"/>
        <v>0</v>
      </c>
      <c r="BE32" s="771">
        <f t="shared" si="12"/>
        <v>0</v>
      </c>
      <c r="BF32" s="771">
        <f t="shared" si="13"/>
        <v>0</v>
      </c>
      <c r="BG32" s="771">
        <f t="shared" si="14"/>
        <v>0</v>
      </c>
      <c r="BH32" s="771">
        <f t="shared" si="15"/>
        <v>0</v>
      </c>
      <c r="BI32" s="771">
        <f t="shared" si="16"/>
        <v>0</v>
      </c>
      <c r="BJ32" s="771">
        <f t="shared" si="17"/>
        <v>0</v>
      </c>
      <c r="BK32" s="771">
        <f t="shared" si="18"/>
        <v>0</v>
      </c>
      <c r="BL32" s="771">
        <f t="shared" si="19"/>
        <v>0</v>
      </c>
      <c r="BM32" s="771">
        <f t="shared" si="20"/>
        <v>0</v>
      </c>
      <c r="BN32" s="771">
        <f t="shared" si="21"/>
        <v>0</v>
      </c>
      <c r="BO32" s="771">
        <f t="shared" si="22"/>
        <v>0</v>
      </c>
      <c r="BP32" s="771">
        <f t="shared" si="23"/>
        <v>0</v>
      </c>
      <c r="BQ32" s="771">
        <f t="shared" si="24"/>
        <v>0</v>
      </c>
      <c r="BR32" s="771">
        <f t="shared" si="25"/>
        <v>0</v>
      </c>
      <c r="BS32" s="771">
        <f t="shared" si="26"/>
        <v>0</v>
      </c>
      <c r="BT32" s="771">
        <f t="shared" si="27"/>
        <v>0</v>
      </c>
      <c r="BU32" s="771">
        <f t="shared" si="28"/>
        <v>0</v>
      </c>
      <c r="BV32" s="771">
        <f t="shared" si="29"/>
        <v>0</v>
      </c>
      <c r="BW32" s="771">
        <f t="shared" si="30"/>
        <v>0</v>
      </c>
      <c r="BX32" s="771">
        <f t="shared" si="31"/>
        <v>0</v>
      </c>
      <c r="BY32" s="771">
        <f t="shared" si="32"/>
        <v>0</v>
      </c>
      <c r="BZ32" s="771">
        <f t="shared" si="33"/>
        <v>0</v>
      </c>
      <c r="CA32" s="771">
        <f t="shared" si="34"/>
        <v>0</v>
      </c>
      <c r="CB32" s="771">
        <f t="shared" si="35"/>
        <v>0</v>
      </c>
      <c r="CC32" s="771">
        <f t="shared" si="36"/>
        <v>0</v>
      </c>
      <c r="CD32" s="771">
        <f t="shared" si="37"/>
        <v>0</v>
      </c>
      <c r="CE32" s="771">
        <f t="shared" si="38"/>
        <v>0</v>
      </c>
      <c r="CF32" s="772">
        <f t="shared" si="39"/>
        <v>0</v>
      </c>
      <c r="CG32" s="773">
        <f t="shared" si="40"/>
        <v>0</v>
      </c>
      <c r="CH32" s="774">
        <v>0.67600694902738589</v>
      </c>
      <c r="CI32" s="773">
        <f t="shared" si="41"/>
        <v>0</v>
      </c>
      <c r="CJ32" s="775">
        <v>8.2466217448241893E-3</v>
      </c>
      <c r="CK32" s="767">
        <v>1.1414494142809104E-2</v>
      </c>
      <c r="CL32" s="768">
        <v>2.4293647382564124E-3</v>
      </c>
      <c r="CM32" s="769">
        <v>4.6116754989687248E-3</v>
      </c>
      <c r="CN32" s="769">
        <v>3.1087112081822618E-2</v>
      </c>
      <c r="CO32" s="769">
        <v>1.282859026040121E-2</v>
      </c>
      <c r="CP32" s="769">
        <v>1.4032384479972558E-2</v>
      </c>
      <c r="CQ32" s="769">
        <v>0.12711171091783194</v>
      </c>
      <c r="CR32" s="769">
        <v>2.3136080898689494E-2</v>
      </c>
      <c r="CS32" s="769">
        <v>1.7684094073917852E-2</v>
      </c>
      <c r="CT32" s="769">
        <v>2.6075986681918177E-2</v>
      </c>
      <c r="CU32" s="769">
        <v>6.9085953808908598E-2</v>
      </c>
      <c r="CV32" s="769">
        <v>0.170541464596901</v>
      </c>
      <c r="CW32" s="769">
        <v>2.4880875902037386E-2</v>
      </c>
      <c r="CX32" s="769">
        <v>2.3413218808231908E-2</v>
      </c>
      <c r="CY32" s="769">
        <v>1.4328573113340555E-2</v>
      </c>
      <c r="CZ32" s="769">
        <v>1.2726277348135287E-2</v>
      </c>
      <c r="DA32" s="769">
        <v>1.7523766481328164E-2</v>
      </c>
      <c r="DB32" s="769">
        <v>2.6821767988874663E-2</v>
      </c>
      <c r="DC32" s="769">
        <v>1.4252019005325148E-2</v>
      </c>
      <c r="DD32" s="769">
        <v>4.4852920510866012E-3</v>
      </c>
      <c r="DE32" s="769">
        <v>2.174355272327691E-2</v>
      </c>
      <c r="DF32" s="769">
        <v>2.2224379915835486E-2</v>
      </c>
      <c r="DG32" s="769">
        <v>7.8756579015724429E-3</v>
      </c>
      <c r="DH32" s="769">
        <v>1.0766275968832426</v>
      </c>
      <c r="DI32" s="769">
        <v>3.2758169964994151E-2</v>
      </c>
      <c r="DJ32" s="769">
        <v>7.9072021616157701E-2</v>
      </c>
      <c r="DK32" s="769">
        <v>2.3812549960529436E-2</v>
      </c>
      <c r="DL32" s="769">
        <v>5.8844710837178526E-3</v>
      </c>
      <c r="DM32" s="769">
        <v>3.1254149734289967E-3</v>
      </c>
      <c r="DN32" s="769">
        <v>7.2149299474248297E-3</v>
      </c>
      <c r="DO32" s="769">
        <v>1.0647880688724565E-2</v>
      </c>
      <c r="DP32" s="769">
        <v>1.1450197134735197E-2</v>
      </c>
      <c r="DQ32" s="769">
        <v>1.8892996506173793E-2</v>
      </c>
      <c r="DR32" s="769">
        <v>1.118073515683083E-2</v>
      </c>
      <c r="DS32" s="769">
        <v>6.4071586575431437E-3</v>
      </c>
      <c r="DT32" s="769">
        <v>5.9256945821552637E-3</v>
      </c>
      <c r="DU32" s="769">
        <v>3.408882153342474E-2</v>
      </c>
      <c r="DV32" s="769">
        <v>2.4032630147515065E-2</v>
      </c>
      <c r="DW32" s="769">
        <v>8.8830866727001058E-3</v>
      </c>
      <c r="DX32" s="1139">
        <v>0</v>
      </c>
      <c r="DY32" s="779">
        <v>0.40250815986209038</v>
      </c>
      <c r="DZ32" s="1469">
        <f t="shared" si="42"/>
        <v>0</v>
      </c>
      <c r="EA32" s="1139">
        <f t="shared" si="43"/>
        <v>0</v>
      </c>
      <c r="EB32" s="779">
        <v>8.9183411264164458E-2</v>
      </c>
      <c r="EC32" s="1469">
        <f t="shared" si="44"/>
        <v>0</v>
      </c>
      <c r="ED32" s="1139">
        <f t="shared" si="45"/>
        <v>0</v>
      </c>
      <c r="EE32" s="1936"/>
      <c r="EF32" s="1939"/>
      <c r="EG32" s="774">
        <v>3.4261228388237211E-2</v>
      </c>
      <c r="EH32" s="1601">
        <f t="shared" si="46"/>
        <v>0</v>
      </c>
      <c r="EI32" s="1601">
        <f t="shared" si="47"/>
        <v>0</v>
      </c>
      <c r="EJ32" s="1602">
        <f t="shared" si="48"/>
        <v>0</v>
      </c>
      <c r="EK32" s="1638">
        <f t="shared" si="49"/>
        <v>0</v>
      </c>
      <c r="EL32" s="716"/>
      <c r="EM32" s="777">
        <v>25</v>
      </c>
      <c r="EN32" s="778" t="s">
        <v>413</v>
      </c>
      <c r="EO32" s="799">
        <v>1.0363000000000001E-2</v>
      </c>
      <c r="EP32" s="1471">
        <f t="shared" si="50"/>
        <v>0</v>
      </c>
      <c r="EQ32" s="1154">
        <f t="shared" si="51"/>
        <v>0</v>
      </c>
      <c r="ER32" s="1576">
        <f t="shared" si="52"/>
        <v>0</v>
      </c>
      <c r="ES32" s="799">
        <v>1.0363000000000001E-2</v>
      </c>
      <c r="ET32" s="1471">
        <f t="shared" si="53"/>
        <v>0</v>
      </c>
      <c r="EU32" s="1154">
        <f t="shared" si="54"/>
        <v>0</v>
      </c>
      <c r="EV32" s="1577">
        <f t="shared" si="55"/>
        <v>0</v>
      </c>
    </row>
    <row r="33" spans="2:152" ht="12" customHeight="1">
      <c r="B33" s="777">
        <v>26</v>
      </c>
      <c r="C33" s="778" t="s">
        <v>337</v>
      </c>
      <c r="D33" s="1133">
        <v>0</v>
      </c>
      <c r="E33" s="766">
        <v>2.0773151612301239E-4</v>
      </c>
      <c r="F33" s="767">
        <v>1.40297236628222E-3</v>
      </c>
      <c r="G33" s="767">
        <v>5.1877982984021585E-5</v>
      </c>
      <c r="H33" s="767">
        <v>2.2144998637230854E-4</v>
      </c>
      <c r="I33" s="767">
        <v>2.5313728658372383E-3</v>
      </c>
      <c r="J33" s="768">
        <v>1.6983457091231812E-3</v>
      </c>
      <c r="K33" s="769">
        <v>9.7531945844973802E-4</v>
      </c>
      <c r="L33" s="769">
        <v>3.4831227460239214E-3</v>
      </c>
      <c r="M33" s="769">
        <v>2.4733700491376184E-3</v>
      </c>
      <c r="N33" s="769">
        <v>5.0925140044135125E-4</v>
      </c>
      <c r="O33" s="769">
        <v>1.1753470946889004E-3</v>
      </c>
      <c r="P33" s="769">
        <v>1.4202344677994112E-3</v>
      </c>
      <c r="Q33" s="769">
        <v>1.1921665282503282E-3</v>
      </c>
      <c r="R33" s="769">
        <v>2.2891689213601525E-4</v>
      </c>
      <c r="S33" s="769">
        <v>6.6425992779783395E-4</v>
      </c>
      <c r="T33" s="769">
        <v>9.8077677520596305E-4</v>
      </c>
      <c r="U33" s="769">
        <v>5.8877404160669891E-4</v>
      </c>
      <c r="V33" s="769">
        <v>7.3606551829165118E-4</v>
      </c>
      <c r="W33" s="769">
        <v>1.6195708137343604E-3</v>
      </c>
      <c r="X33" s="769">
        <v>4.183225266680611E-4</v>
      </c>
      <c r="Y33" s="769">
        <v>0</v>
      </c>
      <c r="Z33" s="769">
        <v>7.7057225128766675E-4</v>
      </c>
      <c r="AA33" s="769">
        <v>1.1600507522204096E-3</v>
      </c>
      <c r="AB33" s="769">
        <v>7.2509841171118606E-4</v>
      </c>
      <c r="AC33" s="769">
        <v>4.6863757058873153E-4</v>
      </c>
      <c r="AD33" s="769">
        <v>0.10824030517915233</v>
      </c>
      <c r="AE33" s="769">
        <v>9.4663324653833994E-3</v>
      </c>
      <c r="AF33" s="769">
        <v>2.9548511454019761E-3</v>
      </c>
      <c r="AG33" s="769">
        <v>1.2867844176534568E-3</v>
      </c>
      <c r="AH33" s="769">
        <v>3.7295600431054679E-4</v>
      </c>
      <c r="AI33" s="769">
        <v>3.5437899446757893E-3</v>
      </c>
      <c r="AJ33" s="769">
        <v>2.8862682048694552E-3</v>
      </c>
      <c r="AK33" s="769">
        <v>3.9724490127833979E-3</v>
      </c>
      <c r="AL33" s="769">
        <v>8.5158921981750083E-3</v>
      </c>
      <c r="AM33" s="769">
        <v>5.0441327589609572E-3</v>
      </c>
      <c r="AN33" s="769">
        <v>2.2259675008744874E-3</v>
      </c>
      <c r="AO33" s="769">
        <v>1.2853823411953962E-3</v>
      </c>
      <c r="AP33" s="769">
        <v>1.0438762201376673E-2</v>
      </c>
      <c r="AQ33" s="769">
        <v>0</v>
      </c>
      <c r="AR33" s="769">
        <v>1.4489356715177602E-3</v>
      </c>
      <c r="AS33" s="770">
        <f t="shared" si="0"/>
        <v>0</v>
      </c>
      <c r="AT33" s="771">
        <f t="shared" si="1"/>
        <v>0</v>
      </c>
      <c r="AU33" s="771">
        <f t="shared" si="2"/>
        <v>0</v>
      </c>
      <c r="AV33" s="771">
        <f t="shared" si="3"/>
        <v>0</v>
      </c>
      <c r="AW33" s="771">
        <f t="shared" si="4"/>
        <v>0</v>
      </c>
      <c r="AX33" s="771">
        <f t="shared" si="5"/>
        <v>0</v>
      </c>
      <c r="AY33" s="771">
        <f t="shared" si="6"/>
        <v>0</v>
      </c>
      <c r="AZ33" s="771">
        <f t="shared" si="7"/>
        <v>0</v>
      </c>
      <c r="BA33" s="771">
        <f t="shared" si="8"/>
        <v>0</v>
      </c>
      <c r="BB33" s="771">
        <f t="shared" si="9"/>
        <v>0</v>
      </c>
      <c r="BC33" s="771">
        <f t="shared" si="10"/>
        <v>0</v>
      </c>
      <c r="BD33" s="771">
        <f t="shared" si="11"/>
        <v>0</v>
      </c>
      <c r="BE33" s="771">
        <f t="shared" si="12"/>
        <v>0</v>
      </c>
      <c r="BF33" s="771">
        <f t="shared" si="13"/>
        <v>0</v>
      </c>
      <c r="BG33" s="771">
        <f t="shared" si="14"/>
        <v>0</v>
      </c>
      <c r="BH33" s="771">
        <f t="shared" si="15"/>
        <v>0</v>
      </c>
      <c r="BI33" s="771">
        <f t="shared" si="16"/>
        <v>0</v>
      </c>
      <c r="BJ33" s="771">
        <f t="shared" si="17"/>
        <v>0</v>
      </c>
      <c r="BK33" s="771">
        <f t="shared" si="18"/>
        <v>0</v>
      </c>
      <c r="BL33" s="771">
        <f t="shared" si="19"/>
        <v>0</v>
      </c>
      <c r="BM33" s="771">
        <f t="shared" si="20"/>
        <v>0</v>
      </c>
      <c r="BN33" s="771">
        <f t="shared" si="21"/>
        <v>0</v>
      </c>
      <c r="BO33" s="771">
        <f t="shared" si="22"/>
        <v>0</v>
      </c>
      <c r="BP33" s="771">
        <f t="shared" si="23"/>
        <v>0</v>
      </c>
      <c r="BQ33" s="771">
        <f t="shared" si="24"/>
        <v>0</v>
      </c>
      <c r="BR33" s="771">
        <f t="shared" si="25"/>
        <v>0</v>
      </c>
      <c r="BS33" s="771">
        <f t="shared" si="26"/>
        <v>0</v>
      </c>
      <c r="BT33" s="771">
        <f t="shared" si="27"/>
        <v>0</v>
      </c>
      <c r="BU33" s="771">
        <f t="shared" si="28"/>
        <v>0</v>
      </c>
      <c r="BV33" s="771">
        <f t="shared" si="29"/>
        <v>0</v>
      </c>
      <c r="BW33" s="771">
        <f t="shared" si="30"/>
        <v>0</v>
      </c>
      <c r="BX33" s="771">
        <f t="shared" si="31"/>
        <v>0</v>
      </c>
      <c r="BY33" s="771">
        <f t="shared" si="32"/>
        <v>0</v>
      </c>
      <c r="BZ33" s="771">
        <f t="shared" si="33"/>
        <v>0</v>
      </c>
      <c r="CA33" s="771">
        <f t="shared" si="34"/>
        <v>0</v>
      </c>
      <c r="CB33" s="771">
        <f t="shared" si="35"/>
        <v>0</v>
      </c>
      <c r="CC33" s="771">
        <f t="shared" si="36"/>
        <v>0</v>
      </c>
      <c r="CD33" s="771">
        <f t="shared" si="37"/>
        <v>0</v>
      </c>
      <c r="CE33" s="771">
        <f t="shared" si="38"/>
        <v>0</v>
      </c>
      <c r="CF33" s="772">
        <f t="shared" si="39"/>
        <v>0</v>
      </c>
      <c r="CG33" s="773">
        <f t="shared" si="40"/>
        <v>0</v>
      </c>
      <c r="CH33" s="774">
        <v>0.9979348540317281</v>
      </c>
      <c r="CI33" s="773">
        <f t="shared" si="41"/>
        <v>0</v>
      </c>
      <c r="CJ33" s="775">
        <v>8.0773148619437676E-4</v>
      </c>
      <c r="CK33" s="767">
        <v>2.536175987070169E-3</v>
      </c>
      <c r="CL33" s="768">
        <v>4.7738642416732675E-4</v>
      </c>
      <c r="CM33" s="769">
        <v>7.3041234091774862E-4</v>
      </c>
      <c r="CN33" s="769">
        <v>4.1855363144356868E-3</v>
      </c>
      <c r="CO33" s="769">
        <v>2.7711918723201459E-3</v>
      </c>
      <c r="CP33" s="769">
        <v>1.3723689387885713E-3</v>
      </c>
      <c r="CQ33" s="769">
        <v>5.169292526045771E-3</v>
      </c>
      <c r="CR33" s="769">
        <v>3.0832866022091013E-3</v>
      </c>
      <c r="CS33" s="769">
        <v>1.0107624449088679E-3</v>
      </c>
      <c r="CT33" s="769">
        <v>1.6469940146343696E-3</v>
      </c>
      <c r="CU33" s="769">
        <v>2.3284863530190257E-3</v>
      </c>
      <c r="CV33" s="769">
        <v>1.8018074636039995E-3</v>
      </c>
      <c r="CW33" s="769">
        <v>4.401545228230417E-4</v>
      </c>
      <c r="CX33" s="769">
        <v>1.148998722988994E-3</v>
      </c>
      <c r="CY33" s="769">
        <v>1.4503582892194027E-3</v>
      </c>
      <c r="CZ33" s="769">
        <v>9.9759654441329061E-4</v>
      </c>
      <c r="DA33" s="769">
        <v>1.3921357092912612E-3</v>
      </c>
      <c r="DB33" s="769">
        <v>2.4950493136481557E-3</v>
      </c>
      <c r="DC33" s="769">
        <v>9.6192347745425891E-4</v>
      </c>
      <c r="DD33" s="769">
        <v>3.0709755409337626E-4</v>
      </c>
      <c r="DE33" s="769">
        <v>1.2996920716685375E-3</v>
      </c>
      <c r="DF33" s="769">
        <v>2.2341050057163004E-3</v>
      </c>
      <c r="DG33" s="769">
        <v>1.454319685411554E-3</v>
      </c>
      <c r="DH33" s="769">
        <v>1.0694397797257702E-3</v>
      </c>
      <c r="DI33" s="769">
        <v>1.1217060034789175</v>
      </c>
      <c r="DJ33" s="769">
        <v>1.1182654338239407E-2</v>
      </c>
      <c r="DK33" s="769">
        <v>3.8821946157376725E-3</v>
      </c>
      <c r="DL33" s="769">
        <v>2.0312003924848167E-3</v>
      </c>
      <c r="DM33" s="769">
        <v>6.3380502700782727E-4</v>
      </c>
      <c r="DN33" s="769">
        <v>4.669733243040773E-3</v>
      </c>
      <c r="DO33" s="769">
        <v>4.2485849250865019E-3</v>
      </c>
      <c r="DP33" s="769">
        <v>5.072709724189552E-3</v>
      </c>
      <c r="DQ33" s="769">
        <v>9.9597390401364259E-3</v>
      </c>
      <c r="DR33" s="769">
        <v>6.2309304629050892E-3</v>
      </c>
      <c r="DS33" s="769">
        <v>3.1823178192226212E-3</v>
      </c>
      <c r="DT33" s="769">
        <v>1.9090939007057166E-3</v>
      </c>
      <c r="DU33" s="769">
        <v>1.258477585860778E-2</v>
      </c>
      <c r="DV33" s="769">
        <v>1.4524397252181833E-3</v>
      </c>
      <c r="DW33" s="769">
        <v>3.659484126708132E-3</v>
      </c>
      <c r="DX33" s="1139">
        <v>0</v>
      </c>
      <c r="DY33" s="779">
        <v>0.51183037281471588</v>
      </c>
      <c r="DZ33" s="1469">
        <f t="shared" si="42"/>
        <v>0</v>
      </c>
      <c r="EA33" s="1139">
        <f t="shared" si="43"/>
        <v>0</v>
      </c>
      <c r="EB33" s="779">
        <v>0.14247934657960637</v>
      </c>
      <c r="EC33" s="1469">
        <f t="shared" si="44"/>
        <v>0</v>
      </c>
      <c r="ED33" s="1139">
        <f t="shared" si="45"/>
        <v>0</v>
      </c>
      <c r="EE33" s="1936"/>
      <c r="EF33" s="1939"/>
      <c r="EG33" s="774">
        <v>1.1923289883902826E-2</v>
      </c>
      <c r="EH33" s="1601">
        <f t="shared" si="46"/>
        <v>0</v>
      </c>
      <c r="EI33" s="1601">
        <f t="shared" si="47"/>
        <v>0</v>
      </c>
      <c r="EJ33" s="1602">
        <f t="shared" si="48"/>
        <v>0</v>
      </c>
      <c r="EK33" s="1638">
        <f t="shared" si="49"/>
        <v>0</v>
      </c>
      <c r="EL33" s="716"/>
      <c r="EM33" s="777">
        <v>26</v>
      </c>
      <c r="EN33" s="778" t="s">
        <v>337</v>
      </c>
      <c r="EO33" s="799">
        <v>2.8669E-2</v>
      </c>
      <c r="EP33" s="1471">
        <f t="shared" si="50"/>
        <v>0</v>
      </c>
      <c r="EQ33" s="1154">
        <f t="shared" si="51"/>
        <v>0</v>
      </c>
      <c r="ER33" s="1576">
        <f t="shared" si="52"/>
        <v>0</v>
      </c>
      <c r="ES33" s="799">
        <v>2.8669E-2</v>
      </c>
      <c r="ET33" s="1471">
        <f t="shared" si="53"/>
        <v>0</v>
      </c>
      <c r="EU33" s="1154">
        <f t="shared" si="54"/>
        <v>0</v>
      </c>
      <c r="EV33" s="1577">
        <f t="shared" si="55"/>
        <v>0</v>
      </c>
    </row>
    <row r="34" spans="2:152" ht="12" customHeight="1">
      <c r="B34" s="777">
        <v>27</v>
      </c>
      <c r="C34" s="778" t="s">
        <v>338</v>
      </c>
      <c r="D34" s="1133">
        <v>0</v>
      </c>
      <c r="E34" s="766">
        <v>1.5885351232936242E-4</v>
      </c>
      <c r="F34" s="767">
        <v>5.4183760352968498E-4</v>
      </c>
      <c r="G34" s="767">
        <v>5.1877982984021585E-5</v>
      </c>
      <c r="H34" s="767">
        <v>0</v>
      </c>
      <c r="I34" s="767">
        <v>1.6157699143641946E-3</v>
      </c>
      <c r="J34" s="768">
        <v>9.1940519591630855E-4</v>
      </c>
      <c r="K34" s="769">
        <v>2.1490089762451854E-4</v>
      </c>
      <c r="L34" s="769">
        <v>3.9566198790960748E-4</v>
      </c>
      <c r="M34" s="769">
        <v>1.9127395046664249E-3</v>
      </c>
      <c r="N34" s="769">
        <v>0</v>
      </c>
      <c r="O34" s="769">
        <v>0</v>
      </c>
      <c r="P34" s="769">
        <v>2.2981975933481381E-3</v>
      </c>
      <c r="Q34" s="769">
        <v>0</v>
      </c>
      <c r="R34" s="769">
        <v>1.6548209070073392E-5</v>
      </c>
      <c r="S34" s="769">
        <v>5.7761732851985563E-5</v>
      </c>
      <c r="T34" s="769">
        <v>1.9615535504119262E-4</v>
      </c>
      <c r="U34" s="769">
        <v>0</v>
      </c>
      <c r="V34" s="769">
        <v>8.460523198754611E-5</v>
      </c>
      <c r="W34" s="769">
        <v>5.5985163931558137E-4</v>
      </c>
      <c r="X34" s="769">
        <v>5.7043980909281056E-5</v>
      </c>
      <c r="Y34" s="769">
        <v>0</v>
      </c>
      <c r="Z34" s="769">
        <v>1.0747455083749036E-3</v>
      </c>
      <c r="AA34" s="769">
        <v>2.900126880551024E-4</v>
      </c>
      <c r="AB34" s="769">
        <v>2.45702136962007E-3</v>
      </c>
      <c r="AC34" s="769">
        <v>8.8356611623358599E-3</v>
      </c>
      <c r="AD34" s="769">
        <v>1.7552481920943622E-3</v>
      </c>
      <c r="AE34" s="769">
        <v>0</v>
      </c>
      <c r="AF34" s="769">
        <v>1.1914722360491839E-3</v>
      </c>
      <c r="AG34" s="769">
        <v>2.4816556626173808E-3</v>
      </c>
      <c r="AH34" s="769">
        <v>9.370753877149417E-6</v>
      </c>
      <c r="AI34" s="769">
        <v>1.8920756748095084E-3</v>
      </c>
      <c r="AJ34" s="769">
        <v>4.8574824899728902E-3</v>
      </c>
      <c r="AK34" s="769">
        <v>1.6964566459573453E-2</v>
      </c>
      <c r="AL34" s="769">
        <v>4.6217317852231361E-3</v>
      </c>
      <c r="AM34" s="769">
        <v>2.8133357832628978E-3</v>
      </c>
      <c r="AN34" s="769">
        <v>6.3599071453556775E-5</v>
      </c>
      <c r="AO34" s="769">
        <v>4.1292075209385784E-4</v>
      </c>
      <c r="AP34" s="769">
        <v>1.5117407065310727E-2</v>
      </c>
      <c r="AQ34" s="769">
        <v>0</v>
      </c>
      <c r="AR34" s="769">
        <v>1.2209413820289361E-2</v>
      </c>
      <c r="AS34" s="770">
        <f t="shared" si="0"/>
        <v>0</v>
      </c>
      <c r="AT34" s="771">
        <f t="shared" si="1"/>
        <v>0</v>
      </c>
      <c r="AU34" s="771">
        <f t="shared" si="2"/>
        <v>0</v>
      </c>
      <c r="AV34" s="771">
        <f t="shared" si="3"/>
        <v>0</v>
      </c>
      <c r="AW34" s="771">
        <f t="shared" si="4"/>
        <v>0</v>
      </c>
      <c r="AX34" s="771">
        <f t="shared" si="5"/>
        <v>0</v>
      </c>
      <c r="AY34" s="771">
        <f t="shared" si="6"/>
        <v>0</v>
      </c>
      <c r="AZ34" s="771">
        <f t="shared" si="7"/>
        <v>0</v>
      </c>
      <c r="BA34" s="771">
        <f t="shared" si="8"/>
        <v>0</v>
      </c>
      <c r="BB34" s="771">
        <f t="shared" si="9"/>
        <v>0</v>
      </c>
      <c r="BC34" s="771">
        <f t="shared" si="10"/>
        <v>0</v>
      </c>
      <c r="BD34" s="771">
        <f t="shared" si="11"/>
        <v>0</v>
      </c>
      <c r="BE34" s="771">
        <f t="shared" si="12"/>
        <v>0</v>
      </c>
      <c r="BF34" s="771">
        <f t="shared" si="13"/>
        <v>0</v>
      </c>
      <c r="BG34" s="771">
        <f t="shared" si="14"/>
        <v>0</v>
      </c>
      <c r="BH34" s="771">
        <f t="shared" si="15"/>
        <v>0</v>
      </c>
      <c r="BI34" s="771">
        <f t="shared" si="16"/>
        <v>0</v>
      </c>
      <c r="BJ34" s="771">
        <f t="shared" si="17"/>
        <v>0</v>
      </c>
      <c r="BK34" s="771">
        <f t="shared" si="18"/>
        <v>0</v>
      </c>
      <c r="BL34" s="771">
        <f t="shared" si="19"/>
        <v>0</v>
      </c>
      <c r="BM34" s="771">
        <f t="shared" si="20"/>
        <v>0</v>
      </c>
      <c r="BN34" s="771">
        <f t="shared" si="21"/>
        <v>0</v>
      </c>
      <c r="BO34" s="771">
        <f t="shared" si="22"/>
        <v>0</v>
      </c>
      <c r="BP34" s="771">
        <f t="shared" si="23"/>
        <v>0</v>
      </c>
      <c r="BQ34" s="771">
        <f t="shared" si="24"/>
        <v>0</v>
      </c>
      <c r="BR34" s="771">
        <f t="shared" si="25"/>
        <v>0</v>
      </c>
      <c r="BS34" s="771">
        <f t="shared" si="26"/>
        <v>0</v>
      </c>
      <c r="BT34" s="771">
        <f t="shared" si="27"/>
        <v>0</v>
      </c>
      <c r="BU34" s="771">
        <f t="shared" si="28"/>
        <v>0</v>
      </c>
      <c r="BV34" s="771">
        <f t="shared" si="29"/>
        <v>0</v>
      </c>
      <c r="BW34" s="771">
        <f t="shared" si="30"/>
        <v>0</v>
      </c>
      <c r="BX34" s="771">
        <f t="shared" si="31"/>
        <v>0</v>
      </c>
      <c r="BY34" s="771">
        <f t="shared" si="32"/>
        <v>0</v>
      </c>
      <c r="BZ34" s="771">
        <f t="shared" si="33"/>
        <v>0</v>
      </c>
      <c r="CA34" s="771">
        <f t="shared" si="34"/>
        <v>0</v>
      </c>
      <c r="CB34" s="771">
        <f t="shared" si="35"/>
        <v>0</v>
      </c>
      <c r="CC34" s="771">
        <f t="shared" si="36"/>
        <v>0</v>
      </c>
      <c r="CD34" s="771">
        <f t="shared" si="37"/>
        <v>0</v>
      </c>
      <c r="CE34" s="771">
        <f t="shared" si="38"/>
        <v>0</v>
      </c>
      <c r="CF34" s="772">
        <f t="shared" si="39"/>
        <v>0</v>
      </c>
      <c r="CG34" s="773">
        <f t="shared" si="40"/>
        <v>0</v>
      </c>
      <c r="CH34" s="774">
        <v>0.96011982774761284</v>
      </c>
      <c r="CI34" s="773">
        <f t="shared" si="41"/>
        <v>0</v>
      </c>
      <c r="CJ34" s="775">
        <v>5.6733000906121077E-4</v>
      </c>
      <c r="CK34" s="767">
        <v>1.0962813741353086E-3</v>
      </c>
      <c r="CL34" s="768">
        <v>3.8413468480508493E-4</v>
      </c>
      <c r="CM34" s="769">
        <v>3.9889817115491491E-4</v>
      </c>
      <c r="CN34" s="769">
        <v>2.732522374834216E-3</v>
      </c>
      <c r="CO34" s="769">
        <v>1.5486134666655954E-3</v>
      </c>
      <c r="CP34" s="769">
        <v>5.0970284187175786E-4</v>
      </c>
      <c r="CQ34" s="769">
        <v>1.8351952703515595E-3</v>
      </c>
      <c r="CR34" s="769">
        <v>2.2198020829873712E-3</v>
      </c>
      <c r="CS34" s="769">
        <v>4.4031930443779604E-4</v>
      </c>
      <c r="CT34" s="769">
        <v>4.0008360152232113E-4</v>
      </c>
      <c r="CU34" s="769">
        <v>3.3304734444682496E-3</v>
      </c>
      <c r="CV34" s="769">
        <v>1.728595249819579E-3</v>
      </c>
      <c r="CW34" s="769">
        <v>5.5061412412458685E-4</v>
      </c>
      <c r="CX34" s="769">
        <v>4.9089928835621232E-4</v>
      </c>
      <c r="CY34" s="769">
        <v>5.9257882670435511E-4</v>
      </c>
      <c r="CZ34" s="769">
        <v>3.6900093063888347E-4</v>
      </c>
      <c r="DA34" s="769">
        <v>5.4764791692199066E-4</v>
      </c>
      <c r="DB34" s="769">
        <v>1.1177368728534998E-3</v>
      </c>
      <c r="DC34" s="769">
        <v>4.3764249555735597E-4</v>
      </c>
      <c r="DD34" s="769">
        <v>1.8969691222348725E-4</v>
      </c>
      <c r="DE34" s="769">
        <v>1.6696099725138243E-3</v>
      </c>
      <c r="DF34" s="769">
        <v>9.1435046959955919E-4</v>
      </c>
      <c r="DG34" s="769">
        <v>2.9222754985595346E-3</v>
      </c>
      <c r="DH34" s="769">
        <v>9.4298751151793859E-3</v>
      </c>
      <c r="DI34" s="769">
        <v>2.7184938668990519E-3</v>
      </c>
      <c r="DJ34" s="769">
        <v>1.0012989922163751</v>
      </c>
      <c r="DK34" s="769">
        <v>1.8150677473093727E-3</v>
      </c>
      <c r="DL34" s="769">
        <v>2.9382450047818445E-3</v>
      </c>
      <c r="DM34" s="769">
        <v>2.9565949954899303E-4</v>
      </c>
      <c r="DN34" s="769">
        <v>2.3626927932840162E-3</v>
      </c>
      <c r="DO34" s="769">
        <v>5.6768628990718755E-3</v>
      </c>
      <c r="DP34" s="769">
        <v>1.672725147317906E-2</v>
      </c>
      <c r="DQ34" s="769">
        <v>5.0175804863012725E-3</v>
      </c>
      <c r="DR34" s="769">
        <v>3.2692048213267002E-3</v>
      </c>
      <c r="DS34" s="769">
        <v>7.2139754878147049E-4</v>
      </c>
      <c r="DT34" s="769">
        <v>7.9464984221457307E-4</v>
      </c>
      <c r="DU34" s="769">
        <v>1.5385073370205752E-2</v>
      </c>
      <c r="DV34" s="769">
        <v>5.9618665527725852E-4</v>
      </c>
      <c r="DW34" s="769">
        <v>1.6366529080239719E-2</v>
      </c>
      <c r="DX34" s="1139">
        <v>0</v>
      </c>
      <c r="DY34" s="779">
        <v>0.61582264619278226</v>
      </c>
      <c r="DZ34" s="1469">
        <f t="shared" si="42"/>
        <v>0</v>
      </c>
      <c r="EA34" s="1139">
        <f t="shared" si="43"/>
        <v>0</v>
      </c>
      <c r="EB34" s="779">
        <v>0.4459640328036405</v>
      </c>
      <c r="EC34" s="1469">
        <f t="shared" si="44"/>
        <v>0</v>
      </c>
      <c r="ED34" s="1139">
        <f t="shared" si="45"/>
        <v>0</v>
      </c>
      <c r="EE34" s="1936"/>
      <c r="EF34" s="1939"/>
      <c r="EG34" s="774">
        <v>4.5246233046405352E-3</v>
      </c>
      <c r="EH34" s="1601">
        <f t="shared" si="46"/>
        <v>0</v>
      </c>
      <c r="EI34" s="1601">
        <f t="shared" si="47"/>
        <v>0</v>
      </c>
      <c r="EJ34" s="1602">
        <f t="shared" si="48"/>
        <v>0</v>
      </c>
      <c r="EK34" s="1638">
        <f t="shared" si="49"/>
        <v>0</v>
      </c>
      <c r="EL34" s="716"/>
      <c r="EM34" s="777">
        <v>27</v>
      </c>
      <c r="EN34" s="778" t="s">
        <v>338</v>
      </c>
      <c r="EO34" s="799">
        <v>9.4907000000000005E-2</v>
      </c>
      <c r="EP34" s="1471">
        <f t="shared" si="50"/>
        <v>0</v>
      </c>
      <c r="EQ34" s="1154">
        <f t="shared" si="51"/>
        <v>0</v>
      </c>
      <c r="ER34" s="1576">
        <f t="shared" si="52"/>
        <v>0</v>
      </c>
      <c r="ES34" s="799">
        <v>9.2449000000000003E-2</v>
      </c>
      <c r="ET34" s="1471">
        <f t="shared" si="53"/>
        <v>0</v>
      </c>
      <c r="EU34" s="1154">
        <f t="shared" si="54"/>
        <v>0</v>
      </c>
      <c r="EV34" s="1577">
        <f t="shared" si="55"/>
        <v>0</v>
      </c>
    </row>
    <row r="35" spans="2:152" ht="12" customHeight="1">
      <c r="B35" s="777">
        <v>28</v>
      </c>
      <c r="C35" s="778" t="s">
        <v>4</v>
      </c>
      <c r="D35" s="1133">
        <v>0</v>
      </c>
      <c r="E35" s="766">
        <v>7.2229470106066257E-2</v>
      </c>
      <c r="F35" s="767">
        <v>5.9931109218979796E-2</v>
      </c>
      <c r="G35" s="767">
        <v>7.5223075326831292E-3</v>
      </c>
      <c r="H35" s="767">
        <v>5.4595938947942221E-2</v>
      </c>
      <c r="I35" s="767">
        <v>2.1005008886734528E-2</v>
      </c>
      <c r="J35" s="768">
        <v>7.3024608986760137E-2</v>
      </c>
      <c r="K35" s="769">
        <v>5.6353627692460287E-2</v>
      </c>
      <c r="L35" s="769">
        <v>6.8352229976908901E-2</v>
      </c>
      <c r="M35" s="769">
        <v>2.8790027371961877E-2</v>
      </c>
      <c r="N35" s="769">
        <v>5.5338652181293496E-2</v>
      </c>
      <c r="O35" s="769">
        <v>5.6563578931903329E-2</v>
      </c>
      <c r="P35" s="769">
        <v>3.0393017610907402E-2</v>
      </c>
      <c r="Q35" s="769">
        <v>1.2202963002652235E-2</v>
      </c>
      <c r="R35" s="769">
        <v>9.4324791699418337E-3</v>
      </c>
      <c r="S35" s="769">
        <v>4.5805054151624551E-2</v>
      </c>
      <c r="T35" s="769">
        <v>4.2369556688897608E-2</v>
      </c>
      <c r="U35" s="769">
        <v>4.481224650006542E-2</v>
      </c>
      <c r="V35" s="769">
        <v>5.3081322548986426E-2</v>
      </c>
      <c r="W35" s="769">
        <v>4.2223810690167105E-2</v>
      </c>
      <c r="X35" s="769">
        <v>4.3980909281055691E-2</v>
      </c>
      <c r="Y35" s="769">
        <v>2.3727438653417157E-2</v>
      </c>
      <c r="Z35" s="769">
        <v>6.2700247394249092E-2</v>
      </c>
      <c r="AA35" s="769">
        <v>5.9416349465289106E-2</v>
      </c>
      <c r="AB35" s="769">
        <v>4.8983399710884327E-2</v>
      </c>
      <c r="AC35" s="769">
        <v>1.3427256235969274E-2</v>
      </c>
      <c r="AD35" s="769">
        <v>1.5867443656533035E-2</v>
      </c>
      <c r="AE35" s="769">
        <v>1.4868712432774439E-2</v>
      </c>
      <c r="AF35" s="769">
        <v>1.0592188178477246E-2</v>
      </c>
      <c r="AG35" s="769">
        <v>5.3386234470503531E-3</v>
      </c>
      <c r="AH35" s="769">
        <v>1.0907557513001921E-3</v>
      </c>
      <c r="AI35" s="769">
        <v>3.5329017784689595E-2</v>
      </c>
      <c r="AJ35" s="769">
        <v>1.1070442048010399E-2</v>
      </c>
      <c r="AK35" s="769">
        <v>1.0255722169816435E-2</v>
      </c>
      <c r="AL35" s="769">
        <v>1.3887242973010961E-2</v>
      </c>
      <c r="AM35" s="769">
        <v>5.2580932742628095E-2</v>
      </c>
      <c r="AN35" s="769">
        <v>4.397875791013451E-2</v>
      </c>
      <c r="AO35" s="769">
        <v>2.6939749068058953E-2</v>
      </c>
      <c r="AP35" s="769">
        <v>7.5013808500466475E-2</v>
      </c>
      <c r="AQ35" s="769">
        <v>0.22685260256202366</v>
      </c>
      <c r="AR35" s="769">
        <v>1.005731819053504E-2</v>
      </c>
      <c r="AS35" s="770">
        <f t="shared" si="0"/>
        <v>0</v>
      </c>
      <c r="AT35" s="771">
        <f t="shared" si="1"/>
        <v>0</v>
      </c>
      <c r="AU35" s="771">
        <f t="shared" si="2"/>
        <v>0</v>
      </c>
      <c r="AV35" s="771">
        <f t="shared" si="3"/>
        <v>0</v>
      </c>
      <c r="AW35" s="771">
        <f t="shared" si="4"/>
        <v>0</v>
      </c>
      <c r="AX35" s="771">
        <f t="shared" si="5"/>
        <v>0</v>
      </c>
      <c r="AY35" s="771">
        <f t="shared" si="6"/>
        <v>0</v>
      </c>
      <c r="AZ35" s="771">
        <f t="shared" si="7"/>
        <v>0</v>
      </c>
      <c r="BA35" s="771">
        <f t="shared" si="8"/>
        <v>0</v>
      </c>
      <c r="BB35" s="771">
        <f t="shared" si="9"/>
        <v>0</v>
      </c>
      <c r="BC35" s="771">
        <f t="shared" si="10"/>
        <v>0</v>
      </c>
      <c r="BD35" s="771">
        <f t="shared" si="11"/>
        <v>0</v>
      </c>
      <c r="BE35" s="771">
        <f t="shared" si="12"/>
        <v>0</v>
      </c>
      <c r="BF35" s="771">
        <f t="shared" si="13"/>
        <v>0</v>
      </c>
      <c r="BG35" s="771">
        <f t="shared" si="14"/>
        <v>0</v>
      </c>
      <c r="BH35" s="771">
        <f t="shared" si="15"/>
        <v>0</v>
      </c>
      <c r="BI35" s="771">
        <f t="shared" si="16"/>
        <v>0</v>
      </c>
      <c r="BJ35" s="771">
        <f t="shared" si="17"/>
        <v>0</v>
      </c>
      <c r="BK35" s="771">
        <f t="shared" si="18"/>
        <v>0</v>
      </c>
      <c r="BL35" s="771">
        <f t="shared" si="19"/>
        <v>0</v>
      </c>
      <c r="BM35" s="771">
        <f t="shared" si="20"/>
        <v>0</v>
      </c>
      <c r="BN35" s="771">
        <f t="shared" si="21"/>
        <v>0</v>
      </c>
      <c r="BO35" s="771">
        <f t="shared" si="22"/>
        <v>0</v>
      </c>
      <c r="BP35" s="771">
        <f t="shared" si="23"/>
        <v>0</v>
      </c>
      <c r="BQ35" s="771">
        <f t="shared" si="24"/>
        <v>0</v>
      </c>
      <c r="BR35" s="771">
        <f t="shared" si="25"/>
        <v>0</v>
      </c>
      <c r="BS35" s="771">
        <f t="shared" si="26"/>
        <v>0</v>
      </c>
      <c r="BT35" s="771">
        <f t="shared" si="27"/>
        <v>0</v>
      </c>
      <c r="BU35" s="771">
        <f t="shared" si="28"/>
        <v>0</v>
      </c>
      <c r="BV35" s="771">
        <f t="shared" si="29"/>
        <v>0</v>
      </c>
      <c r="BW35" s="771">
        <f t="shared" si="30"/>
        <v>0</v>
      </c>
      <c r="BX35" s="771">
        <f t="shared" si="31"/>
        <v>0</v>
      </c>
      <c r="BY35" s="771">
        <f t="shared" si="32"/>
        <v>0</v>
      </c>
      <c r="BZ35" s="771">
        <f t="shared" si="33"/>
        <v>0</v>
      </c>
      <c r="CA35" s="771">
        <f t="shared" si="34"/>
        <v>0</v>
      </c>
      <c r="CB35" s="771">
        <f t="shared" si="35"/>
        <v>0</v>
      </c>
      <c r="CC35" s="771">
        <f t="shared" si="36"/>
        <v>0</v>
      </c>
      <c r="CD35" s="771">
        <f t="shared" si="37"/>
        <v>0</v>
      </c>
      <c r="CE35" s="771">
        <f t="shared" si="38"/>
        <v>0</v>
      </c>
      <c r="CF35" s="772">
        <f t="shared" si="39"/>
        <v>0</v>
      </c>
      <c r="CG35" s="773">
        <f t="shared" si="40"/>
        <v>0</v>
      </c>
      <c r="CH35" s="774">
        <v>0.39078155180788221</v>
      </c>
      <c r="CI35" s="773">
        <f t="shared" si="41"/>
        <v>0</v>
      </c>
      <c r="CJ35" s="775">
        <v>3.1815298970640199E-2</v>
      </c>
      <c r="CK35" s="767">
        <v>3.3695177093262009E-2</v>
      </c>
      <c r="CL35" s="768">
        <v>5.3515624867422939E-3</v>
      </c>
      <c r="CM35" s="769">
        <v>2.4223604986955753E-2</v>
      </c>
      <c r="CN35" s="769">
        <v>1.3394380593494102E-2</v>
      </c>
      <c r="CO35" s="769">
        <v>3.8466655394227084E-2</v>
      </c>
      <c r="CP35" s="769">
        <v>2.3329742706092112E-2</v>
      </c>
      <c r="CQ35" s="769">
        <v>3.4328044848000214E-2</v>
      </c>
      <c r="CR35" s="769">
        <v>1.2761276701055962E-2</v>
      </c>
      <c r="CS35" s="769">
        <v>2.3560316798503862E-2</v>
      </c>
      <c r="CT35" s="769">
        <v>2.3979778220778267E-2</v>
      </c>
      <c r="CU35" s="769">
        <v>1.5336126736919179E-2</v>
      </c>
      <c r="CV35" s="769">
        <v>7.688734128824792E-3</v>
      </c>
      <c r="CW35" s="769">
        <v>4.5817523443078493E-3</v>
      </c>
      <c r="CX35" s="769">
        <v>1.9646448232414907E-2</v>
      </c>
      <c r="CY35" s="769">
        <v>1.8197694827479124E-2</v>
      </c>
      <c r="CZ35" s="769">
        <v>1.9181230970971037E-2</v>
      </c>
      <c r="DA35" s="769">
        <v>2.4361514478327503E-2</v>
      </c>
      <c r="DB35" s="769">
        <v>2.1016787727922294E-2</v>
      </c>
      <c r="DC35" s="769">
        <v>2.0181182460340358E-2</v>
      </c>
      <c r="DD35" s="769">
        <v>1.1241150269652691E-2</v>
      </c>
      <c r="DE35" s="769">
        <v>2.6416905780341653E-2</v>
      </c>
      <c r="DF35" s="769">
        <v>2.775928484083575E-2</v>
      </c>
      <c r="DG35" s="769">
        <v>2.2266879681253487E-2</v>
      </c>
      <c r="DH35" s="769">
        <v>7.5653898006134562E-3</v>
      </c>
      <c r="DI35" s="769">
        <v>1.0369102103430899E-2</v>
      </c>
      <c r="DJ35" s="769">
        <v>8.7625845423061222E-3</v>
      </c>
      <c r="DK35" s="769">
        <v>1.0067147344139178</v>
      </c>
      <c r="DL35" s="769">
        <v>4.7623403544203033E-3</v>
      </c>
      <c r="DM35" s="769">
        <v>1.3013277484674403E-3</v>
      </c>
      <c r="DN35" s="769">
        <v>1.7142418425798025E-2</v>
      </c>
      <c r="DO35" s="769">
        <v>7.9491834204763936E-3</v>
      </c>
      <c r="DP35" s="769">
        <v>6.5100891171331549E-3</v>
      </c>
      <c r="DQ35" s="769">
        <v>7.5192610606590188E-3</v>
      </c>
      <c r="DR35" s="769">
        <v>2.2905404417132975E-2</v>
      </c>
      <c r="DS35" s="769">
        <v>2.0504153168941372E-2</v>
      </c>
      <c r="DT35" s="769">
        <v>1.3033054561466693E-2</v>
      </c>
      <c r="DU35" s="769">
        <v>3.3635797460649208E-2</v>
      </c>
      <c r="DV35" s="769">
        <v>9.6617722734525541E-2</v>
      </c>
      <c r="DW35" s="769">
        <v>8.0296898774934872E-3</v>
      </c>
      <c r="DX35" s="1139">
        <v>0</v>
      </c>
      <c r="DY35" s="779">
        <v>0.66712119126041869</v>
      </c>
      <c r="DZ35" s="1469">
        <f t="shared" si="42"/>
        <v>0</v>
      </c>
      <c r="EA35" s="1139">
        <f t="shared" si="43"/>
        <v>0</v>
      </c>
      <c r="EB35" s="779">
        <v>0.39356446129568634</v>
      </c>
      <c r="EC35" s="1469">
        <f t="shared" si="44"/>
        <v>0</v>
      </c>
      <c r="ED35" s="1139">
        <f t="shared" si="45"/>
        <v>0</v>
      </c>
      <c r="EE35" s="1936"/>
      <c r="EF35" s="1939"/>
      <c r="EG35" s="774">
        <v>6.8468467075624123E-2</v>
      </c>
      <c r="EH35" s="1601">
        <f t="shared" si="46"/>
        <v>0</v>
      </c>
      <c r="EI35" s="1601">
        <f t="shared" si="47"/>
        <v>0</v>
      </c>
      <c r="EJ35" s="1602">
        <f t="shared" si="48"/>
        <v>0</v>
      </c>
      <c r="EK35" s="1638">
        <f t="shared" si="49"/>
        <v>0</v>
      </c>
      <c r="EL35" s="716"/>
      <c r="EM35" s="777">
        <v>28</v>
      </c>
      <c r="EN35" s="778" t="s">
        <v>4</v>
      </c>
      <c r="EO35" s="799">
        <v>0.144124</v>
      </c>
      <c r="EP35" s="1471">
        <f t="shared" si="50"/>
        <v>0</v>
      </c>
      <c r="EQ35" s="1154">
        <f t="shared" si="51"/>
        <v>0</v>
      </c>
      <c r="ER35" s="1576">
        <f t="shared" si="52"/>
        <v>0</v>
      </c>
      <c r="ES35" s="799">
        <v>0.127858</v>
      </c>
      <c r="ET35" s="1471">
        <f t="shared" si="53"/>
        <v>0</v>
      </c>
      <c r="EU35" s="1154">
        <f t="shared" si="54"/>
        <v>0</v>
      </c>
      <c r="EV35" s="1577">
        <f t="shared" si="55"/>
        <v>0</v>
      </c>
    </row>
    <row r="36" spans="2:152" ht="12" customHeight="1">
      <c r="B36" s="777">
        <v>29</v>
      </c>
      <c r="C36" s="778" t="s">
        <v>21</v>
      </c>
      <c r="D36" s="1133">
        <v>0</v>
      </c>
      <c r="E36" s="766">
        <v>4.9774100529866895E-3</v>
      </c>
      <c r="F36" s="767">
        <v>3.8412415821658021E-3</v>
      </c>
      <c r="G36" s="767">
        <v>7.5223075326831292E-3</v>
      </c>
      <c r="H36" s="767">
        <v>8.8920686835650044E-3</v>
      </c>
      <c r="I36" s="767">
        <v>3.8616900953304251E-2</v>
      </c>
      <c r="J36" s="768">
        <v>3.4562824957594562E-3</v>
      </c>
      <c r="K36" s="769">
        <v>1.2993238887143967E-2</v>
      </c>
      <c r="L36" s="769">
        <v>8.5942972783644243E-3</v>
      </c>
      <c r="M36" s="769">
        <v>4.6499356923787221E-3</v>
      </c>
      <c r="N36" s="769">
        <v>1.867255134951621E-3</v>
      </c>
      <c r="O36" s="769">
        <v>3.6729596709028133E-3</v>
      </c>
      <c r="P36" s="769">
        <v>9.9158188297267993E-3</v>
      </c>
      <c r="Q36" s="769">
        <v>3.2684116055402257E-3</v>
      </c>
      <c r="R36" s="769">
        <v>1.0855625149968144E-2</v>
      </c>
      <c r="S36" s="769">
        <v>1.143682310469314E-2</v>
      </c>
      <c r="T36" s="769">
        <v>7.0615927814829341E-3</v>
      </c>
      <c r="U36" s="769">
        <v>7.5232238649744869E-3</v>
      </c>
      <c r="V36" s="769">
        <v>1.3206876713255948E-2</v>
      </c>
      <c r="W36" s="769">
        <v>7.2230858822412061E-3</v>
      </c>
      <c r="X36" s="769">
        <v>4.8107090566827026E-3</v>
      </c>
      <c r="Y36" s="769">
        <v>4.0559724193875478E-3</v>
      </c>
      <c r="Z36" s="769">
        <v>1.2876667883359696E-2</v>
      </c>
      <c r="AA36" s="769">
        <v>1.0947978974080116E-2</v>
      </c>
      <c r="AB36" s="769">
        <v>1.4098622620915163E-2</v>
      </c>
      <c r="AC36" s="769">
        <v>1.2990212209465175E-2</v>
      </c>
      <c r="AD36" s="769">
        <v>2.0431088955978376E-2</v>
      </c>
      <c r="AE36" s="769">
        <v>2.8861363249215195E-2</v>
      </c>
      <c r="AF36" s="769">
        <v>1.6173573675347646E-2</v>
      </c>
      <c r="AG36" s="769">
        <v>4.347493068214893E-2</v>
      </c>
      <c r="AH36" s="769">
        <v>7.4658670290024834E-2</v>
      </c>
      <c r="AI36" s="769">
        <v>2.1712646913204882E-2</v>
      </c>
      <c r="AJ36" s="769">
        <v>6.1958557464530974E-3</v>
      </c>
      <c r="AK36" s="769">
        <v>2.2845308959221069E-2</v>
      </c>
      <c r="AL36" s="769">
        <v>8.9954278753537949E-3</v>
      </c>
      <c r="AM36" s="769">
        <v>7.7839706552881053E-3</v>
      </c>
      <c r="AN36" s="769">
        <v>1.97157121506026E-2</v>
      </c>
      <c r="AO36" s="769">
        <v>9.3462170231996856E-3</v>
      </c>
      <c r="AP36" s="769">
        <v>7.7281187484624985E-3</v>
      </c>
      <c r="AQ36" s="769">
        <v>0</v>
      </c>
      <c r="AR36" s="769">
        <v>2.8552555879908801E-3</v>
      </c>
      <c r="AS36" s="770">
        <f t="shared" si="0"/>
        <v>0</v>
      </c>
      <c r="AT36" s="771">
        <f t="shared" si="1"/>
        <v>0</v>
      </c>
      <c r="AU36" s="771">
        <f t="shared" si="2"/>
        <v>0</v>
      </c>
      <c r="AV36" s="771">
        <f t="shared" si="3"/>
        <v>0</v>
      </c>
      <c r="AW36" s="771">
        <f t="shared" si="4"/>
        <v>0</v>
      </c>
      <c r="AX36" s="771">
        <f t="shared" si="5"/>
        <v>0</v>
      </c>
      <c r="AY36" s="771">
        <f t="shared" si="6"/>
        <v>0</v>
      </c>
      <c r="AZ36" s="771">
        <f t="shared" si="7"/>
        <v>0</v>
      </c>
      <c r="BA36" s="771">
        <f t="shared" si="8"/>
        <v>0</v>
      </c>
      <c r="BB36" s="771">
        <f t="shared" si="9"/>
        <v>0</v>
      </c>
      <c r="BC36" s="771">
        <f t="shared" si="10"/>
        <v>0</v>
      </c>
      <c r="BD36" s="771">
        <f t="shared" si="11"/>
        <v>0</v>
      </c>
      <c r="BE36" s="771">
        <f t="shared" si="12"/>
        <v>0</v>
      </c>
      <c r="BF36" s="771">
        <f t="shared" si="13"/>
        <v>0</v>
      </c>
      <c r="BG36" s="771">
        <f t="shared" si="14"/>
        <v>0</v>
      </c>
      <c r="BH36" s="771">
        <f t="shared" si="15"/>
        <v>0</v>
      </c>
      <c r="BI36" s="771">
        <f t="shared" si="16"/>
        <v>0</v>
      </c>
      <c r="BJ36" s="771">
        <f t="shared" si="17"/>
        <v>0</v>
      </c>
      <c r="BK36" s="771">
        <f t="shared" si="18"/>
        <v>0</v>
      </c>
      <c r="BL36" s="771">
        <f t="shared" si="19"/>
        <v>0</v>
      </c>
      <c r="BM36" s="771">
        <f t="shared" si="20"/>
        <v>0</v>
      </c>
      <c r="BN36" s="771">
        <f t="shared" si="21"/>
        <v>0</v>
      </c>
      <c r="BO36" s="771">
        <f t="shared" si="22"/>
        <v>0</v>
      </c>
      <c r="BP36" s="771">
        <f t="shared" si="23"/>
        <v>0</v>
      </c>
      <c r="BQ36" s="771">
        <f t="shared" si="24"/>
        <v>0</v>
      </c>
      <c r="BR36" s="771">
        <f t="shared" si="25"/>
        <v>0</v>
      </c>
      <c r="BS36" s="771">
        <f t="shared" si="26"/>
        <v>0</v>
      </c>
      <c r="BT36" s="771">
        <f t="shared" si="27"/>
        <v>0</v>
      </c>
      <c r="BU36" s="771">
        <f t="shared" si="28"/>
        <v>0</v>
      </c>
      <c r="BV36" s="771">
        <f t="shared" si="29"/>
        <v>0</v>
      </c>
      <c r="BW36" s="771">
        <f t="shared" si="30"/>
        <v>0</v>
      </c>
      <c r="BX36" s="771">
        <f t="shared" si="31"/>
        <v>0</v>
      </c>
      <c r="BY36" s="771">
        <f t="shared" si="32"/>
        <v>0</v>
      </c>
      <c r="BZ36" s="771">
        <f t="shared" si="33"/>
        <v>0</v>
      </c>
      <c r="CA36" s="771">
        <f t="shared" si="34"/>
        <v>0</v>
      </c>
      <c r="CB36" s="771">
        <f t="shared" si="35"/>
        <v>0</v>
      </c>
      <c r="CC36" s="771">
        <f t="shared" si="36"/>
        <v>0</v>
      </c>
      <c r="CD36" s="771">
        <f t="shared" si="37"/>
        <v>0</v>
      </c>
      <c r="CE36" s="771">
        <f t="shared" si="38"/>
        <v>0</v>
      </c>
      <c r="CF36" s="772">
        <f t="shared" si="39"/>
        <v>0</v>
      </c>
      <c r="CG36" s="773">
        <f t="shared" si="40"/>
        <v>0</v>
      </c>
      <c r="CH36" s="774">
        <v>0.84521568046711382</v>
      </c>
      <c r="CI36" s="773">
        <f t="shared" si="41"/>
        <v>0</v>
      </c>
      <c r="CJ36" s="775">
        <v>7.1770062372649946E-3</v>
      </c>
      <c r="CK36" s="767">
        <v>7.3163497220047205E-3</v>
      </c>
      <c r="CL36" s="768">
        <v>9.7561595114622271E-3</v>
      </c>
      <c r="CM36" s="769">
        <v>1.0099059480811867E-2</v>
      </c>
      <c r="CN36" s="769">
        <v>4.1028058175437081E-2</v>
      </c>
      <c r="CO36" s="769">
        <v>6.962355795520494E-3</v>
      </c>
      <c r="CP36" s="769">
        <v>1.3081100717528113E-2</v>
      </c>
      <c r="CQ36" s="769">
        <v>1.3152277455209372E-2</v>
      </c>
      <c r="CR36" s="769">
        <v>5.8691420299302752E-3</v>
      </c>
      <c r="CS36" s="769">
        <v>4.2088324021808147E-3</v>
      </c>
      <c r="CT36" s="769">
        <v>5.1887764677517583E-3</v>
      </c>
      <c r="CU36" s="769">
        <v>1.3332834271925255E-2</v>
      </c>
      <c r="CV36" s="769">
        <v>7.1407291095607998E-3</v>
      </c>
      <c r="CW36" s="769">
        <v>1.0621156875544805E-2</v>
      </c>
      <c r="CX36" s="769">
        <v>1.2477701641502041E-2</v>
      </c>
      <c r="CY36" s="769">
        <v>8.2401280959845773E-3</v>
      </c>
      <c r="CZ36" s="769">
        <v>8.4776206169907518E-3</v>
      </c>
      <c r="DA36" s="769">
        <v>1.4440676214884689E-2</v>
      </c>
      <c r="DB36" s="769">
        <v>9.6373562323385856E-3</v>
      </c>
      <c r="DC36" s="769">
        <v>6.5825281228826978E-3</v>
      </c>
      <c r="DD36" s="769">
        <v>4.9377361569326959E-3</v>
      </c>
      <c r="DE36" s="769">
        <v>1.3503600381874431E-2</v>
      </c>
      <c r="DF36" s="769">
        <v>1.4212783704850103E-2</v>
      </c>
      <c r="DG36" s="769">
        <v>1.5596020566673448E-2</v>
      </c>
      <c r="DH36" s="769">
        <v>1.5277756984803388E-2</v>
      </c>
      <c r="DI36" s="769">
        <v>2.352462827507561E-2</v>
      </c>
      <c r="DJ36" s="769">
        <v>2.9069578888869328E-2</v>
      </c>
      <c r="DK36" s="769">
        <v>1.8577068725806473E-2</v>
      </c>
      <c r="DL36" s="769">
        <v>1.0415861016405918</v>
      </c>
      <c r="DM36" s="769">
        <v>6.7710336878952337E-2</v>
      </c>
      <c r="DN36" s="769">
        <v>2.3772806140621765E-2</v>
      </c>
      <c r="DO36" s="769">
        <v>9.6224170934805509E-3</v>
      </c>
      <c r="DP36" s="769">
        <v>2.2850838304858057E-2</v>
      </c>
      <c r="DQ36" s="769">
        <v>1.0279834394190349E-2</v>
      </c>
      <c r="DR36" s="769">
        <v>9.796911150383102E-3</v>
      </c>
      <c r="DS36" s="769">
        <v>2.1486087923760753E-2</v>
      </c>
      <c r="DT36" s="769">
        <v>1.0866421941951582E-2</v>
      </c>
      <c r="DU36" s="769">
        <v>1.1327544754049937E-2</v>
      </c>
      <c r="DV36" s="769">
        <v>5.21588802741179E-3</v>
      </c>
      <c r="DW36" s="769">
        <v>1.3309042870063188E-2</v>
      </c>
      <c r="DX36" s="1139">
        <v>0</v>
      </c>
      <c r="DY36" s="779">
        <v>0.66472755403728612</v>
      </c>
      <c r="DZ36" s="1469">
        <f t="shared" si="42"/>
        <v>0</v>
      </c>
      <c r="EA36" s="1139">
        <f t="shared" si="43"/>
        <v>0</v>
      </c>
      <c r="EB36" s="779">
        <v>0.31004610977496594</v>
      </c>
      <c r="EC36" s="1469">
        <f t="shared" si="44"/>
        <v>0</v>
      </c>
      <c r="ED36" s="1139">
        <f t="shared" si="45"/>
        <v>0</v>
      </c>
      <c r="EE36" s="1936"/>
      <c r="EF36" s="1939"/>
      <c r="EG36" s="774">
        <v>7.2078731377226479E-2</v>
      </c>
      <c r="EH36" s="1601">
        <f t="shared" si="46"/>
        <v>0</v>
      </c>
      <c r="EI36" s="1601">
        <f t="shared" si="47"/>
        <v>0</v>
      </c>
      <c r="EJ36" s="1602">
        <f t="shared" si="48"/>
        <v>0</v>
      </c>
      <c r="EK36" s="1638">
        <f t="shared" si="49"/>
        <v>0</v>
      </c>
      <c r="EL36" s="716"/>
      <c r="EM36" s="777">
        <v>29</v>
      </c>
      <c r="EN36" s="778" t="s">
        <v>21</v>
      </c>
      <c r="EO36" s="799">
        <v>5.169E-2</v>
      </c>
      <c r="EP36" s="1471">
        <f t="shared" si="50"/>
        <v>0</v>
      </c>
      <c r="EQ36" s="1154">
        <f t="shared" si="51"/>
        <v>0</v>
      </c>
      <c r="ER36" s="1576">
        <f t="shared" si="52"/>
        <v>0</v>
      </c>
      <c r="ES36" s="799">
        <v>4.9978000000000002E-2</v>
      </c>
      <c r="ET36" s="1471">
        <f t="shared" si="53"/>
        <v>0</v>
      </c>
      <c r="EU36" s="1154">
        <f t="shared" si="54"/>
        <v>0</v>
      </c>
      <c r="EV36" s="1577">
        <f t="shared" si="55"/>
        <v>0</v>
      </c>
    </row>
    <row r="37" spans="2:152" ht="12" customHeight="1">
      <c r="B37" s="777">
        <v>30</v>
      </c>
      <c r="C37" s="778" t="s">
        <v>22</v>
      </c>
      <c r="D37" s="1133">
        <v>0</v>
      </c>
      <c r="E37" s="766">
        <v>1.2097305938928368E-3</v>
      </c>
      <c r="F37" s="767">
        <v>0</v>
      </c>
      <c r="G37" s="767">
        <v>4.6690184685619425E-4</v>
      </c>
      <c r="H37" s="767">
        <v>6.3028073044426279E-4</v>
      </c>
      <c r="I37" s="767">
        <v>4.6318737545106908E-3</v>
      </c>
      <c r="J37" s="768">
        <v>1.8196561169176941E-3</v>
      </c>
      <c r="K37" s="769">
        <v>3.19045178781016E-3</v>
      </c>
      <c r="L37" s="769">
        <v>1.7902083387385517E-3</v>
      </c>
      <c r="M37" s="769">
        <v>2.2095439105629389E-3</v>
      </c>
      <c r="N37" s="769">
        <v>1.5277542013240537E-3</v>
      </c>
      <c r="O37" s="769">
        <v>3.305663703812532E-3</v>
      </c>
      <c r="P37" s="769">
        <v>3.5634973919330681E-3</v>
      </c>
      <c r="Q37" s="769">
        <v>1.9556889115117742E-3</v>
      </c>
      <c r="R37" s="769">
        <v>1.213535331805382E-4</v>
      </c>
      <c r="S37" s="769">
        <v>6.1227436823104693E-3</v>
      </c>
      <c r="T37" s="769">
        <v>3.9231071008238522E-3</v>
      </c>
      <c r="U37" s="769">
        <v>2.7149025251864451E-3</v>
      </c>
      <c r="V37" s="769">
        <v>1.8866966733222783E-3</v>
      </c>
      <c r="W37" s="769">
        <v>1.8145191524246076E-3</v>
      </c>
      <c r="X37" s="769">
        <v>1.9775246715217432E-3</v>
      </c>
      <c r="Y37" s="769">
        <v>1.419590346785642E-3</v>
      </c>
      <c r="Z37" s="769">
        <v>1.7033702396885267E-3</v>
      </c>
      <c r="AA37" s="769">
        <v>2.9726300525647997E-3</v>
      </c>
      <c r="AB37" s="769">
        <v>3.3853320750592318E-3</v>
      </c>
      <c r="AC37" s="769">
        <v>4.3809714464025235E-3</v>
      </c>
      <c r="AD37" s="769">
        <v>1.5212150998151139E-3</v>
      </c>
      <c r="AE37" s="769">
        <v>1.8737984571581534E-3</v>
      </c>
      <c r="AF37" s="769">
        <v>2.5126825600237237E-2</v>
      </c>
      <c r="AG37" s="769">
        <v>1.5403115856554175E-2</v>
      </c>
      <c r="AH37" s="769">
        <v>2.3181370941292228E-2</v>
      </c>
      <c r="AI37" s="769">
        <v>1.9130302588301999E-2</v>
      </c>
      <c r="AJ37" s="769">
        <v>1.256274960875031E-2</v>
      </c>
      <c r="AK37" s="769">
        <v>2.0722874583916123E-3</v>
      </c>
      <c r="AL37" s="769">
        <v>4.5170056028507573E-3</v>
      </c>
      <c r="AM37" s="769">
        <v>1.5646883485433128E-2</v>
      </c>
      <c r="AN37" s="769">
        <v>2.1560085222755748E-2</v>
      </c>
      <c r="AO37" s="769">
        <v>7.2416531899471203E-3</v>
      </c>
      <c r="AP37" s="769">
        <v>1.523112412797579E-2</v>
      </c>
      <c r="AQ37" s="769">
        <v>0</v>
      </c>
      <c r="AR37" s="769">
        <v>3.149304297798896E-2</v>
      </c>
      <c r="AS37" s="770">
        <f t="shared" si="0"/>
        <v>0</v>
      </c>
      <c r="AT37" s="771">
        <f t="shared" si="1"/>
        <v>0</v>
      </c>
      <c r="AU37" s="771">
        <f t="shared" si="2"/>
        <v>0</v>
      </c>
      <c r="AV37" s="771">
        <f t="shared" si="3"/>
        <v>0</v>
      </c>
      <c r="AW37" s="771">
        <f t="shared" si="4"/>
        <v>0</v>
      </c>
      <c r="AX37" s="771">
        <f t="shared" si="5"/>
        <v>0</v>
      </c>
      <c r="AY37" s="771">
        <f t="shared" si="6"/>
        <v>0</v>
      </c>
      <c r="AZ37" s="771">
        <f t="shared" si="7"/>
        <v>0</v>
      </c>
      <c r="BA37" s="771">
        <f t="shared" si="8"/>
        <v>0</v>
      </c>
      <c r="BB37" s="771">
        <f t="shared" si="9"/>
        <v>0</v>
      </c>
      <c r="BC37" s="771">
        <f t="shared" si="10"/>
        <v>0</v>
      </c>
      <c r="BD37" s="771">
        <f t="shared" si="11"/>
        <v>0</v>
      </c>
      <c r="BE37" s="771">
        <f t="shared" si="12"/>
        <v>0</v>
      </c>
      <c r="BF37" s="771">
        <f t="shared" si="13"/>
        <v>0</v>
      </c>
      <c r="BG37" s="771">
        <f t="shared" si="14"/>
        <v>0</v>
      </c>
      <c r="BH37" s="771">
        <f t="shared" si="15"/>
        <v>0</v>
      </c>
      <c r="BI37" s="771">
        <f t="shared" si="16"/>
        <v>0</v>
      </c>
      <c r="BJ37" s="771">
        <f t="shared" si="17"/>
        <v>0</v>
      </c>
      <c r="BK37" s="771">
        <f t="shared" si="18"/>
        <v>0</v>
      </c>
      <c r="BL37" s="771">
        <f t="shared" si="19"/>
        <v>0</v>
      </c>
      <c r="BM37" s="771">
        <f t="shared" si="20"/>
        <v>0</v>
      </c>
      <c r="BN37" s="771">
        <f t="shared" si="21"/>
        <v>0</v>
      </c>
      <c r="BO37" s="771">
        <f t="shared" si="22"/>
        <v>0</v>
      </c>
      <c r="BP37" s="771">
        <f t="shared" si="23"/>
        <v>0</v>
      </c>
      <c r="BQ37" s="771">
        <f t="shared" si="24"/>
        <v>0</v>
      </c>
      <c r="BR37" s="771">
        <f t="shared" si="25"/>
        <v>0</v>
      </c>
      <c r="BS37" s="771">
        <f t="shared" si="26"/>
        <v>0</v>
      </c>
      <c r="BT37" s="771">
        <f t="shared" si="27"/>
        <v>0</v>
      </c>
      <c r="BU37" s="771">
        <f t="shared" si="28"/>
        <v>0</v>
      </c>
      <c r="BV37" s="771">
        <f t="shared" si="29"/>
        <v>0</v>
      </c>
      <c r="BW37" s="771">
        <f t="shared" si="30"/>
        <v>0</v>
      </c>
      <c r="BX37" s="771">
        <f t="shared" si="31"/>
        <v>0</v>
      </c>
      <c r="BY37" s="771">
        <f t="shared" si="32"/>
        <v>0</v>
      </c>
      <c r="BZ37" s="771">
        <f t="shared" si="33"/>
        <v>0</v>
      </c>
      <c r="CA37" s="771">
        <f t="shared" si="34"/>
        <v>0</v>
      </c>
      <c r="CB37" s="771">
        <f t="shared" si="35"/>
        <v>0</v>
      </c>
      <c r="CC37" s="771">
        <f t="shared" si="36"/>
        <v>0</v>
      </c>
      <c r="CD37" s="771">
        <f t="shared" si="37"/>
        <v>0</v>
      </c>
      <c r="CE37" s="771">
        <f t="shared" si="38"/>
        <v>0</v>
      </c>
      <c r="CF37" s="772">
        <f t="shared" si="39"/>
        <v>0</v>
      </c>
      <c r="CG37" s="773">
        <f t="shared" si="40"/>
        <v>0</v>
      </c>
      <c r="CH37" s="774">
        <v>0.96989477166596683</v>
      </c>
      <c r="CI37" s="773">
        <f t="shared" si="41"/>
        <v>0</v>
      </c>
      <c r="CJ37" s="775">
        <v>3.9525978257456563E-3</v>
      </c>
      <c r="CK37" s="767">
        <v>3.3202634678292159E-3</v>
      </c>
      <c r="CL37" s="768">
        <v>2.6768983749852577E-3</v>
      </c>
      <c r="CM37" s="769">
        <v>3.1619510188675088E-3</v>
      </c>
      <c r="CN37" s="769">
        <v>1.1673634445367955E-2</v>
      </c>
      <c r="CO37" s="769">
        <v>4.9789317301286917E-3</v>
      </c>
      <c r="CP37" s="769">
        <v>4.8062460016703897E-3</v>
      </c>
      <c r="CQ37" s="769">
        <v>5.2170373777874739E-3</v>
      </c>
      <c r="CR37" s="769">
        <v>3.6640617571443938E-3</v>
      </c>
      <c r="CS37" s="769">
        <v>3.891190297968397E-3</v>
      </c>
      <c r="CT37" s="769">
        <v>4.9988330487435624E-3</v>
      </c>
      <c r="CU37" s="769">
        <v>7.0873808223877221E-3</v>
      </c>
      <c r="CV37" s="769">
        <v>4.3654407089058662E-3</v>
      </c>
      <c r="CW37" s="769">
        <v>1.3737694690934485E-3</v>
      </c>
      <c r="CX37" s="769">
        <v>8.1189454586398889E-3</v>
      </c>
      <c r="CY37" s="769">
        <v>5.7888974016612514E-3</v>
      </c>
      <c r="CZ37" s="769">
        <v>4.5472762409010537E-3</v>
      </c>
      <c r="DA37" s="769">
        <v>4.1930041316607727E-3</v>
      </c>
      <c r="DB37" s="769">
        <v>4.0601824216169452E-3</v>
      </c>
      <c r="DC37" s="769">
        <v>3.8438171802805347E-3</v>
      </c>
      <c r="DD37" s="769">
        <v>2.4403082436861684E-3</v>
      </c>
      <c r="DE37" s="769">
        <v>4.1185305712044314E-3</v>
      </c>
      <c r="DF37" s="769">
        <v>7.1022029043181145E-3</v>
      </c>
      <c r="DG37" s="769">
        <v>6.4635173439298501E-3</v>
      </c>
      <c r="DH37" s="769">
        <v>6.5874397806812328E-3</v>
      </c>
      <c r="DI37" s="769">
        <v>4.9955140575892237E-3</v>
      </c>
      <c r="DJ37" s="769">
        <v>5.4108149981935989E-3</v>
      </c>
      <c r="DK37" s="769">
        <v>2.7779428668886736E-2</v>
      </c>
      <c r="DL37" s="769">
        <v>1.8306546669910329E-2</v>
      </c>
      <c r="DM37" s="769">
        <v>1.0245492265416756</v>
      </c>
      <c r="DN37" s="769">
        <v>2.2654994604759837E-2</v>
      </c>
      <c r="DO37" s="769">
        <v>1.6238224331874645E-2</v>
      </c>
      <c r="DP37" s="769">
        <v>4.4222582752872679E-3</v>
      </c>
      <c r="DQ37" s="769">
        <v>6.4885950532948084E-3</v>
      </c>
      <c r="DR37" s="769">
        <v>1.7751436524252616E-2</v>
      </c>
      <c r="DS37" s="769">
        <v>2.4686261824748781E-2</v>
      </c>
      <c r="DT37" s="769">
        <v>9.4903321938299649E-3</v>
      </c>
      <c r="DU37" s="769">
        <v>1.8262976973284686E-2</v>
      </c>
      <c r="DV37" s="769">
        <v>4.4193508460035813E-3</v>
      </c>
      <c r="DW37" s="769">
        <v>3.5385371317992624E-2</v>
      </c>
      <c r="DX37" s="1139">
        <v>0</v>
      </c>
      <c r="DY37" s="779">
        <v>0.85385934498430394</v>
      </c>
      <c r="DZ37" s="1469">
        <f t="shared" si="42"/>
        <v>0</v>
      </c>
      <c r="EA37" s="1139">
        <f t="shared" si="43"/>
        <v>0</v>
      </c>
      <c r="EB37" s="779">
        <v>3.9036686501429038E-2</v>
      </c>
      <c r="EC37" s="1469">
        <f t="shared" si="44"/>
        <v>0</v>
      </c>
      <c r="ED37" s="1139">
        <f t="shared" si="45"/>
        <v>0</v>
      </c>
      <c r="EE37" s="1936"/>
      <c r="EF37" s="1939"/>
      <c r="EG37" s="774">
        <v>0.20211940013809457</v>
      </c>
      <c r="EH37" s="1601">
        <f t="shared" si="46"/>
        <v>0</v>
      </c>
      <c r="EI37" s="1601">
        <f t="shared" si="47"/>
        <v>0</v>
      </c>
      <c r="EJ37" s="1602">
        <f t="shared" si="48"/>
        <v>0</v>
      </c>
      <c r="EK37" s="1638">
        <f t="shared" si="49"/>
        <v>0</v>
      </c>
      <c r="EL37" s="716"/>
      <c r="EM37" s="777">
        <v>30</v>
      </c>
      <c r="EN37" s="778" t="s">
        <v>22</v>
      </c>
      <c r="EO37" s="799">
        <v>1.1721000000000001E-2</v>
      </c>
      <c r="EP37" s="1471">
        <f t="shared" si="50"/>
        <v>0</v>
      </c>
      <c r="EQ37" s="1154">
        <f t="shared" si="51"/>
        <v>0</v>
      </c>
      <c r="ER37" s="1576">
        <f t="shared" si="52"/>
        <v>0</v>
      </c>
      <c r="ES37" s="799">
        <v>7.5430000000000002E-3</v>
      </c>
      <c r="ET37" s="1471">
        <f t="shared" si="53"/>
        <v>0</v>
      </c>
      <c r="EU37" s="1154">
        <f t="shared" si="54"/>
        <v>0</v>
      </c>
      <c r="EV37" s="1577">
        <f t="shared" si="55"/>
        <v>0</v>
      </c>
    </row>
    <row r="38" spans="2:152" ht="12" customHeight="1">
      <c r="B38" s="777">
        <v>31</v>
      </c>
      <c r="C38" s="778" t="s">
        <v>414</v>
      </c>
      <c r="D38" s="1133">
        <v>0</v>
      </c>
      <c r="E38" s="766">
        <v>7.6294490754904812E-2</v>
      </c>
      <c r="F38" s="767">
        <v>8.5455530613824604E-2</v>
      </c>
      <c r="G38" s="767">
        <v>7.5638099190703467E-2</v>
      </c>
      <c r="H38" s="767">
        <v>5.4425592804578905E-2</v>
      </c>
      <c r="I38" s="767">
        <v>0.32105348198416545</v>
      </c>
      <c r="J38" s="768">
        <v>4.0990148317935425E-2</v>
      </c>
      <c r="K38" s="769">
        <v>1.9622105036946422E-2</v>
      </c>
      <c r="L38" s="769">
        <v>4.3269854448278543E-2</v>
      </c>
      <c r="M38" s="769">
        <v>1.9918873462388288E-2</v>
      </c>
      <c r="N38" s="769">
        <v>6.5353929723306739E-2</v>
      </c>
      <c r="O38" s="769">
        <v>2.0495114963637699E-2</v>
      </c>
      <c r="P38" s="769">
        <v>9.3193203532510455E-2</v>
      </c>
      <c r="Q38" s="769">
        <v>1.796956626570579E-2</v>
      </c>
      <c r="R38" s="769">
        <v>8.4230384166673559E-3</v>
      </c>
      <c r="S38" s="769">
        <v>3.7025270758122744E-2</v>
      </c>
      <c r="T38" s="769">
        <v>2.4127108670066694E-2</v>
      </c>
      <c r="U38" s="769">
        <v>2.4859348423393955E-2</v>
      </c>
      <c r="V38" s="769">
        <v>2.8960370909337032E-2</v>
      </c>
      <c r="W38" s="769">
        <v>2.0439583510369751E-2</v>
      </c>
      <c r="X38" s="769">
        <v>1.8406191173394686E-2</v>
      </c>
      <c r="Y38" s="769">
        <v>9.7343338065301148E-3</v>
      </c>
      <c r="Z38" s="769">
        <v>2.1616579470332967E-2</v>
      </c>
      <c r="AA38" s="769">
        <v>0.15457676273336959</v>
      </c>
      <c r="AB38" s="769">
        <v>5.0758428306856722E-2</v>
      </c>
      <c r="AC38" s="769">
        <v>2.85342358991049E-2</v>
      </c>
      <c r="AD38" s="769">
        <v>2.0314072409838752E-2</v>
      </c>
      <c r="AE38" s="769">
        <v>7.0255274620981675E-2</v>
      </c>
      <c r="AF38" s="769">
        <v>6.3173181813367785E-2</v>
      </c>
      <c r="AG38" s="769">
        <v>3.9116714410453592E-2</v>
      </c>
      <c r="AH38" s="769">
        <v>2.8187227662465446E-3</v>
      </c>
      <c r="AI38" s="769">
        <v>8.688140321755583E-2</v>
      </c>
      <c r="AJ38" s="769">
        <v>3.130852710526541E-2</v>
      </c>
      <c r="AK38" s="769">
        <v>4.2313155298225068E-2</v>
      </c>
      <c r="AL38" s="769">
        <v>2.9411521533632263E-2</v>
      </c>
      <c r="AM38" s="769">
        <v>1.7511552098432727E-2</v>
      </c>
      <c r="AN38" s="769">
        <v>4.5982128660921551E-2</v>
      </c>
      <c r="AO38" s="769">
        <v>2.1536259226142555E-2</v>
      </c>
      <c r="AP38" s="769">
        <v>4.7283090504857343E-2</v>
      </c>
      <c r="AQ38" s="769">
        <v>5.0754013296578561E-2</v>
      </c>
      <c r="AR38" s="769">
        <v>9.9933945579680813E-2</v>
      </c>
      <c r="AS38" s="770">
        <f t="shared" si="0"/>
        <v>0</v>
      </c>
      <c r="AT38" s="771">
        <f t="shared" si="1"/>
        <v>0</v>
      </c>
      <c r="AU38" s="771">
        <f t="shared" si="2"/>
        <v>0</v>
      </c>
      <c r="AV38" s="771">
        <f t="shared" si="3"/>
        <v>0</v>
      </c>
      <c r="AW38" s="771">
        <f t="shared" si="4"/>
        <v>0</v>
      </c>
      <c r="AX38" s="771">
        <f t="shared" si="5"/>
        <v>0</v>
      </c>
      <c r="AY38" s="771">
        <f t="shared" si="6"/>
        <v>0</v>
      </c>
      <c r="AZ38" s="771">
        <f t="shared" si="7"/>
        <v>0</v>
      </c>
      <c r="BA38" s="771">
        <f t="shared" si="8"/>
        <v>0</v>
      </c>
      <c r="BB38" s="771">
        <f t="shared" si="9"/>
        <v>0</v>
      </c>
      <c r="BC38" s="771">
        <f t="shared" si="10"/>
        <v>0</v>
      </c>
      <c r="BD38" s="771">
        <f t="shared" si="11"/>
        <v>0</v>
      </c>
      <c r="BE38" s="771">
        <f t="shared" si="12"/>
        <v>0</v>
      </c>
      <c r="BF38" s="771">
        <f t="shared" si="13"/>
        <v>0</v>
      </c>
      <c r="BG38" s="771">
        <f t="shared" si="14"/>
        <v>0</v>
      </c>
      <c r="BH38" s="771">
        <f t="shared" si="15"/>
        <v>0</v>
      </c>
      <c r="BI38" s="771">
        <f t="shared" si="16"/>
        <v>0</v>
      </c>
      <c r="BJ38" s="771">
        <f t="shared" si="17"/>
        <v>0</v>
      </c>
      <c r="BK38" s="771">
        <f t="shared" si="18"/>
        <v>0</v>
      </c>
      <c r="BL38" s="771">
        <f t="shared" si="19"/>
        <v>0</v>
      </c>
      <c r="BM38" s="771">
        <f t="shared" si="20"/>
        <v>0</v>
      </c>
      <c r="BN38" s="771">
        <f t="shared" si="21"/>
        <v>0</v>
      </c>
      <c r="BO38" s="771">
        <f t="shared" si="22"/>
        <v>0</v>
      </c>
      <c r="BP38" s="771">
        <f t="shared" si="23"/>
        <v>0</v>
      </c>
      <c r="BQ38" s="771">
        <f t="shared" si="24"/>
        <v>0</v>
      </c>
      <c r="BR38" s="771">
        <f t="shared" si="25"/>
        <v>0</v>
      </c>
      <c r="BS38" s="771">
        <f t="shared" si="26"/>
        <v>0</v>
      </c>
      <c r="BT38" s="771">
        <f t="shared" si="27"/>
        <v>0</v>
      </c>
      <c r="BU38" s="771">
        <f t="shared" si="28"/>
        <v>0</v>
      </c>
      <c r="BV38" s="771">
        <f t="shared" si="29"/>
        <v>0</v>
      </c>
      <c r="BW38" s="771">
        <f t="shared" si="30"/>
        <v>0</v>
      </c>
      <c r="BX38" s="771">
        <f t="shared" si="31"/>
        <v>0</v>
      </c>
      <c r="BY38" s="771">
        <f t="shared" si="32"/>
        <v>0</v>
      </c>
      <c r="BZ38" s="771">
        <f t="shared" si="33"/>
        <v>0</v>
      </c>
      <c r="CA38" s="771">
        <f t="shared" si="34"/>
        <v>0</v>
      </c>
      <c r="CB38" s="771">
        <f t="shared" si="35"/>
        <v>0</v>
      </c>
      <c r="CC38" s="771">
        <f t="shared" si="36"/>
        <v>0</v>
      </c>
      <c r="CD38" s="771">
        <f t="shared" si="37"/>
        <v>0</v>
      </c>
      <c r="CE38" s="771">
        <f t="shared" si="38"/>
        <v>0</v>
      </c>
      <c r="CF38" s="772">
        <f t="shared" si="39"/>
        <v>0</v>
      </c>
      <c r="CG38" s="773">
        <f t="shared" si="40"/>
        <v>0</v>
      </c>
      <c r="CH38" s="774">
        <v>0.70399005338321852</v>
      </c>
      <c r="CI38" s="773">
        <f t="shared" si="41"/>
        <v>0</v>
      </c>
      <c r="CJ38" s="775">
        <v>6.4197811192040502E-2</v>
      </c>
      <c r="CK38" s="767">
        <v>8.1848050944922188E-2</v>
      </c>
      <c r="CL38" s="768">
        <v>6.8804568176280945E-2</v>
      </c>
      <c r="CM38" s="769">
        <v>4.6243249728072304E-2</v>
      </c>
      <c r="CN38" s="769">
        <v>0.24724393086512073</v>
      </c>
      <c r="CO38" s="769">
        <v>5.2298581984962476E-2</v>
      </c>
      <c r="CP38" s="769">
        <v>1.8388316721500729E-2</v>
      </c>
      <c r="CQ38" s="769">
        <v>4.8067451892846016E-2</v>
      </c>
      <c r="CR38" s="769">
        <v>1.871145409698172E-2</v>
      </c>
      <c r="CS38" s="769">
        <v>5.4309972257688709E-2</v>
      </c>
      <c r="CT38" s="769">
        <v>1.935885018642635E-2</v>
      </c>
      <c r="CU38" s="769">
        <v>8.0679848299613291E-2</v>
      </c>
      <c r="CV38" s="769">
        <v>2.3790660677056166E-2</v>
      </c>
      <c r="CW38" s="769">
        <v>9.9834108235873128E-3</v>
      </c>
      <c r="CX38" s="769">
        <v>3.2200075225443353E-2</v>
      </c>
      <c r="CY38" s="769">
        <v>2.2480847755454135E-2</v>
      </c>
      <c r="CZ38" s="769">
        <v>2.2760999609716018E-2</v>
      </c>
      <c r="DA38" s="769">
        <v>2.8608024246875134E-2</v>
      </c>
      <c r="DB38" s="769">
        <v>2.3515839553464386E-2</v>
      </c>
      <c r="DC38" s="769">
        <v>1.9087228268531365E-2</v>
      </c>
      <c r="DD38" s="769">
        <v>1.0383226440022651E-2</v>
      </c>
      <c r="DE38" s="769">
        <v>2.211091961457131E-2</v>
      </c>
      <c r="DF38" s="769">
        <v>0.12302594123466365</v>
      </c>
      <c r="DG38" s="769">
        <v>4.5762231979862601E-2</v>
      </c>
      <c r="DH38" s="769">
        <v>3.2548671180834564E-2</v>
      </c>
      <c r="DI38" s="769">
        <v>2.5224198272784715E-2</v>
      </c>
      <c r="DJ38" s="769">
        <v>6.0143945254256259E-2</v>
      </c>
      <c r="DK38" s="769">
        <v>5.2537457622136234E-2</v>
      </c>
      <c r="DL38" s="769">
        <v>3.5285918888341851E-2</v>
      </c>
      <c r="DM38" s="769">
        <v>5.5197934818323495E-3</v>
      </c>
      <c r="DN38" s="769">
        <v>1.0711248947596101</v>
      </c>
      <c r="DO38" s="769">
        <v>3.1686173537964331E-2</v>
      </c>
      <c r="DP38" s="769">
        <v>3.7039864003476218E-2</v>
      </c>
      <c r="DQ38" s="769">
        <v>2.6981165819690869E-2</v>
      </c>
      <c r="DR38" s="769">
        <v>1.7990149504595036E-2</v>
      </c>
      <c r="DS38" s="769">
        <v>4.1635274122226465E-2</v>
      </c>
      <c r="DT38" s="769">
        <v>2.1071115607297315E-2</v>
      </c>
      <c r="DU38" s="769">
        <v>4.4616083647724819E-2</v>
      </c>
      <c r="DV38" s="769">
        <v>5.4559003734790314E-2</v>
      </c>
      <c r="DW38" s="769">
        <v>8.8331341751938408E-2</v>
      </c>
      <c r="DX38" s="1139">
        <v>0</v>
      </c>
      <c r="DY38" s="779">
        <v>0.49554509652462053</v>
      </c>
      <c r="DZ38" s="1469">
        <f t="shared" si="42"/>
        <v>0</v>
      </c>
      <c r="EA38" s="1139">
        <f t="shared" si="43"/>
        <v>0</v>
      </c>
      <c r="EB38" s="779">
        <v>0.31754412275277494</v>
      </c>
      <c r="EC38" s="1469">
        <f t="shared" si="44"/>
        <v>0</v>
      </c>
      <c r="ED38" s="1139">
        <f t="shared" si="45"/>
        <v>0</v>
      </c>
      <c r="EE38" s="1936"/>
      <c r="EF38" s="1939"/>
      <c r="EG38" s="774">
        <v>4.7591172809132345E-2</v>
      </c>
      <c r="EH38" s="1601">
        <f t="shared" si="46"/>
        <v>0</v>
      </c>
      <c r="EI38" s="1601">
        <f t="shared" si="47"/>
        <v>0</v>
      </c>
      <c r="EJ38" s="1602">
        <f t="shared" si="48"/>
        <v>0</v>
      </c>
      <c r="EK38" s="1638">
        <f t="shared" si="49"/>
        <v>0</v>
      </c>
      <c r="EL38" s="716"/>
      <c r="EM38" s="777">
        <v>31</v>
      </c>
      <c r="EN38" s="778" t="s">
        <v>414</v>
      </c>
      <c r="EO38" s="799">
        <v>6.6244999999999998E-2</v>
      </c>
      <c r="EP38" s="1471">
        <f t="shared" si="50"/>
        <v>0</v>
      </c>
      <c r="EQ38" s="1154">
        <f t="shared" si="51"/>
        <v>0</v>
      </c>
      <c r="ER38" s="1576">
        <f t="shared" si="52"/>
        <v>0</v>
      </c>
      <c r="ES38" s="799">
        <v>6.4505000000000007E-2</v>
      </c>
      <c r="ET38" s="1471">
        <f t="shared" si="53"/>
        <v>0</v>
      </c>
      <c r="EU38" s="1154">
        <f t="shared" si="54"/>
        <v>0</v>
      </c>
      <c r="EV38" s="1577">
        <f t="shared" si="55"/>
        <v>0</v>
      </c>
    </row>
    <row r="39" spans="2:152" ht="12" customHeight="1">
      <c r="B39" s="777">
        <v>32</v>
      </c>
      <c r="C39" s="778" t="s">
        <v>415</v>
      </c>
      <c r="D39" s="1133">
        <v>0</v>
      </c>
      <c r="E39" s="766">
        <v>4.1383376545290314E-3</v>
      </c>
      <c r="F39" s="767">
        <v>3.6670794953169751E-3</v>
      </c>
      <c r="G39" s="767">
        <v>1.7638514214567338E-3</v>
      </c>
      <c r="H39" s="767">
        <v>5.3829381302807301E-3</v>
      </c>
      <c r="I39" s="767">
        <v>7.1632466203479291E-3</v>
      </c>
      <c r="J39" s="768">
        <v>3.5690798924806703E-3</v>
      </c>
      <c r="K39" s="769">
        <v>3.8351544806837154E-3</v>
      </c>
      <c r="L39" s="769">
        <v>6.1814077783255063E-3</v>
      </c>
      <c r="M39" s="769">
        <v>1.6390198858951949E-2</v>
      </c>
      <c r="N39" s="769">
        <v>3.904260736717026E-3</v>
      </c>
      <c r="O39" s="769">
        <v>6.0236538602806144E-3</v>
      </c>
      <c r="P39" s="769">
        <v>4.9062645251252389E-3</v>
      </c>
      <c r="Q39" s="769">
        <v>1.8552254400300051E-3</v>
      </c>
      <c r="R39" s="769">
        <v>2.6725357648168528E-3</v>
      </c>
      <c r="S39" s="769">
        <v>6.8158844765342959E-3</v>
      </c>
      <c r="T39" s="769">
        <v>5.296194586112201E-3</v>
      </c>
      <c r="U39" s="769">
        <v>5.4625147193510405E-3</v>
      </c>
      <c r="V39" s="769">
        <v>5.7700768215506451E-3</v>
      </c>
      <c r="W39" s="769">
        <v>1.1461962579916322E-2</v>
      </c>
      <c r="X39" s="769">
        <v>1.749348747884619E-2</v>
      </c>
      <c r="Y39" s="769">
        <v>9.7343338065301148E-3</v>
      </c>
      <c r="Z39" s="769">
        <v>3.7109137364642899E-3</v>
      </c>
      <c r="AA39" s="769">
        <v>6.1265180351640384E-3</v>
      </c>
      <c r="AB39" s="769">
        <v>8.6934835051657496E-3</v>
      </c>
      <c r="AC39" s="769">
        <v>9.5307191321977978E-3</v>
      </c>
      <c r="AD39" s="769">
        <v>3.512836715111517E-2</v>
      </c>
      <c r="AE39" s="769">
        <v>9.7340179592631353E-3</v>
      </c>
      <c r="AF39" s="769">
        <v>3.9379481259465582E-2</v>
      </c>
      <c r="AG39" s="769">
        <v>5.8464437261600208E-2</v>
      </c>
      <c r="AH39" s="769">
        <v>2.4307735557325587E-3</v>
      </c>
      <c r="AI39" s="769">
        <v>9.4624327450299629E-3</v>
      </c>
      <c r="AJ39" s="769">
        <v>0.19916105804178461</v>
      </c>
      <c r="AK39" s="769">
        <v>3.1806698543841959E-2</v>
      </c>
      <c r="AL39" s="769">
        <v>1.9142843756803758E-2</v>
      </c>
      <c r="AM39" s="769">
        <v>1.1030127328283757E-2</v>
      </c>
      <c r="AN39" s="769">
        <v>8.1629408210640131E-2</v>
      </c>
      <c r="AO39" s="769">
        <v>3.6392526285347379E-2</v>
      </c>
      <c r="AP39" s="769">
        <v>2.0058297400288701E-2</v>
      </c>
      <c r="AQ39" s="769">
        <v>0</v>
      </c>
      <c r="AR39" s="769">
        <v>7.551511793910208E-2</v>
      </c>
      <c r="AS39" s="770">
        <f t="shared" si="0"/>
        <v>0</v>
      </c>
      <c r="AT39" s="771">
        <f t="shared" si="1"/>
        <v>0</v>
      </c>
      <c r="AU39" s="771">
        <f t="shared" si="2"/>
        <v>0</v>
      </c>
      <c r="AV39" s="771">
        <f t="shared" si="3"/>
        <v>0</v>
      </c>
      <c r="AW39" s="771">
        <f t="shared" si="4"/>
        <v>0</v>
      </c>
      <c r="AX39" s="771">
        <f t="shared" si="5"/>
        <v>0</v>
      </c>
      <c r="AY39" s="771">
        <f t="shared" si="6"/>
        <v>0</v>
      </c>
      <c r="AZ39" s="771">
        <f t="shared" si="7"/>
        <v>0</v>
      </c>
      <c r="BA39" s="771">
        <f t="shared" si="8"/>
        <v>0</v>
      </c>
      <c r="BB39" s="771">
        <f t="shared" si="9"/>
        <v>0</v>
      </c>
      <c r="BC39" s="771">
        <f t="shared" si="10"/>
        <v>0</v>
      </c>
      <c r="BD39" s="771">
        <f t="shared" si="11"/>
        <v>0</v>
      </c>
      <c r="BE39" s="771">
        <f t="shared" si="12"/>
        <v>0</v>
      </c>
      <c r="BF39" s="771">
        <f t="shared" si="13"/>
        <v>0</v>
      </c>
      <c r="BG39" s="771">
        <f t="shared" si="14"/>
        <v>0</v>
      </c>
      <c r="BH39" s="771">
        <f t="shared" si="15"/>
        <v>0</v>
      </c>
      <c r="BI39" s="771">
        <f t="shared" si="16"/>
        <v>0</v>
      </c>
      <c r="BJ39" s="771">
        <f t="shared" si="17"/>
        <v>0</v>
      </c>
      <c r="BK39" s="771">
        <f t="shared" si="18"/>
        <v>0</v>
      </c>
      <c r="BL39" s="771">
        <f t="shared" si="19"/>
        <v>0</v>
      </c>
      <c r="BM39" s="771">
        <f t="shared" si="20"/>
        <v>0</v>
      </c>
      <c r="BN39" s="771">
        <f t="shared" si="21"/>
        <v>0</v>
      </c>
      <c r="BO39" s="771">
        <f t="shared" si="22"/>
        <v>0</v>
      </c>
      <c r="BP39" s="771">
        <f t="shared" si="23"/>
        <v>0</v>
      </c>
      <c r="BQ39" s="771">
        <f t="shared" si="24"/>
        <v>0</v>
      </c>
      <c r="BR39" s="771">
        <f t="shared" si="25"/>
        <v>0</v>
      </c>
      <c r="BS39" s="771">
        <f t="shared" si="26"/>
        <v>0</v>
      </c>
      <c r="BT39" s="771">
        <f t="shared" si="27"/>
        <v>0</v>
      </c>
      <c r="BU39" s="771">
        <f t="shared" si="28"/>
        <v>0</v>
      </c>
      <c r="BV39" s="771">
        <f t="shared" si="29"/>
        <v>0</v>
      </c>
      <c r="BW39" s="771">
        <f t="shared" si="30"/>
        <v>0</v>
      </c>
      <c r="BX39" s="771">
        <f t="shared" si="31"/>
        <v>0</v>
      </c>
      <c r="BY39" s="771">
        <f t="shared" si="32"/>
        <v>0</v>
      </c>
      <c r="BZ39" s="771">
        <f t="shared" si="33"/>
        <v>0</v>
      </c>
      <c r="CA39" s="771">
        <f t="shared" si="34"/>
        <v>0</v>
      </c>
      <c r="CB39" s="771">
        <f t="shared" si="35"/>
        <v>0</v>
      </c>
      <c r="CC39" s="771">
        <f t="shared" si="36"/>
        <v>0</v>
      </c>
      <c r="CD39" s="771">
        <f t="shared" si="37"/>
        <v>0</v>
      </c>
      <c r="CE39" s="771">
        <f t="shared" si="38"/>
        <v>0</v>
      </c>
      <c r="CF39" s="772">
        <f t="shared" si="39"/>
        <v>0</v>
      </c>
      <c r="CG39" s="773">
        <f t="shared" si="40"/>
        <v>0</v>
      </c>
      <c r="CH39" s="774">
        <v>0.49381636805145368</v>
      </c>
      <c r="CI39" s="773">
        <f t="shared" si="41"/>
        <v>0</v>
      </c>
      <c r="CJ39" s="775">
        <v>4.6487083859061192E-3</v>
      </c>
      <c r="CK39" s="767">
        <v>4.90127020150119E-3</v>
      </c>
      <c r="CL39" s="768">
        <v>2.9763038506213334E-3</v>
      </c>
      <c r="CM39" s="769">
        <v>5.6062031737778234E-3</v>
      </c>
      <c r="CN39" s="769">
        <v>9.4362077078380194E-3</v>
      </c>
      <c r="CO39" s="769">
        <v>5.473972462052579E-3</v>
      </c>
      <c r="CP39" s="769">
        <v>4.0850143487358298E-3</v>
      </c>
      <c r="CQ39" s="769">
        <v>7.2372002273551183E-3</v>
      </c>
      <c r="CR39" s="769">
        <v>1.0803245362958007E-2</v>
      </c>
      <c r="CS39" s="769">
        <v>4.3399799191066544E-3</v>
      </c>
      <c r="CT39" s="769">
        <v>5.2935717333895335E-3</v>
      </c>
      <c r="CU39" s="769">
        <v>6.2714639919887833E-3</v>
      </c>
      <c r="CV39" s="769">
        <v>4.3031870538236695E-3</v>
      </c>
      <c r="CW39" s="769">
        <v>3.1597477515823563E-3</v>
      </c>
      <c r="CX39" s="769">
        <v>5.9335644336969183E-3</v>
      </c>
      <c r="CY39" s="769">
        <v>5.265372107637353E-3</v>
      </c>
      <c r="CZ39" s="769">
        <v>5.1524687634890891E-3</v>
      </c>
      <c r="DA39" s="769">
        <v>6.2725381201462569E-3</v>
      </c>
      <c r="DB39" s="769">
        <v>9.6294594039422667E-3</v>
      </c>
      <c r="DC39" s="769">
        <v>1.2178761429376739E-2</v>
      </c>
      <c r="DD39" s="769">
        <v>6.8190207939531908E-3</v>
      </c>
      <c r="DE39" s="769">
        <v>4.9222977463509732E-3</v>
      </c>
      <c r="DF39" s="769">
        <v>6.8177523257891264E-3</v>
      </c>
      <c r="DG39" s="769">
        <v>8.6935289682516324E-3</v>
      </c>
      <c r="DH39" s="769">
        <v>8.1084407289398839E-3</v>
      </c>
      <c r="DI39" s="769">
        <v>2.6673500787065856E-2</v>
      </c>
      <c r="DJ39" s="769">
        <v>9.8838691175322027E-3</v>
      </c>
      <c r="DK39" s="769">
        <v>2.5052796752362435E-2</v>
      </c>
      <c r="DL39" s="769">
        <v>3.6400328287859066E-2</v>
      </c>
      <c r="DM39" s="769">
        <v>4.3264325674881032E-3</v>
      </c>
      <c r="DN39" s="769">
        <v>1.0094951095159017E-2</v>
      </c>
      <c r="DO39" s="769">
        <v>1.1130229232168554</v>
      </c>
      <c r="DP39" s="769">
        <v>2.0761321018990031E-2</v>
      </c>
      <c r="DQ39" s="769">
        <v>1.3206021183155206E-2</v>
      </c>
      <c r="DR39" s="769">
        <v>8.6741216031699514E-3</v>
      </c>
      <c r="DS39" s="769">
        <v>4.8477374878843425E-2</v>
      </c>
      <c r="DT39" s="769">
        <v>2.3423997648919889E-2</v>
      </c>
      <c r="DU39" s="769">
        <v>1.4489558161992903E-2</v>
      </c>
      <c r="DV39" s="769">
        <v>4.1348681794434296E-3</v>
      </c>
      <c r="DW39" s="769">
        <v>4.8924624335905192E-2</v>
      </c>
      <c r="DX39" s="1139">
        <v>0</v>
      </c>
      <c r="DY39" s="779">
        <v>0.50685435249245303</v>
      </c>
      <c r="DZ39" s="1469">
        <f t="shared" si="42"/>
        <v>0</v>
      </c>
      <c r="EA39" s="1139">
        <f t="shared" si="43"/>
        <v>0</v>
      </c>
      <c r="EB39" s="779">
        <v>0.11709269410688172</v>
      </c>
      <c r="EC39" s="1469">
        <f t="shared" si="44"/>
        <v>0</v>
      </c>
      <c r="ED39" s="1139">
        <f t="shared" si="45"/>
        <v>0</v>
      </c>
      <c r="EE39" s="1936"/>
      <c r="EF39" s="1939"/>
      <c r="EG39" s="774">
        <v>3.7315684883460411E-2</v>
      </c>
      <c r="EH39" s="1601">
        <f t="shared" si="46"/>
        <v>0</v>
      </c>
      <c r="EI39" s="1601">
        <f t="shared" si="47"/>
        <v>0</v>
      </c>
      <c r="EJ39" s="1602">
        <f t="shared" si="48"/>
        <v>0</v>
      </c>
      <c r="EK39" s="1638">
        <f t="shared" si="49"/>
        <v>0</v>
      </c>
      <c r="EL39" s="716"/>
      <c r="EM39" s="777">
        <v>32</v>
      </c>
      <c r="EN39" s="778" t="s">
        <v>415</v>
      </c>
      <c r="EO39" s="799">
        <v>2.6584E-2</v>
      </c>
      <c r="EP39" s="1471">
        <f t="shared" si="50"/>
        <v>0</v>
      </c>
      <c r="EQ39" s="1154">
        <f t="shared" si="51"/>
        <v>0</v>
      </c>
      <c r="ER39" s="1576">
        <f t="shared" si="52"/>
        <v>0</v>
      </c>
      <c r="ES39" s="799">
        <v>2.4732000000000001E-2</v>
      </c>
      <c r="ET39" s="1471">
        <f t="shared" si="53"/>
        <v>0</v>
      </c>
      <c r="EU39" s="1154">
        <f t="shared" si="54"/>
        <v>0</v>
      </c>
      <c r="EV39" s="1577">
        <f t="shared" si="55"/>
        <v>0</v>
      </c>
    </row>
    <row r="40" spans="2:152" ht="12" customHeight="1">
      <c r="B40" s="777">
        <v>33</v>
      </c>
      <c r="C40" s="778" t="s">
        <v>5</v>
      </c>
      <c r="D40" s="1133">
        <v>0</v>
      </c>
      <c r="E40" s="766">
        <v>0</v>
      </c>
      <c r="F40" s="767">
        <v>0</v>
      </c>
      <c r="G40" s="767">
        <v>0</v>
      </c>
      <c r="H40" s="767">
        <v>0</v>
      </c>
      <c r="I40" s="767">
        <v>0</v>
      </c>
      <c r="J40" s="768">
        <v>0</v>
      </c>
      <c r="K40" s="769">
        <v>0</v>
      </c>
      <c r="L40" s="769">
        <v>0</v>
      </c>
      <c r="M40" s="769">
        <v>0</v>
      </c>
      <c r="N40" s="769">
        <v>0</v>
      </c>
      <c r="O40" s="769">
        <v>0</v>
      </c>
      <c r="P40" s="769">
        <v>0</v>
      </c>
      <c r="Q40" s="769">
        <v>0</v>
      </c>
      <c r="R40" s="769">
        <v>0</v>
      </c>
      <c r="S40" s="769">
        <v>0</v>
      </c>
      <c r="T40" s="769">
        <v>0</v>
      </c>
      <c r="U40" s="769">
        <v>0</v>
      </c>
      <c r="V40" s="769">
        <v>0</v>
      </c>
      <c r="W40" s="769">
        <v>0</v>
      </c>
      <c r="X40" s="769">
        <v>0</v>
      </c>
      <c r="Y40" s="769">
        <v>0</v>
      </c>
      <c r="Z40" s="769">
        <v>0</v>
      </c>
      <c r="AA40" s="769">
        <v>0</v>
      </c>
      <c r="AB40" s="769">
        <v>0</v>
      </c>
      <c r="AC40" s="769">
        <v>0</v>
      </c>
      <c r="AD40" s="769">
        <v>0</v>
      </c>
      <c r="AE40" s="769">
        <v>0</v>
      </c>
      <c r="AF40" s="769">
        <v>0</v>
      </c>
      <c r="AG40" s="769">
        <v>0</v>
      </c>
      <c r="AH40" s="769">
        <v>0</v>
      </c>
      <c r="AI40" s="769">
        <v>0</v>
      </c>
      <c r="AJ40" s="769">
        <v>0</v>
      </c>
      <c r="AK40" s="769">
        <v>0</v>
      </c>
      <c r="AL40" s="769">
        <v>0</v>
      </c>
      <c r="AM40" s="769">
        <v>0</v>
      </c>
      <c r="AN40" s="769">
        <v>0</v>
      </c>
      <c r="AO40" s="769">
        <v>0</v>
      </c>
      <c r="AP40" s="769">
        <v>0</v>
      </c>
      <c r="AQ40" s="769">
        <v>0</v>
      </c>
      <c r="AR40" s="769">
        <v>0.24659606656580937</v>
      </c>
      <c r="AS40" s="770">
        <f t="shared" si="0"/>
        <v>0</v>
      </c>
      <c r="AT40" s="771">
        <f t="shared" si="1"/>
        <v>0</v>
      </c>
      <c r="AU40" s="771">
        <f t="shared" si="2"/>
        <v>0</v>
      </c>
      <c r="AV40" s="771">
        <f t="shared" si="3"/>
        <v>0</v>
      </c>
      <c r="AW40" s="771">
        <f t="shared" si="4"/>
        <v>0</v>
      </c>
      <c r="AX40" s="771">
        <f t="shared" si="5"/>
        <v>0</v>
      </c>
      <c r="AY40" s="771">
        <f t="shared" si="6"/>
        <v>0</v>
      </c>
      <c r="AZ40" s="771">
        <f t="shared" si="7"/>
        <v>0</v>
      </c>
      <c r="BA40" s="771">
        <f t="shared" si="8"/>
        <v>0</v>
      </c>
      <c r="BB40" s="771">
        <f t="shared" si="9"/>
        <v>0</v>
      </c>
      <c r="BC40" s="771">
        <f t="shared" si="10"/>
        <v>0</v>
      </c>
      <c r="BD40" s="771">
        <f t="shared" si="11"/>
        <v>0</v>
      </c>
      <c r="BE40" s="771">
        <f t="shared" si="12"/>
        <v>0</v>
      </c>
      <c r="BF40" s="771">
        <f t="shared" si="13"/>
        <v>0</v>
      </c>
      <c r="BG40" s="771">
        <f t="shared" si="14"/>
        <v>0</v>
      </c>
      <c r="BH40" s="771">
        <f t="shared" si="15"/>
        <v>0</v>
      </c>
      <c r="BI40" s="771">
        <f t="shared" si="16"/>
        <v>0</v>
      </c>
      <c r="BJ40" s="771">
        <f t="shared" si="17"/>
        <v>0</v>
      </c>
      <c r="BK40" s="771">
        <f t="shared" si="18"/>
        <v>0</v>
      </c>
      <c r="BL40" s="771">
        <f t="shared" si="19"/>
        <v>0</v>
      </c>
      <c r="BM40" s="771">
        <f t="shared" si="20"/>
        <v>0</v>
      </c>
      <c r="BN40" s="771">
        <f t="shared" si="21"/>
        <v>0</v>
      </c>
      <c r="BO40" s="771">
        <f t="shared" si="22"/>
        <v>0</v>
      </c>
      <c r="BP40" s="771">
        <f t="shared" si="23"/>
        <v>0</v>
      </c>
      <c r="BQ40" s="771">
        <f t="shared" si="24"/>
        <v>0</v>
      </c>
      <c r="BR40" s="771">
        <f t="shared" si="25"/>
        <v>0</v>
      </c>
      <c r="BS40" s="771">
        <f t="shared" si="26"/>
        <v>0</v>
      </c>
      <c r="BT40" s="771">
        <f t="shared" si="27"/>
        <v>0</v>
      </c>
      <c r="BU40" s="771">
        <f t="shared" si="28"/>
        <v>0</v>
      </c>
      <c r="BV40" s="771">
        <f t="shared" si="29"/>
        <v>0</v>
      </c>
      <c r="BW40" s="771">
        <f t="shared" si="30"/>
        <v>0</v>
      </c>
      <c r="BX40" s="771">
        <f t="shared" si="31"/>
        <v>0</v>
      </c>
      <c r="BY40" s="771">
        <f t="shared" si="32"/>
        <v>0</v>
      </c>
      <c r="BZ40" s="771">
        <f t="shared" si="33"/>
        <v>0</v>
      </c>
      <c r="CA40" s="771">
        <f t="shared" si="34"/>
        <v>0</v>
      </c>
      <c r="CB40" s="771">
        <f t="shared" si="35"/>
        <v>0</v>
      </c>
      <c r="CC40" s="771">
        <f t="shared" si="36"/>
        <v>0</v>
      </c>
      <c r="CD40" s="771">
        <f t="shared" si="37"/>
        <v>0</v>
      </c>
      <c r="CE40" s="771">
        <f t="shared" si="38"/>
        <v>0</v>
      </c>
      <c r="CF40" s="772">
        <f t="shared" si="39"/>
        <v>0</v>
      </c>
      <c r="CG40" s="773">
        <f t="shared" si="40"/>
        <v>0</v>
      </c>
      <c r="CH40" s="774">
        <v>1</v>
      </c>
      <c r="CI40" s="773">
        <f t="shared" si="41"/>
        <v>0</v>
      </c>
      <c r="CJ40" s="775">
        <v>1.605143324344349E-3</v>
      </c>
      <c r="CK40" s="767">
        <v>7.77426596115561E-4</v>
      </c>
      <c r="CL40" s="768">
        <v>1.7368612203000327E-3</v>
      </c>
      <c r="CM40" s="769">
        <v>2.1445031261351642E-3</v>
      </c>
      <c r="CN40" s="769">
        <v>3.9338358529467637E-3</v>
      </c>
      <c r="CO40" s="769">
        <v>3.2101874336783239E-3</v>
      </c>
      <c r="CP40" s="769">
        <v>7.2696560529365178E-4</v>
      </c>
      <c r="CQ40" s="769">
        <v>8.6425880343017137E-4</v>
      </c>
      <c r="CR40" s="769">
        <v>4.3166038942576968E-4</v>
      </c>
      <c r="CS40" s="769">
        <v>1.3369096857814287E-3</v>
      </c>
      <c r="CT40" s="769">
        <v>6.102377003773153E-4</v>
      </c>
      <c r="CU40" s="769">
        <v>2.4469099526399475E-3</v>
      </c>
      <c r="CV40" s="769">
        <v>1.2365480465220946E-3</v>
      </c>
      <c r="CW40" s="769">
        <v>3.6742857543799281E-3</v>
      </c>
      <c r="CX40" s="769">
        <v>9.1906945225501339E-4</v>
      </c>
      <c r="CY40" s="769">
        <v>1.986816665873227E-3</v>
      </c>
      <c r="CZ40" s="769">
        <v>1.9049130868801065E-3</v>
      </c>
      <c r="DA40" s="769">
        <v>8.6721226306970005E-4</v>
      </c>
      <c r="DB40" s="769">
        <v>4.6212389028201786E-4</v>
      </c>
      <c r="DC40" s="769">
        <v>6.0152699314988515E-4</v>
      </c>
      <c r="DD40" s="769">
        <v>2.0744143343254487E-4</v>
      </c>
      <c r="DE40" s="769">
        <v>4.4962490745467177E-3</v>
      </c>
      <c r="DF40" s="769">
        <v>1.0261379566387629E-3</v>
      </c>
      <c r="DG40" s="769">
        <v>3.1884333107547926E-3</v>
      </c>
      <c r="DH40" s="769">
        <v>8.9314237413285185E-4</v>
      </c>
      <c r="DI40" s="769">
        <v>2.5999573726448602E-3</v>
      </c>
      <c r="DJ40" s="769">
        <v>5.1114629205985902E-3</v>
      </c>
      <c r="DK40" s="769">
        <v>2.0785160659993075E-3</v>
      </c>
      <c r="DL40" s="769">
        <v>1.5458807854865045E-3</v>
      </c>
      <c r="DM40" s="769">
        <v>3.717712051723334E-4</v>
      </c>
      <c r="DN40" s="769">
        <v>2.1722310732783094E-3</v>
      </c>
      <c r="DO40" s="769">
        <v>1.1203721559893708E-3</v>
      </c>
      <c r="DP40" s="769">
        <v>1.0005731158452282</v>
      </c>
      <c r="DQ40" s="769">
        <v>2.8042809519977499E-3</v>
      </c>
      <c r="DR40" s="769">
        <v>1.2683094352962708E-3</v>
      </c>
      <c r="DS40" s="769">
        <v>2.0100791963674732E-3</v>
      </c>
      <c r="DT40" s="769">
        <v>1.1549111650347881E-3</v>
      </c>
      <c r="DU40" s="769">
        <v>1.2406776913499809E-3</v>
      </c>
      <c r="DV40" s="769">
        <v>5.4428163923580044E-4</v>
      </c>
      <c r="DW40" s="769">
        <v>0.24708509365786072</v>
      </c>
      <c r="DX40" s="1139">
        <v>0</v>
      </c>
      <c r="DY40" s="779">
        <v>0.68176766526797428</v>
      </c>
      <c r="DZ40" s="1469">
        <f t="shared" si="42"/>
        <v>0</v>
      </c>
      <c r="EA40" s="1139">
        <f t="shared" si="43"/>
        <v>0</v>
      </c>
      <c r="EB40" s="779">
        <v>0.34789626906938165</v>
      </c>
      <c r="EC40" s="1469">
        <f t="shared" si="44"/>
        <v>0</v>
      </c>
      <c r="ED40" s="1139">
        <f t="shared" si="45"/>
        <v>0</v>
      </c>
      <c r="EE40" s="1936"/>
      <c r="EF40" s="1939"/>
      <c r="EG40" s="774">
        <v>2.1292925249441971E-3</v>
      </c>
      <c r="EH40" s="1601">
        <f t="shared" si="46"/>
        <v>0</v>
      </c>
      <c r="EI40" s="1601">
        <f t="shared" si="47"/>
        <v>0</v>
      </c>
      <c r="EJ40" s="1602">
        <f t="shared" si="48"/>
        <v>0</v>
      </c>
      <c r="EK40" s="1638">
        <f t="shared" si="49"/>
        <v>0</v>
      </c>
      <c r="EL40" s="716"/>
      <c r="EM40" s="777">
        <v>33</v>
      </c>
      <c r="EN40" s="778" t="s">
        <v>5</v>
      </c>
      <c r="EO40" s="799">
        <v>4.7114000000000003E-2</v>
      </c>
      <c r="EP40" s="1471">
        <f t="shared" si="50"/>
        <v>0</v>
      </c>
      <c r="EQ40" s="1154">
        <f t="shared" si="51"/>
        <v>0</v>
      </c>
      <c r="ER40" s="1576">
        <f t="shared" si="52"/>
        <v>0</v>
      </c>
      <c r="ES40" s="799">
        <v>4.7114000000000003E-2</v>
      </c>
      <c r="ET40" s="1471">
        <f t="shared" si="53"/>
        <v>0</v>
      </c>
      <c r="EU40" s="1154">
        <f t="shared" si="54"/>
        <v>0</v>
      </c>
      <c r="EV40" s="1577">
        <f t="shared" si="55"/>
        <v>0</v>
      </c>
    </row>
    <row r="41" spans="2:152" ht="12" customHeight="1">
      <c r="B41" s="777">
        <v>34</v>
      </c>
      <c r="C41" s="778" t="s">
        <v>23</v>
      </c>
      <c r="D41" s="1133">
        <v>0</v>
      </c>
      <c r="E41" s="766">
        <f>I30/43744.2</f>
        <v>1.0465421146952551E-7</v>
      </c>
      <c r="F41" s="767">
        <v>0</v>
      </c>
      <c r="G41" s="767">
        <v>2.0751193193608634E-4</v>
      </c>
      <c r="H41" s="767">
        <v>0</v>
      </c>
      <c r="I41" s="767">
        <v>7.0016696289115093E-4</v>
      </c>
      <c r="J41" s="768">
        <v>3.1923791524871828E-4</v>
      </c>
      <c r="K41" s="769">
        <v>1.6530838278809119E-5</v>
      </c>
      <c r="L41" s="769">
        <v>1.9458786290636431E-4</v>
      </c>
      <c r="M41" s="769">
        <v>1.3191306928733964E-4</v>
      </c>
      <c r="N41" s="769">
        <v>0</v>
      </c>
      <c r="O41" s="769">
        <v>1.4691838683611255E-4</v>
      </c>
      <c r="P41" s="769">
        <v>3.3569178329804263E-4</v>
      </c>
      <c r="Q41" s="769">
        <v>3.3487823827256413E-5</v>
      </c>
      <c r="R41" s="769">
        <v>0</v>
      </c>
      <c r="S41" s="769">
        <v>7.5090252707581226E-4</v>
      </c>
      <c r="T41" s="769">
        <v>7.8462142016477048E-4</v>
      </c>
      <c r="U41" s="769">
        <v>3.2709668978149942E-4</v>
      </c>
      <c r="V41" s="769">
        <v>3.1303935835392063E-4</v>
      </c>
      <c r="W41" s="769">
        <v>1.6745562425957122E-3</v>
      </c>
      <c r="X41" s="769">
        <v>8.176303930330285E-4</v>
      </c>
      <c r="Y41" s="769">
        <v>8.1119448387750967E-4</v>
      </c>
      <c r="Z41" s="769">
        <v>3.8528612564383337E-4</v>
      </c>
      <c r="AA41" s="769">
        <v>0</v>
      </c>
      <c r="AB41" s="769">
        <v>1.5548819444337537E-4</v>
      </c>
      <c r="AC41" s="769">
        <v>5.6868379352340449E-4</v>
      </c>
      <c r="AD41" s="769">
        <v>1.1701654613962414E-4</v>
      </c>
      <c r="AE41" s="769">
        <v>1.4601026938894701E-4</v>
      </c>
      <c r="AF41" s="769">
        <v>2.250558668092903E-4</v>
      </c>
      <c r="AG41" s="769">
        <v>2.1063435408017893E-4</v>
      </c>
      <c r="AH41" s="769">
        <v>0</v>
      </c>
      <c r="AI41" s="769">
        <v>4.2114605139625326E-4</v>
      </c>
      <c r="AJ41" s="769">
        <v>4.7377558088820097E-3</v>
      </c>
      <c r="AK41" s="769">
        <v>1.8703444686595322E-4</v>
      </c>
      <c r="AL41" s="769">
        <v>0</v>
      </c>
      <c r="AM41" s="769">
        <v>7.8942174856917307E-5</v>
      </c>
      <c r="AN41" s="769">
        <v>0</v>
      </c>
      <c r="AO41" s="769">
        <v>3.7962069144112739E-4</v>
      </c>
      <c r="AP41" s="769">
        <v>4.154153921846208E-4</v>
      </c>
      <c r="AQ41" s="769">
        <v>0</v>
      </c>
      <c r="AR41" s="769">
        <v>1.4915514265624E-4</v>
      </c>
      <c r="AS41" s="770">
        <f t="shared" si="0"/>
        <v>0</v>
      </c>
      <c r="AT41" s="771">
        <f t="shared" si="1"/>
        <v>0</v>
      </c>
      <c r="AU41" s="771">
        <f t="shared" si="2"/>
        <v>0</v>
      </c>
      <c r="AV41" s="771">
        <f t="shared" si="3"/>
        <v>0</v>
      </c>
      <c r="AW41" s="771">
        <f t="shared" si="4"/>
        <v>0</v>
      </c>
      <c r="AX41" s="771">
        <f t="shared" si="5"/>
        <v>0</v>
      </c>
      <c r="AY41" s="771">
        <f t="shared" si="6"/>
        <v>0</v>
      </c>
      <c r="AZ41" s="771">
        <f t="shared" si="7"/>
        <v>0</v>
      </c>
      <c r="BA41" s="771">
        <f t="shared" si="8"/>
        <v>0</v>
      </c>
      <c r="BB41" s="771">
        <f t="shared" si="9"/>
        <v>0</v>
      </c>
      <c r="BC41" s="771">
        <f t="shared" si="10"/>
        <v>0</v>
      </c>
      <c r="BD41" s="771">
        <f t="shared" si="11"/>
        <v>0</v>
      </c>
      <c r="BE41" s="771">
        <f t="shared" si="12"/>
        <v>0</v>
      </c>
      <c r="BF41" s="771">
        <f t="shared" si="13"/>
        <v>0</v>
      </c>
      <c r="BG41" s="771">
        <f t="shared" si="14"/>
        <v>0</v>
      </c>
      <c r="BH41" s="771">
        <f t="shared" si="15"/>
        <v>0</v>
      </c>
      <c r="BI41" s="771">
        <f t="shared" si="16"/>
        <v>0</v>
      </c>
      <c r="BJ41" s="771">
        <f t="shared" si="17"/>
        <v>0</v>
      </c>
      <c r="BK41" s="771">
        <f t="shared" si="18"/>
        <v>0</v>
      </c>
      <c r="BL41" s="771">
        <f t="shared" si="19"/>
        <v>0</v>
      </c>
      <c r="BM41" s="771">
        <f t="shared" si="20"/>
        <v>0</v>
      </c>
      <c r="BN41" s="771">
        <f t="shared" si="21"/>
        <v>0</v>
      </c>
      <c r="BO41" s="771">
        <f t="shared" si="22"/>
        <v>0</v>
      </c>
      <c r="BP41" s="771">
        <f t="shared" si="23"/>
        <v>0</v>
      </c>
      <c r="BQ41" s="771">
        <f t="shared" si="24"/>
        <v>0</v>
      </c>
      <c r="BR41" s="771">
        <f t="shared" si="25"/>
        <v>0</v>
      </c>
      <c r="BS41" s="771">
        <f t="shared" si="26"/>
        <v>0</v>
      </c>
      <c r="BT41" s="771">
        <f t="shared" si="27"/>
        <v>0</v>
      </c>
      <c r="BU41" s="771">
        <f t="shared" si="28"/>
        <v>0</v>
      </c>
      <c r="BV41" s="771">
        <f t="shared" si="29"/>
        <v>0</v>
      </c>
      <c r="BW41" s="771">
        <f t="shared" si="30"/>
        <v>0</v>
      </c>
      <c r="BX41" s="771">
        <f t="shared" si="31"/>
        <v>0</v>
      </c>
      <c r="BY41" s="771">
        <f t="shared" si="32"/>
        <v>0</v>
      </c>
      <c r="BZ41" s="771">
        <f t="shared" si="33"/>
        <v>0</v>
      </c>
      <c r="CA41" s="771">
        <f t="shared" si="34"/>
        <v>0</v>
      </c>
      <c r="CB41" s="771">
        <f t="shared" si="35"/>
        <v>0</v>
      </c>
      <c r="CC41" s="771">
        <f t="shared" si="36"/>
        <v>0</v>
      </c>
      <c r="CD41" s="771">
        <f t="shared" si="37"/>
        <v>0</v>
      </c>
      <c r="CE41" s="771">
        <f t="shared" si="38"/>
        <v>0</v>
      </c>
      <c r="CF41" s="772">
        <f t="shared" si="39"/>
        <v>0</v>
      </c>
      <c r="CG41" s="773">
        <f t="shared" si="40"/>
        <v>0</v>
      </c>
      <c r="CH41" s="774">
        <v>0.98567848591568952</v>
      </c>
      <c r="CI41" s="773">
        <f t="shared" si="41"/>
        <v>0</v>
      </c>
      <c r="CJ41" s="775">
        <v>1.0079240228321014E-4</v>
      </c>
      <c r="CK41" s="767">
        <v>1.3053244184313488E-4</v>
      </c>
      <c r="CL41" s="768">
        <v>3.0261182596075654E-4</v>
      </c>
      <c r="CM41" s="769">
        <v>7.6552959040570437E-5</v>
      </c>
      <c r="CN41" s="769">
        <v>8.9926808575747897E-4</v>
      </c>
      <c r="CO41" s="769">
        <v>4.1956327469947483E-4</v>
      </c>
      <c r="CP41" s="769">
        <v>7.2903493251626436E-5</v>
      </c>
      <c r="CQ41" s="769">
        <v>3.8824487861986007E-4</v>
      </c>
      <c r="CR41" s="769">
        <v>2.2590081061157682E-4</v>
      </c>
      <c r="CS41" s="769">
        <v>8.0431507321702771E-5</v>
      </c>
      <c r="CT41" s="769">
        <v>2.2022313324017066E-4</v>
      </c>
      <c r="CU41" s="769">
        <v>4.8700855376458745E-4</v>
      </c>
      <c r="CV41" s="769">
        <v>2.0311678035273768E-4</v>
      </c>
      <c r="CW41" s="769">
        <v>4.7508399729172241E-5</v>
      </c>
      <c r="CX41" s="769">
        <v>8.250010876605596E-4</v>
      </c>
      <c r="CY41" s="769">
        <v>8.5369903675892097E-4</v>
      </c>
      <c r="CZ41" s="769">
        <v>3.9854635902570695E-4</v>
      </c>
      <c r="DA41" s="769">
        <v>5.4116352799014748E-4</v>
      </c>
      <c r="DB41" s="769">
        <v>2.0029581763859258E-3</v>
      </c>
      <c r="DC41" s="769">
        <v>1.0510130288996313E-3</v>
      </c>
      <c r="DD41" s="769">
        <v>9.7132593016074594E-4</v>
      </c>
      <c r="DE41" s="769">
        <v>4.6297615873454524E-4</v>
      </c>
      <c r="DF41" s="769">
        <v>1.3882642507322606E-4</v>
      </c>
      <c r="DG41" s="769">
        <v>2.8207932021270132E-4</v>
      </c>
      <c r="DH41" s="769">
        <v>7.0315946825861826E-4</v>
      </c>
      <c r="DI41" s="769">
        <v>3.4425812588327473E-4</v>
      </c>
      <c r="DJ41" s="769">
        <v>3.0095213180158538E-4</v>
      </c>
      <c r="DK41" s="769">
        <v>4.1749806288435937E-4</v>
      </c>
      <c r="DL41" s="769">
        <v>4.4860683270149586E-4</v>
      </c>
      <c r="DM41" s="769">
        <v>5.1578583492845593E-5</v>
      </c>
      <c r="DN41" s="769">
        <v>5.60625407759237E-4</v>
      </c>
      <c r="DO41" s="769">
        <v>5.2791891148876438E-3</v>
      </c>
      <c r="DP41" s="769">
        <v>3.5348815203139897E-4</v>
      </c>
      <c r="DQ41" s="769">
        <v>1.0001159762380318</v>
      </c>
      <c r="DR41" s="769">
        <v>1.6833735283281831E-4</v>
      </c>
      <c r="DS41" s="769">
        <v>2.9734685412376876E-4</v>
      </c>
      <c r="DT41" s="769">
        <v>5.5811446690507164E-4</v>
      </c>
      <c r="DU41" s="769">
        <v>5.668185552044129E-4</v>
      </c>
      <c r="DV41" s="769">
        <v>1.5483225697448529E-4</v>
      </c>
      <c r="DW41" s="769">
        <v>5.0221199871322542E-4</v>
      </c>
      <c r="DX41" s="1139">
        <v>0</v>
      </c>
      <c r="DY41" s="779">
        <v>0.76690707756076182</v>
      </c>
      <c r="DZ41" s="1469">
        <f t="shared" si="42"/>
        <v>0</v>
      </c>
      <c r="EA41" s="1139">
        <f t="shared" si="43"/>
        <v>0</v>
      </c>
      <c r="EB41" s="779">
        <v>0.553483385742357</v>
      </c>
      <c r="EC41" s="1469">
        <f t="shared" si="44"/>
        <v>0</v>
      </c>
      <c r="ED41" s="1139">
        <f t="shared" si="45"/>
        <v>0</v>
      </c>
      <c r="EE41" s="1936"/>
      <c r="EF41" s="1939"/>
      <c r="EG41" s="774">
        <v>2.4455343201512322E-2</v>
      </c>
      <c r="EH41" s="1601">
        <f t="shared" si="46"/>
        <v>0</v>
      </c>
      <c r="EI41" s="1601">
        <f t="shared" si="47"/>
        <v>0</v>
      </c>
      <c r="EJ41" s="1602">
        <f t="shared" si="48"/>
        <v>0</v>
      </c>
      <c r="EK41" s="1638">
        <f t="shared" si="49"/>
        <v>0</v>
      </c>
      <c r="EL41" s="716"/>
      <c r="EM41" s="777">
        <v>34</v>
      </c>
      <c r="EN41" s="778" t="s">
        <v>23</v>
      </c>
      <c r="EO41" s="799">
        <v>7.4245000000000005E-2</v>
      </c>
      <c r="EP41" s="1471">
        <f t="shared" si="50"/>
        <v>0</v>
      </c>
      <c r="EQ41" s="1154">
        <f t="shared" si="51"/>
        <v>0</v>
      </c>
      <c r="ER41" s="1576">
        <f t="shared" si="52"/>
        <v>0</v>
      </c>
      <c r="ES41" s="799">
        <v>7.3960999999999999E-2</v>
      </c>
      <c r="ET41" s="1471">
        <f t="shared" si="53"/>
        <v>0</v>
      </c>
      <c r="EU41" s="1154">
        <f t="shared" si="54"/>
        <v>0</v>
      </c>
      <c r="EV41" s="1577">
        <f t="shared" si="55"/>
        <v>0</v>
      </c>
    </row>
    <row r="42" spans="2:152" ht="12" customHeight="1">
      <c r="B42" s="777">
        <v>35</v>
      </c>
      <c r="C42" s="778" t="s">
        <v>416</v>
      </c>
      <c r="D42" s="1133">
        <v>0</v>
      </c>
      <c r="E42" s="766">
        <v>2.6882902086507486E-4</v>
      </c>
      <c r="F42" s="767">
        <v>0</v>
      </c>
      <c r="G42" s="767">
        <v>0</v>
      </c>
      <c r="H42" s="767">
        <v>0</v>
      </c>
      <c r="I42" s="767">
        <v>0</v>
      </c>
      <c r="J42" s="768">
        <v>0</v>
      </c>
      <c r="K42" s="769">
        <v>0</v>
      </c>
      <c r="L42" s="769">
        <v>0</v>
      </c>
      <c r="M42" s="769">
        <v>3.297826732183491E-5</v>
      </c>
      <c r="N42" s="769">
        <v>0</v>
      </c>
      <c r="O42" s="769">
        <v>0</v>
      </c>
      <c r="P42" s="769">
        <v>0</v>
      </c>
      <c r="Q42" s="769">
        <v>0</v>
      </c>
      <c r="R42" s="769">
        <v>0</v>
      </c>
      <c r="S42" s="769">
        <v>0</v>
      </c>
      <c r="T42" s="769">
        <v>0</v>
      </c>
      <c r="U42" s="769">
        <v>0</v>
      </c>
      <c r="V42" s="769">
        <v>0</v>
      </c>
      <c r="W42" s="769">
        <v>0</v>
      </c>
      <c r="X42" s="769">
        <v>0</v>
      </c>
      <c r="Y42" s="769">
        <v>0</v>
      </c>
      <c r="Z42" s="769">
        <v>0</v>
      </c>
      <c r="AA42" s="769">
        <v>0</v>
      </c>
      <c r="AB42" s="769">
        <v>0</v>
      </c>
      <c r="AC42" s="769">
        <v>4.7390316126950381E-5</v>
      </c>
      <c r="AD42" s="769">
        <v>3.2764632919094763E-4</v>
      </c>
      <c r="AE42" s="769">
        <v>0</v>
      </c>
      <c r="AF42" s="769">
        <v>2.7801018841147626E-5</v>
      </c>
      <c r="AG42" s="769">
        <v>1.5318862114922105E-4</v>
      </c>
      <c r="AH42" s="769">
        <v>3.7483015508597665E-6</v>
      </c>
      <c r="AI42" s="769">
        <v>1.1833176858743505E-3</v>
      </c>
      <c r="AJ42" s="769">
        <v>9.5353749583094592E-4</v>
      </c>
      <c r="AK42" s="769">
        <v>3.2527729889730993E-5</v>
      </c>
      <c r="AL42" s="769">
        <v>2.4803569509247598E-5</v>
      </c>
      <c r="AM42" s="769">
        <v>1.4887405320430371E-2</v>
      </c>
      <c r="AN42" s="769">
        <v>0</v>
      </c>
      <c r="AO42" s="769">
        <v>2.4420044478669012E-5</v>
      </c>
      <c r="AP42" s="769">
        <v>6.9622691427590074E-5</v>
      </c>
      <c r="AQ42" s="769">
        <v>0</v>
      </c>
      <c r="AR42" s="769">
        <v>2.4290980375444803E-3</v>
      </c>
      <c r="AS42" s="770">
        <f t="shared" si="0"/>
        <v>0</v>
      </c>
      <c r="AT42" s="771">
        <f t="shared" si="1"/>
        <v>0</v>
      </c>
      <c r="AU42" s="771">
        <f t="shared" si="2"/>
        <v>0</v>
      </c>
      <c r="AV42" s="771">
        <f t="shared" si="3"/>
        <v>0</v>
      </c>
      <c r="AW42" s="771">
        <f t="shared" si="4"/>
        <v>0</v>
      </c>
      <c r="AX42" s="771">
        <f t="shared" si="5"/>
        <v>0</v>
      </c>
      <c r="AY42" s="771">
        <f t="shared" si="6"/>
        <v>0</v>
      </c>
      <c r="AZ42" s="771">
        <f t="shared" si="7"/>
        <v>0</v>
      </c>
      <c r="BA42" s="771">
        <f t="shared" si="8"/>
        <v>0</v>
      </c>
      <c r="BB42" s="771">
        <f t="shared" si="9"/>
        <v>0</v>
      </c>
      <c r="BC42" s="771">
        <f t="shared" si="10"/>
        <v>0</v>
      </c>
      <c r="BD42" s="771">
        <f t="shared" si="11"/>
        <v>0</v>
      </c>
      <c r="BE42" s="771">
        <f t="shared" si="12"/>
        <v>0</v>
      </c>
      <c r="BF42" s="771">
        <f t="shared" si="13"/>
        <v>0</v>
      </c>
      <c r="BG42" s="771">
        <f t="shared" si="14"/>
        <v>0</v>
      </c>
      <c r="BH42" s="771">
        <f t="shared" si="15"/>
        <v>0</v>
      </c>
      <c r="BI42" s="771">
        <f t="shared" si="16"/>
        <v>0</v>
      </c>
      <c r="BJ42" s="771">
        <f t="shared" si="17"/>
        <v>0</v>
      </c>
      <c r="BK42" s="771">
        <f t="shared" si="18"/>
        <v>0</v>
      </c>
      <c r="BL42" s="771">
        <f t="shared" si="19"/>
        <v>0</v>
      </c>
      <c r="BM42" s="771">
        <f t="shared" si="20"/>
        <v>0</v>
      </c>
      <c r="BN42" s="771">
        <f t="shared" si="21"/>
        <v>0</v>
      </c>
      <c r="BO42" s="771">
        <f t="shared" si="22"/>
        <v>0</v>
      </c>
      <c r="BP42" s="771">
        <f t="shared" si="23"/>
        <v>0</v>
      </c>
      <c r="BQ42" s="771">
        <f t="shared" si="24"/>
        <v>0</v>
      </c>
      <c r="BR42" s="771">
        <f t="shared" si="25"/>
        <v>0</v>
      </c>
      <c r="BS42" s="771">
        <f t="shared" si="26"/>
        <v>0</v>
      </c>
      <c r="BT42" s="771">
        <f t="shared" si="27"/>
        <v>0</v>
      </c>
      <c r="BU42" s="771">
        <f t="shared" si="28"/>
        <v>0</v>
      </c>
      <c r="BV42" s="771">
        <f t="shared" si="29"/>
        <v>0</v>
      </c>
      <c r="BW42" s="771">
        <f t="shared" si="30"/>
        <v>0</v>
      </c>
      <c r="BX42" s="771">
        <f t="shared" si="31"/>
        <v>0</v>
      </c>
      <c r="BY42" s="771">
        <f t="shared" si="32"/>
        <v>0</v>
      </c>
      <c r="BZ42" s="771">
        <f t="shared" si="33"/>
        <v>0</v>
      </c>
      <c r="CA42" s="771">
        <f t="shared" si="34"/>
        <v>0</v>
      </c>
      <c r="CB42" s="771">
        <f t="shared" si="35"/>
        <v>0</v>
      </c>
      <c r="CC42" s="771">
        <f t="shared" si="36"/>
        <v>0</v>
      </c>
      <c r="CD42" s="771">
        <f t="shared" si="37"/>
        <v>0</v>
      </c>
      <c r="CE42" s="771">
        <f t="shared" si="38"/>
        <v>0</v>
      </c>
      <c r="CF42" s="772">
        <f t="shared" si="39"/>
        <v>0</v>
      </c>
      <c r="CG42" s="773">
        <f t="shared" si="40"/>
        <v>0</v>
      </c>
      <c r="CH42" s="774">
        <v>0.99986255062491836</v>
      </c>
      <c r="CI42" s="773">
        <f t="shared" si="41"/>
        <v>0</v>
      </c>
      <c r="CJ42" s="775">
        <v>3.8518705875698642E-4</v>
      </c>
      <c r="CK42" s="767">
        <v>1.3862953786074157E-4</v>
      </c>
      <c r="CL42" s="768">
        <v>1.0586266389330605E-4</v>
      </c>
      <c r="CM42" s="769">
        <v>8.6412243096300399E-5</v>
      </c>
      <c r="CN42" s="769">
        <v>3.5693192982120267E-4</v>
      </c>
      <c r="CO42" s="769">
        <v>1.29674988037334E-4</v>
      </c>
      <c r="CP42" s="769">
        <v>3.7962769883759785E-5</v>
      </c>
      <c r="CQ42" s="769">
        <v>8.54208582067017E-5</v>
      </c>
      <c r="CR42" s="769">
        <v>7.5511452289293816E-5</v>
      </c>
      <c r="CS42" s="769">
        <v>8.629427793865489E-5</v>
      </c>
      <c r="CT42" s="769">
        <v>3.8939370658706786E-5</v>
      </c>
      <c r="CU42" s="769">
        <v>1.3562270826401684E-4</v>
      </c>
      <c r="CV42" s="769">
        <v>5.6998371124763454E-5</v>
      </c>
      <c r="CW42" s="769">
        <v>5.5419816843090278E-5</v>
      </c>
      <c r="CX42" s="769">
        <v>5.8533960139812793E-5</v>
      </c>
      <c r="CY42" s="769">
        <v>5.6044480730574049E-5</v>
      </c>
      <c r="CZ42" s="769">
        <v>5.4973861863740312E-5</v>
      </c>
      <c r="DA42" s="769">
        <v>5.452383842477519E-5</v>
      </c>
      <c r="DB42" s="769">
        <v>4.7735086402473503E-5</v>
      </c>
      <c r="DC42" s="769">
        <v>4.4504916943250874E-5</v>
      </c>
      <c r="DD42" s="769">
        <v>2.3125981597003729E-5</v>
      </c>
      <c r="DE42" s="769">
        <v>8.1505078914081161E-5</v>
      </c>
      <c r="DF42" s="769">
        <v>1.7286178515895238E-4</v>
      </c>
      <c r="DG42" s="769">
        <v>1.0167746422220913E-4</v>
      </c>
      <c r="DH42" s="769">
        <v>1.1211632740433023E-4</v>
      </c>
      <c r="DI42" s="769">
        <v>4.636028789147155E-4</v>
      </c>
      <c r="DJ42" s="769">
        <v>1.4701917026209115E-4</v>
      </c>
      <c r="DK42" s="769">
        <v>1.4425486056266233E-4</v>
      </c>
      <c r="DL42" s="769">
        <v>2.5882930647154614E-4</v>
      </c>
      <c r="DM42" s="769">
        <v>3.0080079209005156E-5</v>
      </c>
      <c r="DN42" s="769">
        <v>1.3275190847288243E-3</v>
      </c>
      <c r="DO42" s="769">
        <v>1.1341255059242753E-3</v>
      </c>
      <c r="DP42" s="769">
        <v>1.1165082218206847E-4</v>
      </c>
      <c r="DQ42" s="769">
        <v>1.0642705152614998E-4</v>
      </c>
      <c r="DR42" s="769">
        <v>1.0151603742951587</v>
      </c>
      <c r="DS42" s="769">
        <v>1.2511525689480447E-4</v>
      </c>
      <c r="DT42" s="769">
        <v>9.0170371981698996E-5</v>
      </c>
      <c r="DU42" s="769">
        <v>1.6458159175196822E-4</v>
      </c>
      <c r="DV42" s="769">
        <v>8.0806511952175502E-5</v>
      </c>
      <c r="DW42" s="769">
        <v>2.6379686279146921E-3</v>
      </c>
      <c r="DX42" s="1139">
        <v>0</v>
      </c>
      <c r="DY42" s="779">
        <v>0.60740150942882609</v>
      </c>
      <c r="DZ42" s="1469">
        <f t="shared" si="42"/>
        <v>0</v>
      </c>
      <c r="EA42" s="1139">
        <f t="shared" si="43"/>
        <v>0</v>
      </c>
      <c r="EB42" s="779">
        <v>0.49488441096207375</v>
      </c>
      <c r="EC42" s="1469">
        <f t="shared" si="44"/>
        <v>0</v>
      </c>
      <c r="ED42" s="1139">
        <f t="shared" si="45"/>
        <v>0</v>
      </c>
      <c r="EE42" s="1936"/>
      <c r="EF42" s="1939"/>
      <c r="EG42" s="774">
        <v>6.358520352054374E-2</v>
      </c>
      <c r="EH42" s="1601">
        <f t="shared" si="46"/>
        <v>0</v>
      </c>
      <c r="EI42" s="1601">
        <f t="shared" si="47"/>
        <v>0</v>
      </c>
      <c r="EJ42" s="1602">
        <f t="shared" si="48"/>
        <v>0</v>
      </c>
      <c r="EK42" s="1638">
        <f t="shared" si="49"/>
        <v>0</v>
      </c>
      <c r="EL42" s="716"/>
      <c r="EM42" s="777">
        <v>35</v>
      </c>
      <c r="EN42" s="778" t="s">
        <v>416</v>
      </c>
      <c r="EO42" s="799">
        <v>0.117211</v>
      </c>
      <c r="EP42" s="1471">
        <f t="shared" si="50"/>
        <v>0</v>
      </c>
      <c r="EQ42" s="1154">
        <f t="shared" si="51"/>
        <v>0</v>
      </c>
      <c r="ER42" s="1576">
        <f t="shared" si="52"/>
        <v>0</v>
      </c>
      <c r="ES42" s="799">
        <v>0.112761</v>
      </c>
      <c r="ET42" s="1471">
        <f t="shared" si="53"/>
        <v>0</v>
      </c>
      <c r="EU42" s="1154">
        <f t="shared" si="54"/>
        <v>0</v>
      </c>
      <c r="EV42" s="1577">
        <f t="shared" si="55"/>
        <v>0</v>
      </c>
    </row>
    <row r="43" spans="2:152" ht="12" customHeight="1">
      <c r="B43" s="777">
        <v>36</v>
      </c>
      <c r="C43" s="778" t="s">
        <v>874</v>
      </c>
      <c r="D43" s="1133">
        <v>0</v>
      </c>
      <c r="E43" s="766">
        <v>1.0997550853571244E-4</v>
      </c>
      <c r="F43" s="767">
        <v>0</v>
      </c>
      <c r="G43" s="767">
        <v>1.0375596596804317E-4</v>
      </c>
      <c r="H43" s="767">
        <v>1.2622649223221587E-2</v>
      </c>
      <c r="I43" s="767">
        <v>4.0932837830559591E-3</v>
      </c>
      <c r="J43" s="768">
        <v>1.6259851150001382E-3</v>
      </c>
      <c r="K43" s="769">
        <v>1.272874547468302E-3</v>
      </c>
      <c r="L43" s="769">
        <v>1.439950185507096E-3</v>
      </c>
      <c r="M43" s="769">
        <v>3.264848464861656E-3</v>
      </c>
      <c r="N43" s="769">
        <v>1.6975046681378374E-3</v>
      </c>
      <c r="O43" s="769">
        <v>7.345919341805627E-4</v>
      </c>
      <c r="P43" s="769">
        <v>2.2465527036099778E-3</v>
      </c>
      <c r="Q43" s="769">
        <v>2.5450746108714872E-4</v>
      </c>
      <c r="R43" s="769">
        <v>6.2055784012775219E-4</v>
      </c>
      <c r="S43" s="769">
        <v>1.6173285198555958E-3</v>
      </c>
      <c r="T43" s="769">
        <v>3.7269517457826601E-3</v>
      </c>
      <c r="U43" s="769">
        <v>4.284966636137642E-3</v>
      </c>
      <c r="V43" s="769">
        <v>1.6921046397509222E-3</v>
      </c>
      <c r="W43" s="769">
        <v>1.2996555912683139E-3</v>
      </c>
      <c r="X43" s="769">
        <v>1.7303340875815254E-3</v>
      </c>
      <c r="Y43" s="769">
        <v>4.0559724193875484E-4</v>
      </c>
      <c r="Z43" s="769">
        <v>9.9363263981830721E-4</v>
      </c>
      <c r="AA43" s="769">
        <v>1.5225666122892876E-3</v>
      </c>
      <c r="AB43" s="769">
        <v>1.7180675742456129E-3</v>
      </c>
      <c r="AC43" s="769">
        <v>1.5270212974239567E-3</v>
      </c>
      <c r="AD43" s="769">
        <v>1.6592946242598702E-2</v>
      </c>
      <c r="AE43" s="769">
        <v>3.1635558367605187E-3</v>
      </c>
      <c r="AF43" s="769">
        <v>1.048495567723282E-3</v>
      </c>
      <c r="AG43" s="769">
        <v>5.1318188084989048E-3</v>
      </c>
      <c r="AH43" s="769">
        <v>3.804526074122663E-4</v>
      </c>
      <c r="AI43" s="769">
        <v>1.9126193846337159E-3</v>
      </c>
      <c r="AJ43" s="769">
        <v>2.3902576689215191E-3</v>
      </c>
      <c r="AK43" s="769">
        <v>6.7766103936939575E-6</v>
      </c>
      <c r="AL43" s="769">
        <v>2.1193272169568226E-3</v>
      </c>
      <c r="AM43" s="769">
        <v>1.5216784739660958E-3</v>
      </c>
      <c r="AN43" s="769">
        <v>0</v>
      </c>
      <c r="AO43" s="769">
        <v>3.2301058833148558E-3</v>
      </c>
      <c r="AP43" s="769">
        <v>4.6391920054584188E-3</v>
      </c>
      <c r="AQ43" s="769">
        <v>0</v>
      </c>
      <c r="AR43" s="769">
        <v>7.7773752956468009E-3</v>
      </c>
      <c r="AS43" s="770">
        <f t="shared" si="0"/>
        <v>0</v>
      </c>
      <c r="AT43" s="771">
        <f t="shared" si="1"/>
        <v>0</v>
      </c>
      <c r="AU43" s="771">
        <f t="shared" si="2"/>
        <v>0</v>
      </c>
      <c r="AV43" s="771">
        <f t="shared" si="3"/>
        <v>0</v>
      </c>
      <c r="AW43" s="771">
        <f t="shared" si="4"/>
        <v>0</v>
      </c>
      <c r="AX43" s="771">
        <f t="shared" si="5"/>
        <v>0</v>
      </c>
      <c r="AY43" s="771">
        <f t="shared" si="6"/>
        <v>0</v>
      </c>
      <c r="AZ43" s="771">
        <f t="shared" si="7"/>
        <v>0</v>
      </c>
      <c r="BA43" s="771">
        <f t="shared" si="8"/>
        <v>0</v>
      </c>
      <c r="BB43" s="771">
        <f t="shared" si="9"/>
        <v>0</v>
      </c>
      <c r="BC43" s="771">
        <f t="shared" si="10"/>
        <v>0</v>
      </c>
      <c r="BD43" s="771">
        <f t="shared" si="11"/>
        <v>0</v>
      </c>
      <c r="BE43" s="771">
        <f t="shared" si="12"/>
        <v>0</v>
      </c>
      <c r="BF43" s="771">
        <f t="shared" si="13"/>
        <v>0</v>
      </c>
      <c r="BG43" s="771">
        <f t="shared" si="14"/>
        <v>0</v>
      </c>
      <c r="BH43" s="771">
        <f t="shared" si="15"/>
        <v>0</v>
      </c>
      <c r="BI43" s="771">
        <f t="shared" si="16"/>
        <v>0</v>
      </c>
      <c r="BJ43" s="771">
        <f t="shared" si="17"/>
        <v>0</v>
      </c>
      <c r="BK43" s="771">
        <f t="shared" si="18"/>
        <v>0</v>
      </c>
      <c r="BL43" s="771">
        <f t="shared" si="19"/>
        <v>0</v>
      </c>
      <c r="BM43" s="771">
        <f t="shared" si="20"/>
        <v>0</v>
      </c>
      <c r="BN43" s="771">
        <f t="shared" si="21"/>
        <v>0</v>
      </c>
      <c r="BO43" s="771">
        <f t="shared" si="22"/>
        <v>0</v>
      </c>
      <c r="BP43" s="771">
        <f t="shared" si="23"/>
        <v>0</v>
      </c>
      <c r="BQ43" s="771">
        <f t="shared" si="24"/>
        <v>0</v>
      </c>
      <c r="BR43" s="771">
        <f t="shared" si="25"/>
        <v>0</v>
      </c>
      <c r="BS43" s="771">
        <f t="shared" si="26"/>
        <v>0</v>
      </c>
      <c r="BT43" s="771">
        <f t="shared" si="27"/>
        <v>0</v>
      </c>
      <c r="BU43" s="771">
        <f t="shared" si="28"/>
        <v>0</v>
      </c>
      <c r="BV43" s="771">
        <f t="shared" si="29"/>
        <v>0</v>
      </c>
      <c r="BW43" s="771">
        <f t="shared" si="30"/>
        <v>0</v>
      </c>
      <c r="BX43" s="771">
        <f t="shared" si="31"/>
        <v>0</v>
      </c>
      <c r="BY43" s="771">
        <f t="shared" si="32"/>
        <v>0</v>
      </c>
      <c r="BZ43" s="771">
        <f t="shared" si="33"/>
        <v>0</v>
      </c>
      <c r="CA43" s="771">
        <f t="shared" si="34"/>
        <v>0</v>
      </c>
      <c r="CB43" s="771">
        <f t="shared" si="35"/>
        <v>0</v>
      </c>
      <c r="CC43" s="771">
        <f t="shared" si="36"/>
        <v>0</v>
      </c>
      <c r="CD43" s="771">
        <f t="shared" si="37"/>
        <v>0</v>
      </c>
      <c r="CE43" s="771">
        <f t="shared" si="38"/>
        <v>0</v>
      </c>
      <c r="CF43" s="772">
        <f t="shared" si="39"/>
        <v>0</v>
      </c>
      <c r="CG43" s="773">
        <f t="shared" si="40"/>
        <v>0</v>
      </c>
      <c r="CH43" s="774">
        <v>0.99025154217406586</v>
      </c>
      <c r="CI43" s="773">
        <f t="shared" si="41"/>
        <v>0</v>
      </c>
      <c r="CJ43" s="775">
        <v>5.3259927295251728E-4</v>
      </c>
      <c r="CK43" s="767">
        <v>7.1002003608138919E-4</v>
      </c>
      <c r="CL43" s="768">
        <v>5.0031645453841147E-4</v>
      </c>
      <c r="CM43" s="769">
        <v>1.3019155831520227E-2</v>
      </c>
      <c r="CN43" s="769">
        <v>5.2613907618651616E-3</v>
      </c>
      <c r="CO43" s="769">
        <v>2.5876223019732736E-3</v>
      </c>
      <c r="CP43" s="769">
        <v>1.5870620548618193E-3</v>
      </c>
      <c r="CQ43" s="769">
        <v>2.3696240229544377E-3</v>
      </c>
      <c r="CR43" s="769">
        <v>3.6047722293536984E-3</v>
      </c>
      <c r="CS43" s="769">
        <v>2.1063010256477913E-3</v>
      </c>
      <c r="CT43" s="769">
        <v>1.081807618239555E-3</v>
      </c>
      <c r="CU43" s="769">
        <v>3.0540173216457595E-3</v>
      </c>
      <c r="CV43" s="769">
        <v>1.0084271163213509E-3</v>
      </c>
      <c r="CW43" s="769">
        <v>9.3254751036907788E-4</v>
      </c>
      <c r="CX43" s="769">
        <v>2.0022576647007345E-3</v>
      </c>
      <c r="CY43" s="769">
        <v>4.1053996145422392E-3</v>
      </c>
      <c r="CZ43" s="769">
        <v>4.6183712502455209E-3</v>
      </c>
      <c r="DA43" s="769">
        <v>2.2607841208642392E-3</v>
      </c>
      <c r="DB43" s="769">
        <v>1.9702295103743517E-3</v>
      </c>
      <c r="DC43" s="769">
        <v>2.1906291961680973E-3</v>
      </c>
      <c r="DD43" s="769">
        <v>6.766754891563508E-4</v>
      </c>
      <c r="DE43" s="769">
        <v>1.4841901994951646E-3</v>
      </c>
      <c r="DF43" s="769">
        <v>2.2330319008040346E-3</v>
      </c>
      <c r="DG43" s="769">
        <v>2.4410069955396229E-3</v>
      </c>
      <c r="DH43" s="769">
        <v>2.1862545797079374E-3</v>
      </c>
      <c r="DI43" s="769">
        <v>1.9255680612673624E-2</v>
      </c>
      <c r="DJ43" s="769">
        <v>4.1308450758797861E-3</v>
      </c>
      <c r="DK43" s="769">
        <v>1.7797094174448887E-3</v>
      </c>
      <c r="DL43" s="769">
        <v>5.9095679101982355E-3</v>
      </c>
      <c r="DM43" s="769">
        <v>8.8858881744760402E-4</v>
      </c>
      <c r="DN43" s="769">
        <v>2.8180608249114194E-3</v>
      </c>
      <c r="DO43" s="769">
        <v>3.388481123235771E-3</v>
      </c>
      <c r="DP43" s="769">
        <v>7.4287386955841173E-4</v>
      </c>
      <c r="DQ43" s="769">
        <v>2.7454323788772355E-3</v>
      </c>
      <c r="DR43" s="769">
        <v>2.0665222823929895E-3</v>
      </c>
      <c r="DS43" s="769">
        <v>1.0007972224420596</v>
      </c>
      <c r="DT43" s="769">
        <v>3.8360005845676634E-3</v>
      </c>
      <c r="DU43" s="769">
        <v>5.4733566964232363E-3</v>
      </c>
      <c r="DV43" s="769">
        <v>7.466197753756424E-4</v>
      </c>
      <c r="DW43" s="769">
        <v>8.4789878593651107E-3</v>
      </c>
      <c r="DX43" s="1139">
        <v>0</v>
      </c>
      <c r="DY43" s="779">
        <v>0.5384297389258117</v>
      </c>
      <c r="DZ43" s="1469">
        <f t="shared" si="42"/>
        <v>0</v>
      </c>
      <c r="EA43" s="1139">
        <f t="shared" si="43"/>
        <v>0</v>
      </c>
      <c r="EB43" s="779">
        <v>0.47085572550640759</v>
      </c>
      <c r="EC43" s="1469">
        <f t="shared" si="44"/>
        <v>0</v>
      </c>
      <c r="ED43" s="1139">
        <f t="shared" si="45"/>
        <v>0</v>
      </c>
      <c r="EE43" s="1936"/>
      <c r="EF43" s="1939"/>
      <c r="EG43" s="774">
        <v>8.8066390764001638E-3</v>
      </c>
      <c r="EH43" s="1601">
        <f t="shared" si="46"/>
        <v>0</v>
      </c>
      <c r="EI43" s="1601">
        <f t="shared" si="47"/>
        <v>0</v>
      </c>
      <c r="EJ43" s="1602">
        <f t="shared" si="48"/>
        <v>0</v>
      </c>
      <c r="EK43" s="1638">
        <f t="shared" si="49"/>
        <v>0</v>
      </c>
      <c r="EL43" s="716"/>
      <c r="EM43" s="777">
        <v>36</v>
      </c>
      <c r="EN43" s="778" t="s">
        <v>874</v>
      </c>
      <c r="EO43" s="799">
        <v>0.26683000000000001</v>
      </c>
      <c r="EP43" s="1471">
        <f t="shared" si="50"/>
        <v>0</v>
      </c>
      <c r="EQ43" s="1154">
        <f t="shared" si="51"/>
        <v>0</v>
      </c>
      <c r="ER43" s="1576">
        <f t="shared" si="52"/>
        <v>0</v>
      </c>
      <c r="ES43" s="799">
        <v>0.25503199999999998</v>
      </c>
      <c r="ET43" s="1471">
        <f t="shared" si="53"/>
        <v>0</v>
      </c>
      <c r="EU43" s="1154">
        <f t="shared" si="54"/>
        <v>0</v>
      </c>
      <c r="EV43" s="1577">
        <f t="shared" si="55"/>
        <v>0</v>
      </c>
    </row>
    <row r="44" spans="2:152" ht="12" customHeight="1">
      <c r="B44" s="777">
        <v>37</v>
      </c>
      <c r="C44" s="778" t="s">
        <v>24</v>
      </c>
      <c r="D44" s="1133">
        <v>0</v>
      </c>
      <c r="E44" s="766">
        <v>1.7832325050716632E-2</v>
      </c>
      <c r="F44" s="767">
        <v>1.1610805789921821E-2</v>
      </c>
      <c r="G44" s="767">
        <v>2.6509649304835028E-2</v>
      </c>
      <c r="H44" s="767">
        <v>1.207754156445898E-2</v>
      </c>
      <c r="I44" s="767">
        <v>3.8293746970431412E-2</v>
      </c>
      <c r="J44" s="768">
        <v>2.0456765609137867E-2</v>
      </c>
      <c r="K44" s="769">
        <v>3.1656555303919462E-2</v>
      </c>
      <c r="L44" s="769">
        <v>1.6137820097034482E-2</v>
      </c>
      <c r="M44" s="769">
        <v>4.1321768954259146E-2</v>
      </c>
      <c r="N44" s="769">
        <v>3.4968596163639447E-2</v>
      </c>
      <c r="O44" s="769">
        <v>3.8345698964225371E-2</v>
      </c>
      <c r="P44" s="769">
        <v>5.3633217993079588E-2</v>
      </c>
      <c r="Q44" s="769">
        <v>7.1623757601736004E-2</v>
      </c>
      <c r="R44" s="769">
        <v>1.2835894168686928E-2</v>
      </c>
      <c r="S44" s="769">
        <v>3.0093862815884477E-2</v>
      </c>
      <c r="T44" s="769">
        <v>4.354648881914476E-2</v>
      </c>
      <c r="U44" s="769">
        <v>2.6298573858432553E-2</v>
      </c>
      <c r="V44" s="769">
        <v>4.2624115875325733E-2</v>
      </c>
      <c r="W44" s="769">
        <v>4.7537402588314098E-2</v>
      </c>
      <c r="X44" s="769">
        <v>4.6110551235002184E-2</v>
      </c>
      <c r="Y44" s="769">
        <v>2.0279862096937742E-2</v>
      </c>
      <c r="Z44" s="769">
        <v>2.3766070487082777E-2</v>
      </c>
      <c r="AA44" s="769">
        <v>4.4263186514410004E-2</v>
      </c>
      <c r="AB44" s="769">
        <v>0.10215112528807652</v>
      </c>
      <c r="AC44" s="769">
        <v>6.1886487271116425E-2</v>
      </c>
      <c r="AD44" s="769">
        <v>0.11942708699010041</v>
      </c>
      <c r="AE44" s="769">
        <v>6.4536539069914578E-2</v>
      </c>
      <c r="AF44" s="769">
        <v>9.8220999565774569E-2</v>
      </c>
      <c r="AG44" s="769">
        <v>0.1222713276857795</v>
      </c>
      <c r="AH44" s="769">
        <v>2.5441596776460667E-2</v>
      </c>
      <c r="AI44" s="769">
        <v>0.1618248566562647</v>
      </c>
      <c r="AJ44" s="769">
        <v>0.14628034857568009</v>
      </c>
      <c r="AK44" s="769">
        <v>0.1085965368810244</v>
      </c>
      <c r="AL44" s="769">
        <v>5.7778537195708433E-2</v>
      </c>
      <c r="AM44" s="769">
        <v>4.9223168167248525E-2</v>
      </c>
      <c r="AN44" s="769">
        <v>9.9723344039177028E-2</v>
      </c>
      <c r="AO44" s="769">
        <v>0.13823077177352772</v>
      </c>
      <c r="AP44" s="769">
        <v>3.7104253018143671E-2</v>
      </c>
      <c r="AQ44" s="769">
        <v>0</v>
      </c>
      <c r="AR44" s="769">
        <v>4.1443821780912403E-2</v>
      </c>
      <c r="AS44" s="770">
        <f t="shared" si="0"/>
        <v>0</v>
      </c>
      <c r="AT44" s="771">
        <f t="shared" si="1"/>
        <v>0</v>
      </c>
      <c r="AU44" s="771">
        <f t="shared" si="2"/>
        <v>0</v>
      </c>
      <c r="AV44" s="771">
        <f t="shared" si="3"/>
        <v>0</v>
      </c>
      <c r="AW44" s="771">
        <f t="shared" si="4"/>
        <v>0</v>
      </c>
      <c r="AX44" s="771">
        <f t="shared" si="5"/>
        <v>0</v>
      </c>
      <c r="AY44" s="771">
        <f t="shared" si="6"/>
        <v>0</v>
      </c>
      <c r="AZ44" s="771">
        <f t="shared" si="7"/>
        <v>0</v>
      </c>
      <c r="BA44" s="771">
        <f t="shared" si="8"/>
        <v>0</v>
      </c>
      <c r="BB44" s="771">
        <f t="shared" si="9"/>
        <v>0</v>
      </c>
      <c r="BC44" s="771">
        <f t="shared" si="10"/>
        <v>0</v>
      </c>
      <c r="BD44" s="771">
        <f t="shared" si="11"/>
        <v>0</v>
      </c>
      <c r="BE44" s="771">
        <f t="shared" si="12"/>
        <v>0</v>
      </c>
      <c r="BF44" s="771">
        <f t="shared" si="13"/>
        <v>0</v>
      </c>
      <c r="BG44" s="771">
        <f t="shared" si="14"/>
        <v>0</v>
      </c>
      <c r="BH44" s="771">
        <f t="shared" si="15"/>
        <v>0</v>
      </c>
      <c r="BI44" s="771">
        <f t="shared" si="16"/>
        <v>0</v>
      </c>
      <c r="BJ44" s="771">
        <f t="shared" si="17"/>
        <v>0</v>
      </c>
      <c r="BK44" s="771">
        <f t="shared" si="18"/>
        <v>0</v>
      </c>
      <c r="BL44" s="771">
        <f t="shared" si="19"/>
        <v>0</v>
      </c>
      <c r="BM44" s="771">
        <f t="shared" si="20"/>
        <v>0</v>
      </c>
      <c r="BN44" s="771">
        <f t="shared" si="21"/>
        <v>0</v>
      </c>
      <c r="BO44" s="771">
        <f t="shared" si="22"/>
        <v>0</v>
      </c>
      <c r="BP44" s="771">
        <f t="shared" si="23"/>
        <v>0</v>
      </c>
      <c r="BQ44" s="771">
        <f t="shared" si="24"/>
        <v>0</v>
      </c>
      <c r="BR44" s="771">
        <f t="shared" si="25"/>
        <v>0</v>
      </c>
      <c r="BS44" s="771">
        <f t="shared" si="26"/>
        <v>0</v>
      </c>
      <c r="BT44" s="771">
        <f t="shared" si="27"/>
        <v>0</v>
      </c>
      <c r="BU44" s="771">
        <f t="shared" si="28"/>
        <v>0</v>
      </c>
      <c r="BV44" s="771">
        <f t="shared" si="29"/>
        <v>0</v>
      </c>
      <c r="BW44" s="771">
        <f t="shared" si="30"/>
        <v>0</v>
      </c>
      <c r="BX44" s="771">
        <f t="shared" si="31"/>
        <v>0</v>
      </c>
      <c r="BY44" s="771">
        <f t="shared" si="32"/>
        <v>0</v>
      </c>
      <c r="BZ44" s="771">
        <f t="shared" si="33"/>
        <v>0</v>
      </c>
      <c r="CA44" s="771">
        <f t="shared" si="34"/>
        <v>0</v>
      </c>
      <c r="CB44" s="771">
        <f t="shared" si="35"/>
        <v>0</v>
      </c>
      <c r="CC44" s="771">
        <f t="shared" si="36"/>
        <v>0</v>
      </c>
      <c r="CD44" s="771">
        <f t="shared" si="37"/>
        <v>0</v>
      </c>
      <c r="CE44" s="771">
        <f t="shared" si="38"/>
        <v>0</v>
      </c>
      <c r="CF44" s="772">
        <f t="shared" si="39"/>
        <v>0</v>
      </c>
      <c r="CG44" s="773">
        <f t="shared" si="40"/>
        <v>0</v>
      </c>
      <c r="CH44" s="774">
        <v>0.65550783570155802</v>
      </c>
      <c r="CI44" s="773">
        <f t="shared" si="41"/>
        <v>0</v>
      </c>
      <c r="CJ44" s="775">
        <v>2.5948179010848116E-2</v>
      </c>
      <c r="CK44" s="767">
        <v>2.67172258328877E-2</v>
      </c>
      <c r="CL44" s="768">
        <v>3.2843128878879906E-2</v>
      </c>
      <c r="CM44" s="769">
        <v>1.9972402586095298E-2</v>
      </c>
      <c r="CN44" s="769">
        <v>6.59548717527835E-2</v>
      </c>
      <c r="CO44" s="769">
        <v>3.0457589701888322E-2</v>
      </c>
      <c r="CP44" s="769">
        <v>2.9839215762359334E-2</v>
      </c>
      <c r="CQ44" s="769">
        <v>3.1923312446646299E-2</v>
      </c>
      <c r="CR44" s="769">
        <v>3.6993744899721397E-2</v>
      </c>
      <c r="CS44" s="769">
        <v>3.6403151511136253E-2</v>
      </c>
      <c r="CT44" s="769">
        <v>3.5558966615320729E-2</v>
      </c>
      <c r="CU44" s="769">
        <v>5.7973908567783693E-2</v>
      </c>
      <c r="CV44" s="769">
        <v>6.772498575717438E-2</v>
      </c>
      <c r="CW44" s="769">
        <v>1.4601677701051759E-2</v>
      </c>
      <c r="CX44" s="769">
        <v>3.3204438125322637E-2</v>
      </c>
      <c r="CY44" s="769">
        <v>4.0037201709742128E-2</v>
      </c>
      <c r="CZ44" s="769">
        <v>2.7858166446038161E-2</v>
      </c>
      <c r="DA44" s="769">
        <v>4.3780422115000245E-2</v>
      </c>
      <c r="DB44" s="769">
        <v>4.9163675217067278E-2</v>
      </c>
      <c r="DC44" s="769">
        <v>4.4088583750943183E-2</v>
      </c>
      <c r="DD44" s="769">
        <v>2.1111901308120771E-2</v>
      </c>
      <c r="DE44" s="769">
        <v>2.8197046589065484E-2</v>
      </c>
      <c r="DF44" s="769">
        <v>5.3324509614017662E-2</v>
      </c>
      <c r="DG44" s="769">
        <v>8.6211387716353463E-2</v>
      </c>
      <c r="DH44" s="769">
        <v>5.7265252843452755E-2</v>
      </c>
      <c r="DI44" s="769">
        <v>0.11164911682615848</v>
      </c>
      <c r="DJ44" s="769">
        <v>6.4341502830493641E-2</v>
      </c>
      <c r="DK44" s="769">
        <v>8.4807924283784891E-2</v>
      </c>
      <c r="DL44" s="769">
        <v>0.10227556258021021</v>
      </c>
      <c r="DM44" s="769">
        <v>2.7075744270835856E-2</v>
      </c>
      <c r="DN44" s="769">
        <v>0.13202152982156423</v>
      </c>
      <c r="DO44" s="769">
        <v>0.12561158444932222</v>
      </c>
      <c r="DP44" s="769">
        <v>9.0101057481006469E-2</v>
      </c>
      <c r="DQ44" s="769">
        <v>5.1228222755234969E-2</v>
      </c>
      <c r="DR44" s="769">
        <v>4.4316491460249706E-2</v>
      </c>
      <c r="DS44" s="769">
        <v>8.7637105953594072E-2</v>
      </c>
      <c r="DT44" s="769">
        <v>1.1084261894857155</v>
      </c>
      <c r="DU44" s="769">
        <v>4.2861476076116567E-2</v>
      </c>
      <c r="DV44" s="769">
        <v>1.9898403657386415E-2</v>
      </c>
      <c r="DW44" s="769">
        <v>6.9944544029773806E-2</v>
      </c>
      <c r="DX44" s="1139">
        <v>0</v>
      </c>
      <c r="DY44" s="779">
        <v>0.59293117856484856</v>
      </c>
      <c r="DZ44" s="1469">
        <f t="shared" si="42"/>
        <v>0</v>
      </c>
      <c r="EA44" s="1139">
        <f t="shared" si="43"/>
        <v>0</v>
      </c>
      <c r="EB44" s="779">
        <v>0.34209346209346209</v>
      </c>
      <c r="EC44" s="1469">
        <f t="shared" si="44"/>
        <v>0</v>
      </c>
      <c r="ED44" s="1139">
        <f t="shared" si="45"/>
        <v>0</v>
      </c>
      <c r="EE44" s="1936"/>
      <c r="EF44" s="1939"/>
      <c r="EG44" s="774">
        <v>4.8059433844830329E-2</v>
      </c>
      <c r="EH44" s="1601">
        <f t="shared" si="46"/>
        <v>0</v>
      </c>
      <c r="EI44" s="1601">
        <f t="shared" si="47"/>
        <v>0</v>
      </c>
      <c r="EJ44" s="1602">
        <f t="shared" si="48"/>
        <v>0</v>
      </c>
      <c r="EK44" s="1638">
        <f t="shared" si="49"/>
        <v>0</v>
      </c>
      <c r="EL44" s="716"/>
      <c r="EM44" s="777">
        <v>37</v>
      </c>
      <c r="EN44" s="778" t="s">
        <v>24</v>
      </c>
      <c r="EO44" s="799">
        <v>0.101423</v>
      </c>
      <c r="EP44" s="1471">
        <f t="shared" si="50"/>
        <v>0</v>
      </c>
      <c r="EQ44" s="1154">
        <f t="shared" si="51"/>
        <v>0</v>
      </c>
      <c r="ER44" s="1576">
        <f t="shared" si="52"/>
        <v>0</v>
      </c>
      <c r="ES44" s="799">
        <v>8.7041999999999994E-2</v>
      </c>
      <c r="ET44" s="1471">
        <f t="shared" si="53"/>
        <v>0</v>
      </c>
      <c r="EU44" s="1154">
        <f t="shared" si="54"/>
        <v>0</v>
      </c>
      <c r="EV44" s="1577">
        <f t="shared" si="55"/>
        <v>0</v>
      </c>
    </row>
    <row r="45" spans="2:152" ht="12" customHeight="1">
      <c r="B45" s="777">
        <v>38</v>
      </c>
      <c r="C45" s="778" t="s">
        <v>418</v>
      </c>
      <c r="D45" s="1133">
        <v>0</v>
      </c>
      <c r="E45" s="766">
        <v>9.7756007587299946E-5</v>
      </c>
      <c r="F45" s="767">
        <v>0</v>
      </c>
      <c r="G45" s="767">
        <v>1.5563394895206473E-4</v>
      </c>
      <c r="H45" s="767">
        <v>1.1583537748705369E-3</v>
      </c>
      <c r="I45" s="767">
        <v>1.077179942909463E-4</v>
      </c>
      <c r="J45" s="768">
        <v>1.80901485307607E-4</v>
      </c>
      <c r="K45" s="769">
        <v>1.1571586795166383E-4</v>
      </c>
      <c r="L45" s="769">
        <v>7.1348883065666918E-5</v>
      </c>
      <c r="M45" s="769">
        <v>6.5956534643669821E-5</v>
      </c>
      <c r="N45" s="769">
        <v>0</v>
      </c>
      <c r="O45" s="769">
        <v>0</v>
      </c>
      <c r="P45" s="769">
        <v>0</v>
      </c>
      <c r="Q45" s="769">
        <v>9.3765906716317948E-5</v>
      </c>
      <c r="R45" s="769">
        <v>7.1708905970318024E-5</v>
      </c>
      <c r="S45" s="769">
        <v>2.8880866425992781E-5</v>
      </c>
      <c r="T45" s="769">
        <v>0</v>
      </c>
      <c r="U45" s="769">
        <v>9.8129006934449822E-5</v>
      </c>
      <c r="V45" s="769">
        <v>1.2690784798131917E-4</v>
      </c>
      <c r="W45" s="769">
        <v>1.9494833869024709E-4</v>
      </c>
      <c r="X45" s="769">
        <v>7.6058641212374737E-5</v>
      </c>
      <c r="Y45" s="769">
        <v>0</v>
      </c>
      <c r="Z45" s="769">
        <v>1.4194751997404387E-4</v>
      </c>
      <c r="AA45" s="769">
        <v>7.2503172013775599E-5</v>
      </c>
      <c r="AB45" s="769">
        <v>3.0943690181305393E-4</v>
      </c>
      <c r="AC45" s="769">
        <v>7.3718269530811706E-5</v>
      </c>
      <c r="AD45" s="769">
        <v>2.1062978305132345E-4</v>
      </c>
      <c r="AE45" s="769">
        <v>4.8670089796315674E-5</v>
      </c>
      <c r="AF45" s="769">
        <v>8.0225797227311717E-4</v>
      </c>
      <c r="AG45" s="769">
        <v>2.1829378513763998E-4</v>
      </c>
      <c r="AH45" s="769">
        <v>4.5541863842946166E-4</v>
      </c>
      <c r="AI45" s="769">
        <v>3.2664498620489884E-4</v>
      </c>
      <c r="AJ45" s="769">
        <v>9.4113723243224746E-3</v>
      </c>
      <c r="AK45" s="769">
        <v>5.800778497002028E-4</v>
      </c>
      <c r="AL45" s="769">
        <v>2.8634343022342504E-3</v>
      </c>
      <c r="AM45" s="769">
        <v>1.4509027309909285E-2</v>
      </c>
      <c r="AN45" s="769">
        <v>2.7029605367761629E-3</v>
      </c>
      <c r="AO45" s="769">
        <v>1.1499620945409591E-3</v>
      </c>
      <c r="AP45" s="769">
        <v>1.5493369599019712E-2</v>
      </c>
      <c r="AQ45" s="769">
        <v>0</v>
      </c>
      <c r="AR45" s="769">
        <v>1.8111695893972002E-3</v>
      </c>
      <c r="AS45" s="770">
        <f t="shared" si="0"/>
        <v>0</v>
      </c>
      <c r="AT45" s="771">
        <f t="shared" si="1"/>
        <v>0</v>
      </c>
      <c r="AU45" s="771">
        <f t="shared" si="2"/>
        <v>0</v>
      </c>
      <c r="AV45" s="771">
        <f t="shared" si="3"/>
        <v>0</v>
      </c>
      <c r="AW45" s="771">
        <f t="shared" si="4"/>
        <v>0</v>
      </c>
      <c r="AX45" s="771">
        <f t="shared" si="5"/>
        <v>0</v>
      </c>
      <c r="AY45" s="771">
        <f t="shared" si="6"/>
        <v>0</v>
      </c>
      <c r="AZ45" s="771">
        <f t="shared" si="7"/>
        <v>0</v>
      </c>
      <c r="BA45" s="771">
        <f t="shared" si="8"/>
        <v>0</v>
      </c>
      <c r="BB45" s="771">
        <f t="shared" si="9"/>
        <v>0</v>
      </c>
      <c r="BC45" s="771">
        <f t="shared" si="10"/>
        <v>0</v>
      </c>
      <c r="BD45" s="771">
        <f t="shared" si="11"/>
        <v>0</v>
      </c>
      <c r="BE45" s="771">
        <f t="shared" si="12"/>
        <v>0</v>
      </c>
      <c r="BF45" s="771">
        <f t="shared" si="13"/>
        <v>0</v>
      </c>
      <c r="BG45" s="771">
        <f t="shared" si="14"/>
        <v>0</v>
      </c>
      <c r="BH45" s="771">
        <f t="shared" si="15"/>
        <v>0</v>
      </c>
      <c r="BI45" s="771">
        <f t="shared" si="16"/>
        <v>0</v>
      </c>
      <c r="BJ45" s="771">
        <f t="shared" si="17"/>
        <v>0</v>
      </c>
      <c r="BK45" s="771">
        <f t="shared" si="18"/>
        <v>0</v>
      </c>
      <c r="BL45" s="771">
        <f t="shared" si="19"/>
        <v>0</v>
      </c>
      <c r="BM45" s="771">
        <f t="shared" si="20"/>
        <v>0</v>
      </c>
      <c r="BN45" s="771">
        <f t="shared" si="21"/>
        <v>0</v>
      </c>
      <c r="BO45" s="771">
        <f t="shared" si="22"/>
        <v>0</v>
      </c>
      <c r="BP45" s="771">
        <f t="shared" si="23"/>
        <v>0</v>
      </c>
      <c r="BQ45" s="771">
        <f t="shared" si="24"/>
        <v>0</v>
      </c>
      <c r="BR45" s="771">
        <f t="shared" si="25"/>
        <v>0</v>
      </c>
      <c r="BS45" s="771">
        <f t="shared" si="26"/>
        <v>0</v>
      </c>
      <c r="BT45" s="771">
        <f t="shared" si="27"/>
        <v>0</v>
      </c>
      <c r="BU45" s="771">
        <f t="shared" si="28"/>
        <v>0</v>
      </c>
      <c r="BV45" s="771">
        <f t="shared" si="29"/>
        <v>0</v>
      </c>
      <c r="BW45" s="771">
        <f t="shared" si="30"/>
        <v>0</v>
      </c>
      <c r="BX45" s="771">
        <f t="shared" si="31"/>
        <v>0</v>
      </c>
      <c r="BY45" s="771">
        <f t="shared" si="32"/>
        <v>0</v>
      </c>
      <c r="BZ45" s="771">
        <f t="shared" si="33"/>
        <v>0</v>
      </c>
      <c r="CA45" s="771">
        <f t="shared" si="34"/>
        <v>0</v>
      </c>
      <c r="CB45" s="771">
        <f t="shared" si="35"/>
        <v>0</v>
      </c>
      <c r="CC45" s="771">
        <f t="shared" si="36"/>
        <v>0</v>
      </c>
      <c r="CD45" s="771">
        <f t="shared" si="37"/>
        <v>0</v>
      </c>
      <c r="CE45" s="771">
        <f t="shared" si="38"/>
        <v>0</v>
      </c>
      <c r="CF45" s="772">
        <f t="shared" si="39"/>
        <v>0</v>
      </c>
      <c r="CG45" s="773">
        <f t="shared" si="40"/>
        <v>0</v>
      </c>
      <c r="CH45" s="774">
        <v>0.82694626307480223</v>
      </c>
      <c r="CI45" s="773">
        <f t="shared" si="41"/>
        <v>0</v>
      </c>
      <c r="CJ45" s="775">
        <v>2.0917135078748998E-4</v>
      </c>
      <c r="CK45" s="767">
        <v>1.5442520184322518E-4</v>
      </c>
      <c r="CL45" s="768">
        <v>2.4903798080470858E-4</v>
      </c>
      <c r="CM45" s="769">
        <v>1.1259647418407305E-3</v>
      </c>
      <c r="CN45" s="769">
        <v>3.6590066632290452E-4</v>
      </c>
      <c r="CO45" s="769">
        <v>3.4633461237018891E-4</v>
      </c>
      <c r="CP45" s="769">
        <v>1.9457797109819042E-4</v>
      </c>
      <c r="CQ45" s="769">
        <v>2.2790430179591941E-4</v>
      </c>
      <c r="CR45" s="769">
        <v>2.086207327450364E-4</v>
      </c>
      <c r="CS45" s="769">
        <v>1.2024082013023053E-4</v>
      </c>
      <c r="CT45" s="769">
        <v>1.1137519832851115E-4</v>
      </c>
      <c r="CU45" s="769">
        <v>1.7724623618888935E-4</v>
      </c>
      <c r="CV45" s="769">
        <v>2.2351621332887642E-4</v>
      </c>
      <c r="CW45" s="769">
        <v>1.3810416538928029E-4</v>
      </c>
      <c r="CX45" s="769">
        <v>1.5055074686188964E-4</v>
      </c>
      <c r="CY45" s="769">
        <v>1.3176569573502021E-4</v>
      </c>
      <c r="CZ45" s="769">
        <v>2.0183918111763423E-4</v>
      </c>
      <c r="DA45" s="769">
        <v>2.5708769847240738E-4</v>
      </c>
      <c r="DB45" s="769">
        <v>3.5225135094333639E-4</v>
      </c>
      <c r="DC45" s="769">
        <v>2.5279211656664197E-4</v>
      </c>
      <c r="DD45" s="769">
        <v>1.0460987465923825E-4</v>
      </c>
      <c r="DE45" s="769">
        <v>2.5500417342074578E-4</v>
      </c>
      <c r="DF45" s="769">
        <v>2.4461472964816712E-4</v>
      </c>
      <c r="DG45" s="769">
        <v>4.7562949680521647E-4</v>
      </c>
      <c r="DH45" s="769">
        <v>2.2481563438652739E-4</v>
      </c>
      <c r="DI45" s="769">
        <v>6.1457128493558864E-4</v>
      </c>
      <c r="DJ45" s="769">
        <v>2.648770299819419E-4</v>
      </c>
      <c r="DK45" s="769">
        <v>1.0087120149746443E-3</v>
      </c>
      <c r="DL45" s="769">
        <v>6.2607803277550612E-4</v>
      </c>
      <c r="DM45" s="769">
        <v>4.7373972483162011E-4</v>
      </c>
      <c r="DN45" s="769">
        <v>5.6617571969286415E-4</v>
      </c>
      <c r="DO45" s="769">
        <v>8.9636253901655381E-3</v>
      </c>
      <c r="DP45" s="769">
        <v>7.6950395457719251E-4</v>
      </c>
      <c r="DQ45" s="769">
        <v>2.6010326452765831E-3</v>
      </c>
      <c r="DR45" s="769">
        <v>1.2495935056363887E-2</v>
      </c>
      <c r="DS45" s="769">
        <v>2.790362373743869E-3</v>
      </c>
      <c r="DT45" s="769">
        <v>1.2947958481978191E-3</v>
      </c>
      <c r="DU45" s="769">
        <v>1.013217609540001</v>
      </c>
      <c r="DV45" s="769">
        <v>1.6014683794033873E-4</v>
      </c>
      <c r="DW45" s="769">
        <v>2.1947125711581296E-3</v>
      </c>
      <c r="DX45" s="1139">
        <v>0</v>
      </c>
      <c r="DY45" s="779">
        <v>0.52175477031474105</v>
      </c>
      <c r="DZ45" s="1469">
        <f t="shared" si="42"/>
        <v>0</v>
      </c>
      <c r="EA45" s="1139">
        <f t="shared" si="43"/>
        <v>0</v>
      </c>
      <c r="EB45" s="779">
        <v>0.25445237111679436</v>
      </c>
      <c r="EC45" s="1469">
        <f t="shared" si="44"/>
        <v>0</v>
      </c>
      <c r="ED45" s="1139">
        <f t="shared" si="45"/>
        <v>0</v>
      </c>
      <c r="EE45" s="1936"/>
      <c r="EF45" s="1939"/>
      <c r="EG45" s="774">
        <v>0.12187415559024514</v>
      </c>
      <c r="EH45" s="1601">
        <f t="shared" si="46"/>
        <v>0</v>
      </c>
      <c r="EI45" s="1601">
        <f t="shared" si="47"/>
        <v>0</v>
      </c>
      <c r="EJ45" s="1602">
        <f t="shared" si="48"/>
        <v>0</v>
      </c>
      <c r="EK45" s="1638">
        <f t="shared" si="49"/>
        <v>0</v>
      </c>
      <c r="EL45" s="716"/>
      <c r="EM45" s="777">
        <v>38</v>
      </c>
      <c r="EN45" s="778" t="s">
        <v>418</v>
      </c>
      <c r="EO45" s="799">
        <v>0.159195</v>
      </c>
      <c r="EP45" s="1471">
        <f t="shared" si="50"/>
        <v>0</v>
      </c>
      <c r="EQ45" s="1154">
        <f t="shared" si="51"/>
        <v>0</v>
      </c>
      <c r="ER45" s="1576">
        <f t="shared" si="52"/>
        <v>0</v>
      </c>
      <c r="ES45" s="799">
        <v>0.11938699999999999</v>
      </c>
      <c r="ET45" s="1471">
        <f t="shared" si="53"/>
        <v>0</v>
      </c>
      <c r="EU45" s="1154">
        <f t="shared" si="54"/>
        <v>0</v>
      </c>
      <c r="EV45" s="1577">
        <f t="shared" si="55"/>
        <v>0</v>
      </c>
    </row>
    <row r="46" spans="2:152" ht="12" customHeight="1">
      <c r="B46" s="777">
        <v>39</v>
      </c>
      <c r="C46" s="778" t="s">
        <v>419</v>
      </c>
      <c r="D46" s="1133">
        <v>0</v>
      </c>
      <c r="E46" s="766">
        <v>3.6251186146957063E-4</v>
      </c>
      <c r="F46" s="767">
        <v>8.7081043424413649E-4</v>
      </c>
      <c r="G46" s="767">
        <v>2.5420211662170577E-3</v>
      </c>
      <c r="H46" s="767">
        <v>1.1753883892068684E-3</v>
      </c>
      <c r="I46" s="767">
        <v>1.1848979372004094E-3</v>
      </c>
      <c r="J46" s="768">
        <v>5.8739776405764162E-4</v>
      </c>
      <c r="K46" s="769">
        <v>9.0919610533450157E-4</v>
      </c>
      <c r="L46" s="769">
        <v>6.8105752017227515E-4</v>
      </c>
      <c r="M46" s="769">
        <v>3.6276094054018404E-4</v>
      </c>
      <c r="N46" s="769">
        <v>3.3950093362756747E-4</v>
      </c>
      <c r="O46" s="769">
        <v>1.4691838683611255E-4</v>
      </c>
      <c r="P46" s="769">
        <v>8.7796312554872696E-4</v>
      </c>
      <c r="Q46" s="769">
        <v>1.4064886007447692E-4</v>
      </c>
      <c r="R46" s="769">
        <v>1.3541951089010059E-3</v>
      </c>
      <c r="S46" s="769">
        <v>4.3321299638989169E-4</v>
      </c>
      <c r="T46" s="769">
        <v>5.8846606512357792E-4</v>
      </c>
      <c r="U46" s="769">
        <v>1.1775480832133978E-3</v>
      </c>
      <c r="V46" s="769">
        <v>1.0829469694405903E-3</v>
      </c>
      <c r="W46" s="769">
        <v>7.1481057519757259E-4</v>
      </c>
      <c r="X46" s="769">
        <v>6.464984503051853E-4</v>
      </c>
      <c r="Y46" s="769">
        <v>2.0279862096937742E-4</v>
      </c>
      <c r="Z46" s="769">
        <v>5.8806829703532469E-4</v>
      </c>
      <c r="AA46" s="769">
        <v>9.4254123617908288E-4</v>
      </c>
      <c r="AB46" s="769">
        <v>1.1084306930616856E-3</v>
      </c>
      <c r="AC46" s="769">
        <v>3.6859134765405853E-5</v>
      </c>
      <c r="AD46" s="769">
        <v>7.7230920452151929E-4</v>
      </c>
      <c r="AE46" s="769">
        <v>3.2608960163531503E-3</v>
      </c>
      <c r="AF46" s="769">
        <v>1.6309931053473275E-3</v>
      </c>
      <c r="AG46" s="769">
        <v>3.1135587248579174E-3</v>
      </c>
      <c r="AH46" s="769">
        <v>2.361429977041653E-4</v>
      </c>
      <c r="AI46" s="769">
        <v>1.8715319649853009E-3</v>
      </c>
      <c r="AJ46" s="769">
        <v>2.2363233646618148E-3</v>
      </c>
      <c r="AK46" s="769">
        <v>2.592731136627308E-3</v>
      </c>
      <c r="AL46" s="769">
        <v>2.5327200421109493E-3</v>
      </c>
      <c r="AM46" s="769">
        <v>1.964026867560891E-3</v>
      </c>
      <c r="AN46" s="769">
        <v>5.9783127166343373E-3</v>
      </c>
      <c r="AO46" s="769">
        <v>1.9136434855102444E-3</v>
      </c>
      <c r="AP46" s="769">
        <v>1.7846616569272258E-3</v>
      </c>
      <c r="AQ46" s="769">
        <v>0</v>
      </c>
      <c r="AR46" s="769">
        <v>2.1307877522320001E-4</v>
      </c>
      <c r="AS46" s="770">
        <f t="shared" si="0"/>
        <v>0</v>
      </c>
      <c r="AT46" s="771">
        <f t="shared" si="1"/>
        <v>0</v>
      </c>
      <c r="AU46" s="771">
        <f t="shared" si="2"/>
        <v>0</v>
      </c>
      <c r="AV46" s="771">
        <f t="shared" si="3"/>
        <v>0</v>
      </c>
      <c r="AW46" s="771">
        <f t="shared" si="4"/>
        <v>0</v>
      </c>
      <c r="AX46" s="771">
        <f t="shared" si="5"/>
        <v>0</v>
      </c>
      <c r="AY46" s="771">
        <f t="shared" si="6"/>
        <v>0</v>
      </c>
      <c r="AZ46" s="771">
        <f t="shared" si="7"/>
        <v>0</v>
      </c>
      <c r="BA46" s="771">
        <f t="shared" si="8"/>
        <v>0</v>
      </c>
      <c r="BB46" s="771">
        <f t="shared" si="9"/>
        <v>0</v>
      </c>
      <c r="BC46" s="771">
        <f t="shared" si="10"/>
        <v>0</v>
      </c>
      <c r="BD46" s="771">
        <f t="shared" si="11"/>
        <v>0</v>
      </c>
      <c r="BE46" s="771">
        <f t="shared" si="12"/>
        <v>0</v>
      </c>
      <c r="BF46" s="771">
        <f t="shared" si="13"/>
        <v>0</v>
      </c>
      <c r="BG46" s="771">
        <f t="shared" si="14"/>
        <v>0</v>
      </c>
      <c r="BH46" s="771">
        <f t="shared" si="15"/>
        <v>0</v>
      </c>
      <c r="BI46" s="771">
        <f t="shared" si="16"/>
        <v>0</v>
      </c>
      <c r="BJ46" s="771">
        <f t="shared" si="17"/>
        <v>0</v>
      </c>
      <c r="BK46" s="771">
        <f t="shared" si="18"/>
        <v>0</v>
      </c>
      <c r="BL46" s="771">
        <f t="shared" si="19"/>
        <v>0</v>
      </c>
      <c r="BM46" s="771">
        <f t="shared" si="20"/>
        <v>0</v>
      </c>
      <c r="BN46" s="771">
        <f t="shared" si="21"/>
        <v>0</v>
      </c>
      <c r="BO46" s="771">
        <f t="shared" si="22"/>
        <v>0</v>
      </c>
      <c r="BP46" s="771">
        <f t="shared" si="23"/>
        <v>0</v>
      </c>
      <c r="BQ46" s="771">
        <f t="shared" si="24"/>
        <v>0</v>
      </c>
      <c r="BR46" s="771">
        <f t="shared" si="25"/>
        <v>0</v>
      </c>
      <c r="BS46" s="771">
        <f t="shared" si="26"/>
        <v>0</v>
      </c>
      <c r="BT46" s="771">
        <f t="shared" si="27"/>
        <v>0</v>
      </c>
      <c r="BU46" s="771">
        <f t="shared" si="28"/>
        <v>0</v>
      </c>
      <c r="BV46" s="771">
        <f t="shared" si="29"/>
        <v>0</v>
      </c>
      <c r="BW46" s="771">
        <f t="shared" si="30"/>
        <v>0</v>
      </c>
      <c r="BX46" s="771">
        <f t="shared" si="31"/>
        <v>0</v>
      </c>
      <c r="BY46" s="771">
        <f t="shared" si="32"/>
        <v>0</v>
      </c>
      <c r="BZ46" s="771">
        <f t="shared" si="33"/>
        <v>0</v>
      </c>
      <c r="CA46" s="771">
        <f t="shared" si="34"/>
        <v>0</v>
      </c>
      <c r="CB46" s="771">
        <f t="shared" si="35"/>
        <v>0</v>
      </c>
      <c r="CC46" s="771">
        <f t="shared" si="36"/>
        <v>0</v>
      </c>
      <c r="CD46" s="771">
        <f t="shared" si="37"/>
        <v>0</v>
      </c>
      <c r="CE46" s="771">
        <f t="shared" si="38"/>
        <v>0</v>
      </c>
      <c r="CF46" s="772">
        <f t="shared" si="39"/>
        <v>0</v>
      </c>
      <c r="CG46" s="773">
        <f t="shared" si="40"/>
        <v>0</v>
      </c>
      <c r="CH46" s="774">
        <v>1</v>
      </c>
      <c r="CI46" s="773">
        <f t="shared" si="41"/>
        <v>0</v>
      </c>
      <c r="CJ46" s="775">
        <v>6.7549357050206724E-4</v>
      </c>
      <c r="CK46" s="767">
        <v>1.3704503886869191E-3</v>
      </c>
      <c r="CL46" s="768">
        <v>3.2359640583488202E-3</v>
      </c>
      <c r="CM46" s="769">
        <v>1.5139887106309416E-3</v>
      </c>
      <c r="CN46" s="769">
        <v>2.0218624913174578E-3</v>
      </c>
      <c r="CO46" s="769">
        <v>1.1065932656766377E-3</v>
      </c>
      <c r="CP46" s="769">
        <v>1.1197388474661629E-3</v>
      </c>
      <c r="CQ46" s="769">
        <v>1.1965991179195355E-3</v>
      </c>
      <c r="CR46" s="769">
        <v>5.8299170097584534E-4</v>
      </c>
      <c r="CS46" s="769">
        <v>6.1392068082306904E-4</v>
      </c>
      <c r="CT46" s="769">
        <v>3.4848518042970568E-4</v>
      </c>
      <c r="CU46" s="769">
        <v>1.3286917199489851E-3</v>
      </c>
      <c r="CV46" s="769">
        <v>4.330084926654292E-4</v>
      </c>
      <c r="CW46" s="769">
        <v>1.4833518294355807E-3</v>
      </c>
      <c r="CX46" s="769">
        <v>6.8548023225031591E-4</v>
      </c>
      <c r="CY46" s="769">
        <v>8.3585470971095355E-4</v>
      </c>
      <c r="CZ46" s="769">
        <v>1.4073195994871079E-3</v>
      </c>
      <c r="DA46" s="769">
        <v>1.4419406766627905E-3</v>
      </c>
      <c r="DB46" s="769">
        <v>1.1114017220622443E-3</v>
      </c>
      <c r="DC46" s="769">
        <v>9.5005066723524126E-4</v>
      </c>
      <c r="DD46" s="769">
        <v>3.8092483856468128E-4</v>
      </c>
      <c r="DE46" s="769">
        <v>8.396645521436992E-4</v>
      </c>
      <c r="DF46" s="769">
        <v>1.4542433004169385E-3</v>
      </c>
      <c r="DG46" s="769">
        <v>1.5465636428356761E-3</v>
      </c>
      <c r="DH46" s="769">
        <v>3.8610095040277987E-4</v>
      </c>
      <c r="DI46" s="769">
        <v>1.4614876794805038E-3</v>
      </c>
      <c r="DJ46" s="769">
        <v>3.6967999134516747E-3</v>
      </c>
      <c r="DK46" s="769">
        <v>2.0659753526390207E-3</v>
      </c>
      <c r="DL46" s="769">
        <v>3.6645579195577174E-3</v>
      </c>
      <c r="DM46" s="769">
        <v>5.4814187896589826E-4</v>
      </c>
      <c r="DN46" s="769">
        <v>2.4412089116492802E-3</v>
      </c>
      <c r="DO46" s="769">
        <v>2.9333632182103461E-3</v>
      </c>
      <c r="DP46" s="769">
        <v>3.04734261093426E-3</v>
      </c>
      <c r="DQ46" s="769">
        <v>2.8291278067259945E-3</v>
      </c>
      <c r="DR46" s="769">
        <v>2.2731413575073048E-3</v>
      </c>
      <c r="DS46" s="769">
        <v>6.4849140672115025E-3</v>
      </c>
      <c r="DT46" s="769">
        <v>2.3233037411590062E-3</v>
      </c>
      <c r="DU46" s="769">
        <v>2.2507774876351929E-3</v>
      </c>
      <c r="DV46" s="769">
        <v>1.0005252839655636</v>
      </c>
      <c r="DW46" s="769">
        <v>1.4544799719554806E-3</v>
      </c>
      <c r="DX46" s="1139">
        <v>0</v>
      </c>
      <c r="DY46" s="779">
        <v>0</v>
      </c>
      <c r="DZ46" s="1469">
        <f t="shared" si="42"/>
        <v>0</v>
      </c>
      <c r="EA46" s="1139">
        <f t="shared" si="43"/>
        <v>0</v>
      </c>
      <c r="EB46" s="779">
        <v>0</v>
      </c>
      <c r="EC46" s="1469">
        <f t="shared" si="44"/>
        <v>0</v>
      </c>
      <c r="ED46" s="1139">
        <f t="shared" si="45"/>
        <v>0</v>
      </c>
      <c r="EE46" s="1936"/>
      <c r="EF46" s="1939"/>
      <c r="EG46" s="774">
        <v>1.1853368935247008E-3</v>
      </c>
      <c r="EH46" s="1601">
        <f t="shared" si="46"/>
        <v>0</v>
      </c>
      <c r="EI46" s="1601">
        <f t="shared" si="47"/>
        <v>0</v>
      </c>
      <c r="EJ46" s="1602">
        <f t="shared" si="48"/>
        <v>0</v>
      </c>
      <c r="EK46" s="1638">
        <f t="shared" si="49"/>
        <v>0</v>
      </c>
      <c r="EL46" s="716"/>
      <c r="EM46" s="777">
        <v>39</v>
      </c>
      <c r="EN46" s="778" t="s">
        <v>419</v>
      </c>
      <c r="EO46" s="799">
        <v>0</v>
      </c>
      <c r="EP46" s="1471">
        <f t="shared" si="50"/>
        <v>0</v>
      </c>
      <c r="EQ46" s="1154">
        <f t="shared" si="51"/>
        <v>0</v>
      </c>
      <c r="ER46" s="1576">
        <f t="shared" si="52"/>
        <v>0</v>
      </c>
      <c r="ES46" s="799">
        <v>0</v>
      </c>
      <c r="ET46" s="1471">
        <f t="shared" si="53"/>
        <v>0</v>
      </c>
      <c r="EU46" s="1154">
        <f t="shared" si="54"/>
        <v>0</v>
      </c>
      <c r="EV46" s="1577">
        <f t="shared" si="55"/>
        <v>0</v>
      </c>
    </row>
    <row r="47" spans="2:152" ht="12" customHeight="1">
      <c r="B47" s="785">
        <v>40</v>
      </c>
      <c r="C47" s="786" t="s">
        <v>420</v>
      </c>
      <c r="D47" s="1135">
        <v>0</v>
      </c>
      <c r="E47" s="787">
        <v>5.2788244097141971E-3</v>
      </c>
      <c r="F47" s="788">
        <v>1.0643238640761669E-4</v>
      </c>
      <c r="G47" s="788">
        <v>5.3434322473542226E-3</v>
      </c>
      <c r="H47" s="788">
        <v>7.4781956936494955E-3</v>
      </c>
      <c r="I47" s="788">
        <v>1.3303172294931869E-2</v>
      </c>
      <c r="J47" s="789">
        <v>1.0658289863770541E-2</v>
      </c>
      <c r="K47" s="790">
        <v>2.3308481973120859E-3</v>
      </c>
      <c r="L47" s="790">
        <v>1.6799418830916119E-3</v>
      </c>
      <c r="M47" s="790">
        <v>1.0553045542987171E-3</v>
      </c>
      <c r="N47" s="790">
        <v>4.4135121371583772E-3</v>
      </c>
      <c r="O47" s="790">
        <v>1.7630206420333504E-3</v>
      </c>
      <c r="P47" s="790">
        <v>8.1082476888911844E-3</v>
      </c>
      <c r="Q47" s="790">
        <v>3.5296166313928254E-3</v>
      </c>
      <c r="R47" s="790">
        <v>1.4515537389299376E-2</v>
      </c>
      <c r="S47" s="790">
        <v>2.772563176895307E-3</v>
      </c>
      <c r="T47" s="790">
        <v>7.2577481365241267E-3</v>
      </c>
      <c r="U47" s="790">
        <v>6.9671594923459371E-3</v>
      </c>
      <c r="V47" s="790">
        <v>2.4789332972351011E-3</v>
      </c>
      <c r="W47" s="790">
        <v>6.9481587379344471E-4</v>
      </c>
      <c r="X47" s="790">
        <v>1.6162461257629632E-3</v>
      </c>
      <c r="Y47" s="790">
        <v>4.0559724193875484E-4</v>
      </c>
      <c r="Z47" s="790">
        <v>1.7277041002555057E-2</v>
      </c>
      <c r="AA47" s="790">
        <v>2.4651078484683705E-3</v>
      </c>
      <c r="AB47" s="790">
        <v>1.1626206380558125E-2</v>
      </c>
      <c r="AC47" s="790">
        <v>2.1641577697974006E-3</v>
      </c>
      <c r="AD47" s="790">
        <v>8.0039317559502908E-3</v>
      </c>
      <c r="AE47" s="790">
        <v>1.9443700873628112E-2</v>
      </c>
      <c r="AF47" s="790">
        <v>7.2904862265809516E-3</v>
      </c>
      <c r="AG47" s="790">
        <v>5.0743730755679469E-3</v>
      </c>
      <c r="AH47" s="790">
        <v>8.3774539661715783E-4</v>
      </c>
      <c r="AI47" s="790">
        <v>7.2765820197342873E-3</v>
      </c>
      <c r="AJ47" s="790">
        <v>3.0059948859603365E-3</v>
      </c>
      <c r="AK47" s="790">
        <v>9.6769996421949714E-4</v>
      </c>
      <c r="AL47" s="790">
        <v>1.0489153950244039E-2</v>
      </c>
      <c r="AM47" s="790">
        <v>4.2370170746479927E-3</v>
      </c>
      <c r="AN47" s="790">
        <v>6.9322987884376892E-3</v>
      </c>
      <c r="AO47" s="790">
        <v>3.6874267162790211E-3</v>
      </c>
      <c r="AP47" s="790">
        <v>3.0541153972902849E-3</v>
      </c>
      <c r="AQ47" s="790">
        <v>4.0538349278417381E-4</v>
      </c>
      <c r="AR47" s="790">
        <v>0</v>
      </c>
      <c r="AS47" s="791">
        <f t="shared" si="0"/>
        <v>0</v>
      </c>
      <c r="AT47" s="792">
        <f t="shared" si="1"/>
        <v>0</v>
      </c>
      <c r="AU47" s="792">
        <f t="shared" si="2"/>
        <v>0</v>
      </c>
      <c r="AV47" s="792">
        <f t="shared" si="3"/>
        <v>0</v>
      </c>
      <c r="AW47" s="792">
        <f t="shared" si="4"/>
        <v>0</v>
      </c>
      <c r="AX47" s="792">
        <f t="shared" si="5"/>
        <v>0</v>
      </c>
      <c r="AY47" s="792">
        <f t="shared" si="6"/>
        <v>0</v>
      </c>
      <c r="AZ47" s="792">
        <f t="shared" si="7"/>
        <v>0</v>
      </c>
      <c r="BA47" s="792">
        <f t="shared" si="8"/>
        <v>0</v>
      </c>
      <c r="BB47" s="792">
        <f t="shared" si="9"/>
        <v>0</v>
      </c>
      <c r="BC47" s="792">
        <f t="shared" si="10"/>
        <v>0</v>
      </c>
      <c r="BD47" s="792">
        <f t="shared" si="11"/>
        <v>0</v>
      </c>
      <c r="BE47" s="792">
        <f t="shared" si="12"/>
        <v>0</v>
      </c>
      <c r="BF47" s="792">
        <f t="shared" si="13"/>
        <v>0</v>
      </c>
      <c r="BG47" s="792">
        <f t="shared" si="14"/>
        <v>0</v>
      </c>
      <c r="BH47" s="792">
        <f t="shared" si="15"/>
        <v>0</v>
      </c>
      <c r="BI47" s="792">
        <f t="shared" si="16"/>
        <v>0</v>
      </c>
      <c r="BJ47" s="792">
        <f t="shared" si="17"/>
        <v>0</v>
      </c>
      <c r="BK47" s="792">
        <f t="shared" si="18"/>
        <v>0</v>
      </c>
      <c r="BL47" s="792">
        <f t="shared" si="19"/>
        <v>0</v>
      </c>
      <c r="BM47" s="792">
        <f t="shared" si="20"/>
        <v>0</v>
      </c>
      <c r="BN47" s="792">
        <f t="shared" si="21"/>
        <v>0</v>
      </c>
      <c r="BO47" s="792">
        <f t="shared" si="22"/>
        <v>0</v>
      </c>
      <c r="BP47" s="792">
        <f t="shared" si="23"/>
        <v>0</v>
      </c>
      <c r="BQ47" s="792">
        <f t="shared" si="24"/>
        <v>0</v>
      </c>
      <c r="BR47" s="792">
        <f t="shared" si="25"/>
        <v>0</v>
      </c>
      <c r="BS47" s="792">
        <f t="shared" si="26"/>
        <v>0</v>
      </c>
      <c r="BT47" s="792">
        <f t="shared" si="27"/>
        <v>0</v>
      </c>
      <c r="BU47" s="792">
        <f t="shared" si="28"/>
        <v>0</v>
      </c>
      <c r="BV47" s="792">
        <f t="shared" si="29"/>
        <v>0</v>
      </c>
      <c r="BW47" s="792">
        <f t="shared" si="30"/>
        <v>0</v>
      </c>
      <c r="BX47" s="792">
        <f t="shared" si="31"/>
        <v>0</v>
      </c>
      <c r="BY47" s="792">
        <f t="shared" si="32"/>
        <v>0</v>
      </c>
      <c r="BZ47" s="792">
        <f t="shared" si="33"/>
        <v>0</v>
      </c>
      <c r="CA47" s="792">
        <f t="shared" si="34"/>
        <v>0</v>
      </c>
      <c r="CB47" s="792">
        <f t="shared" si="35"/>
        <v>0</v>
      </c>
      <c r="CC47" s="792">
        <f t="shared" si="36"/>
        <v>0</v>
      </c>
      <c r="CD47" s="792">
        <f t="shared" si="37"/>
        <v>0</v>
      </c>
      <c r="CE47" s="792">
        <f t="shared" si="38"/>
        <v>0</v>
      </c>
      <c r="CF47" s="793">
        <f t="shared" si="39"/>
        <v>0</v>
      </c>
      <c r="CG47" s="794">
        <f t="shared" si="40"/>
        <v>0</v>
      </c>
      <c r="CH47" s="795">
        <v>0.99687446844701477</v>
      </c>
      <c r="CI47" s="794">
        <f t="shared" si="41"/>
        <v>0</v>
      </c>
      <c r="CJ47" s="796">
        <v>6.5092008428933416E-3</v>
      </c>
      <c r="CK47" s="788">
        <v>3.1526317793397905E-3</v>
      </c>
      <c r="CL47" s="789">
        <v>7.0433451939774334E-3</v>
      </c>
      <c r="CM47" s="790">
        <v>8.6964206526094698E-3</v>
      </c>
      <c r="CN47" s="790">
        <v>1.5952549072379207E-2</v>
      </c>
      <c r="CO47" s="790">
        <v>1.301799934761578E-2</v>
      </c>
      <c r="CP47" s="790">
        <v>2.9480016263748704E-3</v>
      </c>
      <c r="CQ47" s="790">
        <v>3.5047550249530262E-3</v>
      </c>
      <c r="CR47" s="790">
        <v>1.7504755669351764E-3</v>
      </c>
      <c r="CS47" s="790">
        <v>5.4214558423406403E-3</v>
      </c>
      <c r="CT47" s="790">
        <v>2.474644907665064E-3</v>
      </c>
      <c r="CU47" s="790">
        <v>9.922745268067518E-3</v>
      </c>
      <c r="CV47" s="790">
        <v>5.0144678450988007E-3</v>
      </c>
      <c r="CW47" s="790">
        <v>1.4900017691074434E-2</v>
      </c>
      <c r="CX47" s="790">
        <v>3.7270239750954838E-3</v>
      </c>
      <c r="CY47" s="790">
        <v>8.0569681971914293E-3</v>
      </c>
      <c r="CZ47" s="790">
        <v>7.7248315977162599E-3</v>
      </c>
      <c r="DA47" s="790">
        <v>3.5167319379697652E-3</v>
      </c>
      <c r="DB47" s="790">
        <v>1.874011604149778E-3</v>
      </c>
      <c r="DC47" s="790">
        <v>2.4393211194605772E-3</v>
      </c>
      <c r="DD47" s="790">
        <v>8.4121955520805004E-4</v>
      </c>
      <c r="DE47" s="790">
        <v>1.8233255449542213E-2</v>
      </c>
      <c r="DF47" s="790">
        <v>4.1612097505412411E-3</v>
      </c>
      <c r="DG47" s="790">
        <v>1.2929781708030172E-2</v>
      </c>
      <c r="DH47" s="790">
        <v>3.6218841061461046E-3</v>
      </c>
      <c r="DI47" s="790">
        <v>1.0543385419130384E-2</v>
      </c>
      <c r="DJ47" s="790">
        <v>2.0728079696415141E-2</v>
      </c>
      <c r="DK47" s="790">
        <v>8.4288289547579283E-3</v>
      </c>
      <c r="DL47" s="790">
        <v>6.268878522739752E-3</v>
      </c>
      <c r="DM47" s="790">
        <v>1.5076120651467018E-3</v>
      </c>
      <c r="DN47" s="790">
        <v>8.8088634321286038E-3</v>
      </c>
      <c r="DO47" s="790">
        <v>4.5433496632452403E-3</v>
      </c>
      <c r="DP47" s="790">
        <v>2.3241078140853536E-3</v>
      </c>
      <c r="DQ47" s="790">
        <v>1.1371961406567562E-2</v>
      </c>
      <c r="DR47" s="790">
        <v>5.1432670965081903E-3</v>
      </c>
      <c r="DS47" s="790">
        <v>8.1513027533674839E-3</v>
      </c>
      <c r="DT47" s="790">
        <v>4.6834127612760427E-3</v>
      </c>
      <c r="DU47" s="790">
        <v>5.0312144416094322E-3</v>
      </c>
      <c r="DV47" s="790">
        <v>2.2071789173918042E-3</v>
      </c>
      <c r="DW47" s="790">
        <v>1.0019831098640855</v>
      </c>
      <c r="DX47" s="1140">
        <v>0</v>
      </c>
      <c r="DY47" s="797">
        <v>0.40399735782318719</v>
      </c>
      <c r="DZ47" s="1472">
        <f t="shared" si="42"/>
        <v>0</v>
      </c>
      <c r="EA47" s="1140">
        <f t="shared" si="43"/>
        <v>0</v>
      </c>
      <c r="EB47" s="797">
        <v>1.23585689629456E-2</v>
      </c>
      <c r="EC47" s="1472">
        <f t="shared" si="44"/>
        <v>0</v>
      </c>
      <c r="ED47" s="1140">
        <f t="shared" si="45"/>
        <v>0</v>
      </c>
      <c r="EE47" s="1937"/>
      <c r="EF47" s="1940"/>
      <c r="EG47" s="795">
        <v>3.5003483290920526E-3</v>
      </c>
      <c r="EH47" s="1603">
        <f t="shared" si="46"/>
        <v>0</v>
      </c>
      <c r="EI47" s="1603">
        <f t="shared" si="47"/>
        <v>0</v>
      </c>
      <c r="EJ47" s="1604">
        <f t="shared" si="48"/>
        <v>0</v>
      </c>
      <c r="EK47" s="1639">
        <f t="shared" si="49"/>
        <v>0</v>
      </c>
      <c r="EL47" s="716"/>
      <c r="EM47" s="785">
        <v>40</v>
      </c>
      <c r="EN47" s="786" t="s">
        <v>420</v>
      </c>
      <c r="EO47" s="801">
        <v>6.2649999999999997E-3</v>
      </c>
      <c r="EP47" s="1473">
        <f t="shared" si="50"/>
        <v>0</v>
      </c>
      <c r="EQ47" s="1156">
        <f t="shared" si="51"/>
        <v>0</v>
      </c>
      <c r="ER47" s="1580">
        <f t="shared" si="52"/>
        <v>0</v>
      </c>
      <c r="ES47" s="801">
        <v>6.2649999999999997E-3</v>
      </c>
      <c r="ET47" s="1473">
        <f t="shared" si="53"/>
        <v>0</v>
      </c>
      <c r="EU47" s="1156">
        <f t="shared" si="54"/>
        <v>0</v>
      </c>
      <c r="EV47" s="1581">
        <f t="shared" si="55"/>
        <v>0</v>
      </c>
    </row>
    <row r="48" spans="2:152">
      <c r="B48" s="713"/>
      <c r="C48" s="722" t="s">
        <v>8</v>
      </c>
      <c r="D48" s="1136">
        <f>SUM(D8:D47)</f>
        <v>0</v>
      </c>
      <c r="E48" s="713"/>
      <c r="F48" s="723"/>
      <c r="G48" s="724"/>
      <c r="H48" s="704"/>
      <c r="I48" s="704"/>
      <c r="J48" s="704"/>
      <c r="K48" s="704"/>
      <c r="L48" s="704"/>
      <c r="M48" s="704"/>
      <c r="N48" s="725"/>
      <c r="O48" s="704"/>
      <c r="P48" s="704"/>
      <c r="Q48" s="704"/>
      <c r="R48" s="704"/>
      <c r="S48" s="704"/>
      <c r="T48" s="704"/>
      <c r="U48" s="704"/>
      <c r="V48" s="704"/>
      <c r="W48" s="704"/>
      <c r="X48" s="704"/>
      <c r="Y48" s="704"/>
      <c r="Z48" s="704"/>
      <c r="AA48" s="704"/>
      <c r="AB48" s="704"/>
      <c r="AC48" s="704"/>
      <c r="AD48" s="704"/>
      <c r="AE48" s="704"/>
      <c r="AF48" s="704"/>
      <c r="AG48" s="704"/>
      <c r="AH48" s="704"/>
      <c r="AI48" s="704"/>
      <c r="AJ48" s="704"/>
      <c r="AK48" s="704"/>
      <c r="AL48" s="704"/>
      <c r="AM48" s="704"/>
      <c r="AN48" s="704"/>
      <c r="AO48" s="704"/>
      <c r="AP48" s="704"/>
      <c r="AQ48" s="704"/>
      <c r="AR48" s="704"/>
      <c r="AS48" s="719">
        <f t="shared" ref="AS48:CG48" si="56">SUM(AS8:AS47)</f>
        <v>0</v>
      </c>
      <c r="AT48" s="720">
        <f t="shared" si="56"/>
        <v>0</v>
      </c>
      <c r="AU48" s="720">
        <f t="shared" si="56"/>
        <v>0</v>
      </c>
      <c r="AV48" s="720">
        <f t="shared" si="56"/>
        <v>0</v>
      </c>
      <c r="AW48" s="720">
        <f t="shared" si="56"/>
        <v>0</v>
      </c>
      <c r="AX48" s="720">
        <f t="shared" si="56"/>
        <v>0</v>
      </c>
      <c r="AY48" s="720">
        <f t="shared" si="56"/>
        <v>0</v>
      </c>
      <c r="AZ48" s="720">
        <f t="shared" si="56"/>
        <v>0</v>
      </c>
      <c r="BA48" s="720">
        <f t="shared" si="56"/>
        <v>0</v>
      </c>
      <c r="BB48" s="720">
        <f t="shared" si="56"/>
        <v>0</v>
      </c>
      <c r="BC48" s="720">
        <f t="shared" si="56"/>
        <v>0</v>
      </c>
      <c r="BD48" s="720">
        <f t="shared" si="56"/>
        <v>0</v>
      </c>
      <c r="BE48" s="720">
        <f t="shared" si="56"/>
        <v>0</v>
      </c>
      <c r="BF48" s="720">
        <f t="shared" si="56"/>
        <v>0</v>
      </c>
      <c r="BG48" s="720">
        <f t="shared" si="56"/>
        <v>0</v>
      </c>
      <c r="BH48" s="720">
        <f t="shared" si="56"/>
        <v>0</v>
      </c>
      <c r="BI48" s="720">
        <f t="shared" si="56"/>
        <v>0</v>
      </c>
      <c r="BJ48" s="720">
        <f t="shared" si="56"/>
        <v>0</v>
      </c>
      <c r="BK48" s="720">
        <f t="shared" si="56"/>
        <v>0</v>
      </c>
      <c r="BL48" s="720">
        <f t="shared" si="56"/>
        <v>0</v>
      </c>
      <c r="BM48" s="720">
        <f t="shared" si="56"/>
        <v>0</v>
      </c>
      <c r="BN48" s="720">
        <f t="shared" si="56"/>
        <v>0</v>
      </c>
      <c r="BO48" s="720">
        <f t="shared" si="56"/>
        <v>0</v>
      </c>
      <c r="BP48" s="720">
        <f t="shared" si="56"/>
        <v>0</v>
      </c>
      <c r="BQ48" s="720">
        <f t="shared" si="56"/>
        <v>0</v>
      </c>
      <c r="BR48" s="720">
        <f t="shared" si="56"/>
        <v>0</v>
      </c>
      <c r="BS48" s="720">
        <f t="shared" si="56"/>
        <v>0</v>
      </c>
      <c r="BT48" s="720">
        <f t="shared" si="56"/>
        <v>0</v>
      </c>
      <c r="BU48" s="720">
        <f t="shared" si="56"/>
        <v>0</v>
      </c>
      <c r="BV48" s="720">
        <f t="shared" si="56"/>
        <v>0</v>
      </c>
      <c r="BW48" s="720">
        <f t="shared" si="56"/>
        <v>0</v>
      </c>
      <c r="BX48" s="720">
        <f t="shared" si="56"/>
        <v>0</v>
      </c>
      <c r="BY48" s="720">
        <f t="shared" si="56"/>
        <v>0</v>
      </c>
      <c r="BZ48" s="720">
        <f t="shared" si="56"/>
        <v>0</v>
      </c>
      <c r="CA48" s="720">
        <f t="shared" si="56"/>
        <v>0</v>
      </c>
      <c r="CB48" s="720">
        <f t="shared" si="56"/>
        <v>0</v>
      </c>
      <c r="CC48" s="720">
        <f t="shared" si="56"/>
        <v>0</v>
      </c>
      <c r="CD48" s="720">
        <f t="shared" si="56"/>
        <v>0</v>
      </c>
      <c r="CE48" s="720">
        <f t="shared" si="56"/>
        <v>0</v>
      </c>
      <c r="CF48" s="721">
        <f t="shared" si="56"/>
        <v>0</v>
      </c>
      <c r="CG48" s="726">
        <f t="shared" si="56"/>
        <v>0</v>
      </c>
      <c r="CH48" s="727"/>
      <c r="CI48" s="728">
        <f>SUM(CI8:CI47)</f>
        <v>0</v>
      </c>
      <c r="CJ48" s="704"/>
      <c r="CK48" s="704"/>
      <c r="CL48" s="704"/>
      <c r="CM48" s="704"/>
      <c r="CN48" s="704"/>
      <c r="CO48" s="704"/>
      <c r="CP48" s="725"/>
      <c r="CQ48" s="704"/>
      <c r="CR48" s="704"/>
      <c r="CS48" s="704"/>
      <c r="CT48" s="704"/>
      <c r="CU48" s="704"/>
      <c r="CV48" s="704"/>
      <c r="CW48" s="704"/>
      <c r="CX48" s="704"/>
      <c r="CY48" s="704"/>
      <c r="CZ48" s="704"/>
      <c r="DA48" s="704"/>
      <c r="DB48" s="704"/>
      <c r="DC48" s="704"/>
      <c r="DD48" s="704"/>
      <c r="DE48" s="704"/>
      <c r="DF48" s="704"/>
      <c r="DG48" s="704"/>
      <c r="DH48" s="704"/>
      <c r="DI48" s="704"/>
      <c r="DJ48" s="704"/>
      <c r="DK48" s="704"/>
      <c r="DL48" s="704"/>
      <c r="DM48" s="704"/>
      <c r="DN48" s="704"/>
      <c r="DO48" s="704"/>
      <c r="DP48" s="704"/>
      <c r="DQ48" s="704"/>
      <c r="DR48" s="704"/>
      <c r="DS48" s="704"/>
      <c r="DT48" s="704"/>
      <c r="DU48" s="704"/>
      <c r="DV48" s="704"/>
      <c r="DW48" s="704"/>
      <c r="DX48" s="1141">
        <f>SUM(DX8:DX47)</f>
        <v>0</v>
      </c>
      <c r="DY48" s="704"/>
      <c r="DZ48" s="1474">
        <f>SUM(DZ8:DZ47)</f>
        <v>0</v>
      </c>
      <c r="EA48" s="1141">
        <f>SUM(EA8:EA47)</f>
        <v>0</v>
      </c>
      <c r="EB48" s="704"/>
      <c r="EC48" s="1474">
        <f>SUM(EC8:EC47)</f>
        <v>0</v>
      </c>
      <c r="ED48" s="1141">
        <f>SUM(ED8:ED47)</f>
        <v>0</v>
      </c>
      <c r="EE48" s="729"/>
      <c r="EF48" s="730">
        <f>SUM(EF8)</f>
        <v>0</v>
      </c>
      <c r="EG48" s="727"/>
      <c r="EH48" s="1605">
        <f>SUM(EH8:EH47)</f>
        <v>0</v>
      </c>
      <c r="EI48" s="1606">
        <f>SUM(EI8:EI47)</f>
        <v>0</v>
      </c>
      <c r="EJ48" s="1607">
        <f>SUM(EJ8:EJ47)</f>
        <v>0</v>
      </c>
      <c r="EK48" s="1640">
        <f>SUM(EK8:EK47)</f>
        <v>0</v>
      </c>
      <c r="EL48" s="716"/>
      <c r="EM48" s="713"/>
      <c r="EN48" s="722" t="s">
        <v>8</v>
      </c>
      <c r="EO48" s="729"/>
      <c r="EP48" s="1475">
        <f>SUM(EP8:EP47)</f>
        <v>0</v>
      </c>
      <c r="EQ48" s="1157">
        <f>SUM(EQ8:EQ47)</f>
        <v>0</v>
      </c>
      <c r="ER48" s="1582">
        <f>SUM(ER8:ER47)</f>
        <v>0</v>
      </c>
      <c r="ES48" s="729"/>
      <c r="ET48" s="1475">
        <f>SUM(ET8:ET47)</f>
        <v>0</v>
      </c>
      <c r="EU48" s="1157">
        <f>SUM(EU8:EU47)</f>
        <v>0</v>
      </c>
      <c r="EV48" s="1583">
        <f>SUM(EV8:EV47)</f>
        <v>0</v>
      </c>
    </row>
    <row r="49" spans="3:149">
      <c r="O49" s="731"/>
    </row>
    <row r="50" spans="3:149">
      <c r="C50" s="644" t="s">
        <v>35</v>
      </c>
      <c r="J50" s="732" t="s">
        <v>31</v>
      </c>
      <c r="P50" s="731"/>
      <c r="EE50" s="734" t="s">
        <v>830</v>
      </c>
    </row>
    <row r="51" spans="3:149" ht="14.25" customHeight="1">
      <c r="C51" s="1953" t="s">
        <v>32</v>
      </c>
      <c r="D51" s="1962" t="s">
        <v>54</v>
      </c>
      <c r="E51" s="1954" t="s">
        <v>403</v>
      </c>
      <c r="F51" s="1955"/>
      <c r="G51" s="1954" t="s">
        <v>404</v>
      </c>
      <c r="H51" s="1955"/>
      <c r="I51" s="1941" t="s">
        <v>43</v>
      </c>
      <c r="J51" s="1942"/>
      <c r="P51" s="731"/>
      <c r="DY51" s="736"/>
      <c r="ED51" s="732" t="s">
        <v>400</v>
      </c>
      <c r="EE51" s="802">
        <v>0.71457767574680142</v>
      </c>
    </row>
    <row r="52" spans="3:149" ht="14.25" customHeight="1">
      <c r="C52" s="1944"/>
      <c r="D52" s="1963"/>
      <c r="E52" s="1956"/>
      <c r="F52" s="1943"/>
      <c r="G52" s="1956"/>
      <c r="H52" s="1943"/>
      <c r="I52" s="1943"/>
      <c r="J52" s="1944"/>
      <c r="P52" s="731"/>
      <c r="DY52" s="736"/>
      <c r="ED52" s="732" t="s">
        <v>399</v>
      </c>
      <c r="EE52" s="803">
        <v>0.72940360457563114</v>
      </c>
    </row>
    <row r="53" spans="3:149" ht="14.25" customHeight="1">
      <c r="C53" s="1946"/>
      <c r="D53" s="1964"/>
      <c r="E53" s="1957"/>
      <c r="F53" s="1945"/>
      <c r="G53" s="1957"/>
      <c r="H53" s="1945"/>
      <c r="I53" s="1945"/>
      <c r="J53" s="1946"/>
      <c r="Q53" s="731"/>
      <c r="DY53" s="736"/>
      <c r="ED53" s="732" t="s">
        <v>833</v>
      </c>
      <c r="EE53" s="803">
        <v>0.74266018222995844</v>
      </c>
    </row>
    <row r="54" spans="3:149" ht="14.25" customHeight="1">
      <c r="C54" s="711" t="s">
        <v>9</v>
      </c>
      <c r="D54" s="726">
        <f>D48</f>
        <v>0</v>
      </c>
      <c r="E54" s="1965">
        <f>DX48</f>
        <v>0</v>
      </c>
      <c r="F54" s="1966"/>
      <c r="G54" s="1965">
        <f>EH48</f>
        <v>0</v>
      </c>
      <c r="H54" s="1966"/>
      <c r="I54" s="1967">
        <f>SUM(D54:H54)</f>
        <v>0</v>
      </c>
      <c r="J54" s="1968"/>
      <c r="K54" s="1476"/>
      <c r="L54" s="1476"/>
      <c r="M54" s="1476"/>
      <c r="N54" s="1476"/>
      <c r="O54" s="1476"/>
      <c r="P54" s="1476"/>
      <c r="Q54" s="1476"/>
      <c r="R54" s="1476"/>
      <c r="S54" s="1476"/>
      <c r="T54" s="1476"/>
      <c r="U54" s="1476"/>
      <c r="V54" s="1476"/>
      <c r="W54" s="1476"/>
      <c r="X54" s="1476"/>
      <c r="Y54" s="1476"/>
      <c r="Z54" s="1476"/>
      <c r="AA54" s="1476"/>
      <c r="AB54" s="1476"/>
      <c r="AC54" s="1476"/>
      <c r="AD54" s="1476"/>
      <c r="AE54" s="1476"/>
      <c r="AF54" s="1476"/>
      <c r="AG54" s="1476"/>
      <c r="AH54" s="1476"/>
      <c r="AI54" s="1476"/>
      <c r="AJ54" s="1476"/>
      <c r="AK54" s="1476"/>
      <c r="AL54" s="1476"/>
      <c r="AM54" s="1476"/>
      <c r="AN54" s="1476"/>
      <c r="AO54" s="1476"/>
      <c r="AP54" s="1476"/>
      <c r="AQ54" s="1476"/>
      <c r="AR54" s="1476"/>
      <c r="DY54" s="736"/>
      <c r="ED54" s="732" t="s">
        <v>834</v>
      </c>
      <c r="EE54" s="803">
        <v>0.71645070158246982</v>
      </c>
    </row>
    <row r="55" spans="3:149" ht="14.25" customHeight="1">
      <c r="C55" s="805" t="s">
        <v>28</v>
      </c>
      <c r="D55" s="760">
        <f>DZ48</f>
        <v>0</v>
      </c>
      <c r="E55" s="1949">
        <f>EA48</f>
        <v>0</v>
      </c>
      <c r="F55" s="1950"/>
      <c r="G55" s="1949">
        <f>EI48</f>
        <v>0</v>
      </c>
      <c r="H55" s="1950"/>
      <c r="I55" s="1969">
        <f>SUM(D55:H55)</f>
        <v>0</v>
      </c>
      <c r="J55" s="1970"/>
      <c r="K55" s="1476"/>
      <c r="L55" s="1476"/>
      <c r="M55" s="1476"/>
      <c r="N55" s="1476"/>
      <c r="O55" s="1476"/>
      <c r="P55" s="1476"/>
      <c r="Q55" s="1476"/>
      <c r="R55" s="1476"/>
      <c r="S55" s="1476"/>
      <c r="T55" s="1476"/>
      <c r="U55" s="1476"/>
      <c r="V55" s="1476"/>
      <c r="W55" s="1476"/>
      <c r="X55" s="1476"/>
      <c r="Y55" s="1476"/>
      <c r="Z55" s="1476"/>
      <c r="AA55" s="1476"/>
      <c r="AB55" s="1476"/>
      <c r="AC55" s="1476"/>
      <c r="AD55" s="1476"/>
      <c r="AE55" s="1476"/>
      <c r="AF55" s="1476"/>
      <c r="AG55" s="1476"/>
      <c r="AH55" s="1476"/>
      <c r="AI55" s="1476"/>
      <c r="AJ55" s="1476"/>
      <c r="AK55" s="1476"/>
      <c r="AL55" s="1476"/>
      <c r="AM55" s="1476"/>
      <c r="AN55" s="1476"/>
      <c r="AO55" s="1476"/>
      <c r="AP55" s="1476"/>
      <c r="AQ55" s="1476"/>
      <c r="AR55" s="1476"/>
      <c r="DY55" s="736"/>
      <c r="ED55" s="732" t="s">
        <v>836</v>
      </c>
      <c r="EE55" s="803">
        <v>0.71843111680682681</v>
      </c>
    </row>
    <row r="56" spans="3:149" ht="14.25" customHeight="1">
      <c r="C56" s="785" t="s">
        <v>271</v>
      </c>
      <c r="D56" s="794">
        <f>EC48</f>
        <v>0</v>
      </c>
      <c r="E56" s="1951">
        <f>ED48</f>
        <v>0</v>
      </c>
      <c r="F56" s="1952"/>
      <c r="G56" s="1951">
        <f>EJ48</f>
        <v>0</v>
      </c>
      <c r="H56" s="1952"/>
      <c r="I56" s="1971">
        <f>SUM(D56:H56)</f>
        <v>0</v>
      </c>
      <c r="J56" s="1972"/>
      <c r="K56" s="1476"/>
      <c r="L56" s="1476"/>
      <c r="M56" s="1476"/>
      <c r="N56" s="1476"/>
      <c r="O56" s="1476"/>
      <c r="P56" s="1476"/>
      <c r="Q56" s="1476"/>
      <c r="R56" s="1476"/>
      <c r="S56" s="1476"/>
      <c r="T56" s="1476"/>
      <c r="U56" s="1476"/>
      <c r="V56" s="1476"/>
      <c r="W56" s="1476"/>
      <c r="X56" s="1476"/>
      <c r="Y56" s="1476"/>
      <c r="Z56" s="1476"/>
      <c r="AA56" s="1476"/>
      <c r="AB56" s="1476"/>
      <c r="AC56" s="1476"/>
      <c r="AD56" s="1476"/>
      <c r="AE56" s="1476"/>
      <c r="AF56" s="1476"/>
      <c r="AG56" s="1476"/>
      <c r="AH56" s="1476"/>
      <c r="AI56" s="1476"/>
      <c r="AJ56" s="1476"/>
      <c r="AK56" s="1476"/>
      <c r="AL56" s="1476"/>
      <c r="AM56" s="1476"/>
      <c r="AN56" s="1476"/>
      <c r="AO56" s="1476"/>
      <c r="AP56" s="1476"/>
      <c r="AQ56" s="1476"/>
      <c r="AR56" s="1476"/>
      <c r="DY56" s="736"/>
      <c r="ED56" s="732" t="s">
        <v>835</v>
      </c>
      <c r="EE56" s="804">
        <v>0.6129042912284024</v>
      </c>
    </row>
    <row r="57" spans="3:149" ht="14.25">
      <c r="H57" s="731"/>
      <c r="I57" s="731"/>
      <c r="K57" s="731"/>
      <c r="L57" s="731"/>
      <c r="M57" s="731"/>
      <c r="N57" s="731"/>
      <c r="O57" s="731"/>
      <c r="P57" s="731"/>
      <c r="Q57" s="731"/>
      <c r="R57" s="731"/>
      <c r="S57" s="731"/>
      <c r="T57" s="731"/>
      <c r="U57" s="731"/>
      <c r="V57" s="731"/>
      <c r="W57" s="731"/>
      <c r="X57" s="731"/>
      <c r="Y57" s="731"/>
      <c r="Z57" s="731"/>
      <c r="AA57" s="731"/>
      <c r="AB57" s="731"/>
      <c r="AC57" s="731"/>
      <c r="AD57" s="731"/>
      <c r="AE57" s="731"/>
      <c r="AF57" s="731"/>
      <c r="AG57" s="731"/>
      <c r="AH57" s="731"/>
      <c r="AI57" s="731"/>
      <c r="AJ57" s="731"/>
      <c r="AK57" s="731"/>
      <c r="AL57" s="731"/>
      <c r="AM57" s="731"/>
      <c r="AN57" s="731"/>
      <c r="AO57" s="731"/>
      <c r="AP57" s="731"/>
      <c r="AQ57" s="731"/>
      <c r="AR57" s="731"/>
      <c r="DY57" s="736"/>
      <c r="ED57" s="741" t="s">
        <v>871</v>
      </c>
      <c r="EE57" s="742">
        <f>AVERAGE(EE51:EE55)</f>
        <v>0.7243046561883375</v>
      </c>
    </row>
    <row r="58" spans="3:149" ht="14.25">
      <c r="H58" s="731"/>
      <c r="I58" s="731"/>
      <c r="K58" s="731"/>
      <c r="L58" s="731"/>
      <c r="M58" s="731"/>
      <c r="N58" s="731"/>
      <c r="O58" s="731"/>
      <c r="P58" s="731"/>
      <c r="Q58" s="731"/>
      <c r="R58" s="731"/>
      <c r="S58" s="731"/>
      <c r="T58" s="731"/>
      <c r="U58" s="731"/>
      <c r="V58" s="731"/>
      <c r="W58" s="731"/>
      <c r="X58" s="731"/>
      <c r="Y58" s="731"/>
      <c r="Z58" s="731"/>
      <c r="AA58" s="731"/>
      <c r="AB58" s="731"/>
      <c r="AC58" s="731"/>
      <c r="AD58" s="731"/>
      <c r="AE58" s="731"/>
      <c r="AF58" s="731"/>
      <c r="AG58" s="731"/>
      <c r="AH58" s="731"/>
      <c r="AI58" s="731"/>
      <c r="AJ58" s="731"/>
      <c r="AK58" s="731"/>
      <c r="AL58" s="731"/>
      <c r="AM58" s="731"/>
      <c r="AN58" s="731"/>
      <c r="AO58" s="731"/>
      <c r="AP58" s="731"/>
      <c r="AQ58" s="731"/>
      <c r="AR58" s="731"/>
      <c r="DY58" s="736"/>
    </row>
    <row r="59" spans="3:149" ht="14.25">
      <c r="C59" s="644" t="s">
        <v>36</v>
      </c>
      <c r="J59" s="732" t="s">
        <v>34</v>
      </c>
      <c r="DY59" s="736"/>
      <c r="ED59" s="732"/>
      <c r="EE59" s="743" t="s">
        <v>832</v>
      </c>
    </row>
    <row r="60" spans="3:149" ht="14.25" customHeight="1">
      <c r="C60" s="1962" t="s">
        <v>33</v>
      </c>
      <c r="D60" s="1962" t="s">
        <v>54</v>
      </c>
      <c r="E60" s="1954" t="s">
        <v>403</v>
      </c>
      <c r="F60" s="1955"/>
      <c r="G60" s="1954" t="s">
        <v>404</v>
      </c>
      <c r="H60" s="1955"/>
      <c r="I60" s="1953" t="s">
        <v>56</v>
      </c>
      <c r="J60" s="1942"/>
      <c r="DY60" s="736"/>
      <c r="ED60" s="732"/>
      <c r="EE60" s="744"/>
      <c r="EO60" s="745"/>
      <c r="ES60" s="745"/>
    </row>
    <row r="61" spans="3:149" ht="14.25" customHeight="1">
      <c r="C61" s="1944"/>
      <c r="D61" s="1963"/>
      <c r="E61" s="1956"/>
      <c r="F61" s="1943"/>
      <c r="G61" s="1956"/>
      <c r="H61" s="1943"/>
      <c r="I61" s="1944"/>
      <c r="J61" s="1944"/>
      <c r="DY61" s="736"/>
      <c r="ED61" s="732"/>
      <c r="EE61" s="744"/>
      <c r="EO61" s="745"/>
      <c r="ES61" s="745"/>
    </row>
    <row r="62" spans="3:149" ht="14.25" customHeight="1">
      <c r="C62" s="1946"/>
      <c r="D62" s="1964"/>
      <c r="E62" s="1957"/>
      <c r="F62" s="1945"/>
      <c r="G62" s="1957"/>
      <c r="H62" s="1945"/>
      <c r="I62" s="1946"/>
      <c r="J62" s="1946"/>
      <c r="DY62" s="736"/>
      <c r="EO62" s="746"/>
      <c r="ES62" s="746"/>
    </row>
    <row r="63" spans="3:149" ht="14.25" customHeight="1">
      <c r="C63" s="713" t="s">
        <v>272</v>
      </c>
      <c r="D63" s="1477">
        <f>EP48</f>
        <v>0</v>
      </c>
      <c r="E63" s="1947">
        <f>EQ48</f>
        <v>0</v>
      </c>
      <c r="F63" s="1948"/>
      <c r="G63" s="1947">
        <f>ER48</f>
        <v>0</v>
      </c>
      <c r="H63" s="1948"/>
      <c r="I63" s="1960">
        <f>SUM(D63:H63)</f>
        <v>0</v>
      </c>
      <c r="J63" s="1961"/>
      <c r="DY63" s="736"/>
    </row>
    <row r="64" spans="3:149" ht="14.25" customHeight="1">
      <c r="C64" s="740" t="s">
        <v>273</v>
      </c>
      <c r="D64" s="1477">
        <f>ET48</f>
        <v>0</v>
      </c>
      <c r="E64" s="1947">
        <f>EU48</f>
        <v>0</v>
      </c>
      <c r="F64" s="1948"/>
      <c r="G64" s="1947">
        <f>EV48</f>
        <v>0</v>
      </c>
      <c r="H64" s="1948"/>
      <c r="I64" s="1960">
        <f>SUM(D64:H64)</f>
        <v>0</v>
      </c>
      <c r="J64" s="1961"/>
      <c r="DY64" s="736"/>
    </row>
    <row r="65" spans="3:129" ht="15" thickBot="1">
      <c r="D65" s="731"/>
      <c r="E65" s="731"/>
      <c r="F65" s="731"/>
      <c r="G65" s="731"/>
      <c r="DY65" s="736"/>
    </row>
    <row r="66" spans="3:129" ht="17.25" customHeight="1" thickBot="1">
      <c r="C66" s="749" t="s">
        <v>61</v>
      </c>
      <c r="D66" s="749"/>
      <c r="E66" s="1973">
        <f>I55/43744.2</f>
        <v>0</v>
      </c>
      <c r="F66" s="1974"/>
      <c r="G66" s="750" t="s">
        <v>902</v>
      </c>
      <c r="DY66" s="736"/>
    </row>
    <row r="67" spans="3:129" ht="14.25">
      <c r="D67" s="731"/>
      <c r="E67" s="731"/>
      <c r="F67" s="731"/>
      <c r="G67" s="731"/>
      <c r="DY67" s="736"/>
    </row>
    <row r="68" spans="3:129" ht="14.25">
      <c r="DY68" s="736"/>
    </row>
    <row r="69" spans="3:129" ht="14.25">
      <c r="DY69" s="736"/>
    </row>
    <row r="70" spans="3:129" ht="14.25">
      <c r="DY70" s="736"/>
    </row>
    <row r="71" spans="3:129" ht="14.25">
      <c r="DY71" s="736"/>
    </row>
    <row r="72" spans="3:129" ht="14.25">
      <c r="DY72" s="736"/>
    </row>
    <row r="73" spans="3:129" ht="14.25">
      <c r="DY73" s="736"/>
    </row>
    <row r="74" spans="3:129" ht="14.25">
      <c r="DY74" s="736"/>
    </row>
    <row r="75" spans="3:129" ht="14.25">
      <c r="DY75" s="736"/>
    </row>
    <row r="76" spans="3:129" ht="14.25">
      <c r="DY76" s="736"/>
    </row>
    <row r="77" spans="3:129" ht="14.25">
      <c r="DY77" s="736"/>
    </row>
    <row r="78" spans="3:129" ht="14.25">
      <c r="DY78" s="736"/>
    </row>
    <row r="79" spans="3:129" ht="14.25">
      <c r="DY79" s="736"/>
    </row>
    <row r="80" spans="3:129" ht="14.25">
      <c r="DY80" s="736"/>
    </row>
    <row r="81" spans="129:129" ht="14.25">
      <c r="DY81" s="736"/>
    </row>
    <row r="82" spans="129:129" ht="14.25">
      <c r="DY82" s="736"/>
    </row>
    <row r="83" spans="129:129" ht="14.25">
      <c r="DY83" s="736"/>
    </row>
    <row r="84" spans="129:129" ht="14.25">
      <c r="DY84" s="736"/>
    </row>
    <row r="85" spans="129:129" ht="14.25">
      <c r="DY85" s="736"/>
    </row>
    <row r="86" spans="129:129" ht="14.25">
      <c r="DY86" s="736"/>
    </row>
    <row r="87" spans="129:129" ht="14.25">
      <c r="DY87" s="736"/>
    </row>
    <row r="88" spans="129:129" ht="14.25">
      <c r="DY88" s="736"/>
    </row>
    <row r="89" spans="129:129" ht="14.25">
      <c r="DY89" s="736"/>
    </row>
    <row r="90" spans="129:129" ht="14.25">
      <c r="DY90" s="736"/>
    </row>
  </sheetData>
  <sheetProtection algorithmName="SHA-512" hashValue="Db2Xi8fjNhN/V+0yb5ujiv1ylCOaLSvVmaY5ATRdWiuO+xDC4FIXYEsRALMo23NtB00oCUGG2mzE1T3IjuGVww==" saltValue="xD02Naqb5ajIiRb+3KEyXQ==" spinCount="100000" sheet="1" objects="1" scenarios="1"/>
  <mergeCells count="28">
    <mergeCell ref="EE8:EE47"/>
    <mergeCell ref="EF8:EF47"/>
    <mergeCell ref="C51:C53"/>
    <mergeCell ref="D51:D53"/>
    <mergeCell ref="E51:F53"/>
    <mergeCell ref="G51:H53"/>
    <mergeCell ref="I51:J53"/>
    <mergeCell ref="E54:F54"/>
    <mergeCell ref="G54:H54"/>
    <mergeCell ref="I54:J54"/>
    <mergeCell ref="E55:F55"/>
    <mergeCell ref="G55:H55"/>
    <mergeCell ref="I55:J55"/>
    <mergeCell ref="E56:F56"/>
    <mergeCell ref="G56:H56"/>
    <mergeCell ref="I56:J56"/>
    <mergeCell ref="C60:C62"/>
    <mergeCell ref="D60:D62"/>
    <mergeCell ref="E60:F62"/>
    <mergeCell ref="G60:H62"/>
    <mergeCell ref="I60:J62"/>
    <mergeCell ref="E66:F66"/>
    <mergeCell ref="E63:F63"/>
    <mergeCell ref="G63:H63"/>
    <mergeCell ref="I63:J63"/>
    <mergeCell ref="E64:F64"/>
    <mergeCell ref="G64:H64"/>
    <mergeCell ref="I64:J64"/>
  </mergeCells>
  <phoneticPr fontId="13"/>
  <hyperlinks>
    <hyperlink ref="DX1" location="目次!A1" display="目次へ戻る" xr:uid="{AA2A1F3D-84AC-4D0C-B1D8-D01783D5D8BE}"/>
    <hyperlink ref="DX3" location="'①a-40フロー'!A1" display="波及効果分析フロー図へ" xr:uid="{6C6F0E46-F43D-4B2E-B879-554713FF84E5}"/>
  </hyperlinks>
  <pageMargins left="0.23622047244094488" right="0.23622047244094488" top="0.47244094488188976" bottom="0.47244094488188976" header="0.27559055118110237" footer="0.27559055118110237"/>
  <pageSetup paperSize="9" scale="86" orientation="portrait" r:id="rId1"/>
  <colBreaks count="2" manualBreakCount="2">
    <brk id="92" max="1048575" man="1"/>
    <brk id="142"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9" tint="0.79998168889431442"/>
  </sheetPr>
  <dimension ref="B1:FB69"/>
  <sheetViews>
    <sheetView zoomScale="85" zoomScaleNormal="85" workbookViewId="0">
      <pane xSplit="3" ySplit="7" topLeftCell="D8" activePane="bottomRight" state="frozen"/>
      <selection activeCell="G21" sqref="G21"/>
      <selection pane="topRight" activeCell="G21" sqref="G21"/>
      <selection pane="bottomLeft" activeCell="G21" sqref="G21"/>
      <selection pane="bottomRight" activeCell="CN17" sqref="CN17"/>
    </sheetView>
  </sheetViews>
  <sheetFormatPr defaultRowHeight="12"/>
  <cols>
    <col min="1" max="1" width="1.83203125" style="644" customWidth="1"/>
    <col min="2" max="2" width="3.33203125" style="644" customWidth="1"/>
    <col min="3" max="3" width="21" style="644" customWidth="1"/>
    <col min="4" max="5" width="10.5" style="644" customWidth="1"/>
    <col min="6" max="7" width="10" style="644" customWidth="1"/>
    <col min="8" max="8" width="10.5" style="644" customWidth="1"/>
    <col min="9" max="9" width="10.6640625" style="644" customWidth="1"/>
    <col min="10" max="12" width="3.83203125" style="644" customWidth="1"/>
    <col min="13" max="47" width="3.83203125" style="644" hidden="1" customWidth="1"/>
    <col min="48" max="48" width="3.83203125" style="644" customWidth="1"/>
    <col min="49" max="49" width="6" style="644" customWidth="1"/>
    <col min="50" max="52" width="3.83203125" style="644" customWidth="1"/>
    <col min="53" max="87" width="3.83203125" style="644" hidden="1" customWidth="1"/>
    <col min="88" max="88" width="3.83203125" style="644" customWidth="1"/>
    <col min="89" max="91" width="9.83203125" style="644" customWidth="1"/>
    <col min="92" max="92" width="10.6640625" style="644" customWidth="1"/>
    <col min="93" max="95" width="3.83203125" style="644" customWidth="1"/>
    <col min="96" max="130" width="3.83203125" style="644" hidden="1" customWidth="1"/>
    <col min="131" max="131" width="3.83203125" style="644" customWidth="1"/>
    <col min="132" max="133" width="10" style="644" customWidth="1"/>
    <col min="134" max="135" width="10.5" style="644" customWidth="1"/>
    <col min="136" max="136" width="10" style="644" customWidth="1"/>
    <col min="137" max="138" width="10.5" style="644" customWidth="1"/>
    <col min="139" max="145" width="10" style="644" customWidth="1"/>
    <col min="146" max="146" width="3.33203125" style="644" customWidth="1"/>
    <col min="147" max="147" width="21" style="644" customWidth="1"/>
    <col min="148" max="148" width="3.5" style="644" customWidth="1"/>
    <col min="149" max="149" width="3.33203125" style="644" customWidth="1"/>
    <col min="150" max="150" width="21" style="644" customWidth="1"/>
    <col min="151" max="158" width="10" style="644" customWidth="1"/>
    <col min="159" max="16384" width="9.33203125" style="644"/>
  </cols>
  <sheetData>
    <row r="1" spans="2:158" ht="15.75" customHeight="1">
      <c r="C1" s="682" t="s">
        <v>670</v>
      </c>
      <c r="CM1" s="696" t="s">
        <v>73</v>
      </c>
      <c r="CR1" s="233"/>
      <c r="EK1" s="682" t="s">
        <v>670</v>
      </c>
    </row>
    <row r="2" spans="2:158" ht="2.25" customHeight="1"/>
    <row r="3" spans="2:158" ht="15.75" customHeight="1">
      <c r="C3" s="682" t="s">
        <v>81</v>
      </c>
      <c r="CM3" s="690" t="s">
        <v>112</v>
      </c>
      <c r="EK3" s="682" t="s">
        <v>81</v>
      </c>
    </row>
    <row r="4" spans="2:158">
      <c r="D4" s="1703" t="s">
        <v>804</v>
      </c>
      <c r="EI4" s="644" t="s">
        <v>790</v>
      </c>
      <c r="EU4" s="644" t="s">
        <v>787</v>
      </c>
      <c r="EY4" s="644" t="s">
        <v>787</v>
      </c>
    </row>
    <row r="5" spans="2:158" ht="42.75" customHeight="1">
      <c r="B5" s="698"/>
      <c r="C5" s="1705" t="s">
        <v>806</v>
      </c>
      <c r="D5" s="700" t="s">
        <v>1300</v>
      </c>
      <c r="E5" s="700" t="s">
        <v>1301</v>
      </c>
      <c r="F5" s="700" t="s">
        <v>684</v>
      </c>
      <c r="G5" s="700" t="s">
        <v>29</v>
      </c>
      <c r="H5" s="700" t="s">
        <v>37</v>
      </c>
      <c r="I5" s="1706" t="s">
        <v>1302</v>
      </c>
      <c r="J5" s="702"/>
      <c r="K5" s="702"/>
      <c r="L5" s="850"/>
      <c r="M5" s="850"/>
      <c r="N5" s="1304"/>
      <c r="O5" s="1304"/>
      <c r="P5" s="1304"/>
      <c r="Q5" s="1304"/>
      <c r="R5" s="1304"/>
      <c r="S5" s="1304"/>
      <c r="T5" s="1304"/>
      <c r="U5" s="1304"/>
      <c r="V5" s="1304"/>
      <c r="W5" s="1304"/>
      <c r="X5" s="1304"/>
      <c r="Y5" s="1304"/>
      <c r="Z5" s="1304"/>
      <c r="AA5" s="1304"/>
      <c r="AB5" s="1304"/>
      <c r="AC5" s="1304"/>
      <c r="AD5" s="1304"/>
      <c r="AE5" s="1304"/>
      <c r="AF5" s="1304"/>
      <c r="AG5" s="1304"/>
      <c r="AH5" s="1304"/>
      <c r="AI5" s="1304"/>
      <c r="AJ5" s="1304"/>
      <c r="AK5" s="1304"/>
      <c r="AL5" s="1304"/>
      <c r="AM5" s="1304"/>
      <c r="AN5" s="1304"/>
      <c r="AO5" s="1304"/>
      <c r="AP5" s="1304"/>
      <c r="AQ5" s="1304"/>
      <c r="AR5" s="1304"/>
      <c r="AS5" s="1304"/>
      <c r="AT5" s="1304"/>
      <c r="AU5" s="1304"/>
      <c r="AV5" s="1707"/>
      <c r="AW5" s="1975" t="s">
        <v>1303</v>
      </c>
      <c r="AX5" s="1976"/>
      <c r="AY5" s="1976"/>
      <c r="AZ5" s="1976"/>
      <c r="BA5" s="1304"/>
      <c r="BB5" s="1304"/>
      <c r="BC5" s="1304"/>
      <c r="BD5" s="1304"/>
      <c r="BE5" s="1304"/>
      <c r="BF5" s="1304"/>
      <c r="BG5" s="1304"/>
      <c r="BH5" s="1304"/>
      <c r="BI5" s="1304"/>
      <c r="BJ5" s="1304"/>
      <c r="BK5" s="1304"/>
      <c r="BL5" s="1304"/>
      <c r="BM5" s="1304"/>
      <c r="BN5" s="1304"/>
      <c r="BO5" s="1304"/>
      <c r="BP5" s="1304"/>
      <c r="BQ5" s="1304"/>
      <c r="BR5" s="1304"/>
      <c r="BS5" s="1304"/>
      <c r="BT5" s="1304"/>
      <c r="BU5" s="1304"/>
      <c r="BV5" s="1304"/>
      <c r="BW5" s="1304"/>
      <c r="BX5" s="1304"/>
      <c r="BY5" s="1304"/>
      <c r="BZ5" s="1304"/>
      <c r="CA5" s="1304"/>
      <c r="CB5" s="1304"/>
      <c r="CC5" s="1304"/>
      <c r="CD5" s="1304"/>
      <c r="CE5" s="1304"/>
      <c r="CF5" s="1304"/>
      <c r="CG5" s="1304"/>
      <c r="CH5" s="1304"/>
      <c r="CI5" s="1304"/>
      <c r="CJ5" s="1707"/>
      <c r="CK5" s="700" t="s">
        <v>49</v>
      </c>
      <c r="CL5" s="700" t="s">
        <v>29</v>
      </c>
      <c r="CM5" s="700" t="s">
        <v>37</v>
      </c>
      <c r="CN5" s="701" t="s">
        <v>1304</v>
      </c>
      <c r="CO5" s="702"/>
      <c r="CP5" s="702"/>
      <c r="CQ5" s="1708"/>
      <c r="CR5" s="703"/>
      <c r="CS5" s="703"/>
      <c r="CT5" s="703"/>
      <c r="CU5" s="703"/>
      <c r="CV5" s="704"/>
      <c r="CW5" s="704"/>
      <c r="CX5" s="703"/>
      <c r="CY5" s="703"/>
      <c r="CZ5" s="703"/>
      <c r="DA5" s="703"/>
      <c r="DB5" s="703"/>
      <c r="DC5" s="703"/>
      <c r="DD5" s="703"/>
      <c r="DE5" s="703"/>
      <c r="DF5" s="703"/>
      <c r="DG5" s="703"/>
      <c r="DH5" s="703"/>
      <c r="DI5" s="703"/>
      <c r="DJ5" s="703"/>
      <c r="DK5" s="703"/>
      <c r="DL5" s="703"/>
      <c r="DM5" s="703"/>
      <c r="DN5" s="703"/>
      <c r="DO5" s="703"/>
      <c r="DP5" s="703"/>
      <c r="DQ5" s="703"/>
      <c r="DR5" s="703"/>
      <c r="DS5" s="703"/>
      <c r="DT5" s="703"/>
      <c r="DU5" s="703"/>
      <c r="DV5" s="703"/>
      <c r="DW5" s="703"/>
      <c r="DX5" s="703"/>
      <c r="DY5" s="703"/>
      <c r="DZ5" s="703"/>
      <c r="EA5" s="707"/>
      <c r="EB5" s="1731" t="s">
        <v>255</v>
      </c>
      <c r="EC5" s="708" t="s">
        <v>58</v>
      </c>
      <c r="ED5" s="1125" t="s">
        <v>50</v>
      </c>
      <c r="EE5" s="1731" t="s">
        <v>256</v>
      </c>
      <c r="EF5" s="708" t="s">
        <v>266</v>
      </c>
      <c r="EG5" s="1125" t="s">
        <v>51</v>
      </c>
      <c r="EH5" s="1731" t="s">
        <v>254</v>
      </c>
      <c r="EI5" s="708" t="s">
        <v>277</v>
      </c>
      <c r="EJ5" s="700" t="s">
        <v>63</v>
      </c>
      <c r="EK5" s="700" t="s">
        <v>59</v>
      </c>
      <c r="EL5" s="1591" t="s">
        <v>260</v>
      </c>
      <c r="EM5" s="1591" t="s">
        <v>261</v>
      </c>
      <c r="EN5" s="1591" t="s">
        <v>262</v>
      </c>
      <c r="EO5" s="1634" t="s">
        <v>38</v>
      </c>
      <c r="EP5" s="698"/>
      <c r="EQ5" s="710"/>
      <c r="ER5" s="709"/>
      <c r="ES5" s="698"/>
      <c r="ET5" s="710"/>
      <c r="EU5" s="708" t="s">
        <v>267</v>
      </c>
      <c r="EV5" s="1125" t="s">
        <v>53</v>
      </c>
      <c r="EW5" s="1731" t="s">
        <v>257</v>
      </c>
      <c r="EX5" s="1608" t="s">
        <v>263</v>
      </c>
      <c r="EY5" s="700" t="s">
        <v>268</v>
      </c>
      <c r="EZ5" s="1125" t="s">
        <v>57</v>
      </c>
      <c r="FA5" s="1731" t="s">
        <v>258</v>
      </c>
      <c r="FB5" s="1591" t="s">
        <v>264</v>
      </c>
    </row>
    <row r="6" spans="2:158" ht="11.25" customHeight="1">
      <c r="B6" s="711"/>
      <c r="C6" s="712"/>
      <c r="D6" s="1709" t="s">
        <v>158</v>
      </c>
      <c r="E6" s="1709" t="s">
        <v>673</v>
      </c>
      <c r="F6" s="1709" t="s">
        <v>685</v>
      </c>
      <c r="G6" s="1709" t="s">
        <v>686</v>
      </c>
      <c r="H6" s="1709" t="s">
        <v>154</v>
      </c>
      <c r="I6" s="1801" t="s">
        <v>0</v>
      </c>
      <c r="J6" s="1802" t="s">
        <v>243</v>
      </c>
      <c r="K6" s="1802" t="s">
        <v>1</v>
      </c>
      <c r="L6" s="1802" t="s">
        <v>2</v>
      </c>
      <c r="M6" s="1802" t="s">
        <v>405</v>
      </c>
      <c r="N6" s="1802" t="s">
        <v>406</v>
      </c>
      <c r="O6" s="1802" t="s">
        <v>11</v>
      </c>
      <c r="P6" s="1802" t="s">
        <v>407</v>
      </c>
      <c r="Q6" s="1802" t="s">
        <v>12</v>
      </c>
      <c r="R6" s="1802" t="s">
        <v>13</v>
      </c>
      <c r="S6" s="1802" t="s">
        <v>676</v>
      </c>
      <c r="T6" s="1802" t="s">
        <v>14</v>
      </c>
      <c r="U6" s="1802" t="s">
        <v>15</v>
      </c>
      <c r="V6" s="1802" t="s">
        <v>16</v>
      </c>
      <c r="W6" s="1802" t="s">
        <v>17</v>
      </c>
      <c r="X6" s="1802" t="s">
        <v>408</v>
      </c>
      <c r="Y6" s="1802" t="s">
        <v>409</v>
      </c>
      <c r="Z6" s="1802" t="s">
        <v>410</v>
      </c>
      <c r="AA6" s="1802" t="s">
        <v>411</v>
      </c>
      <c r="AB6" s="1802" t="s">
        <v>18</v>
      </c>
      <c r="AC6" s="1802" t="s">
        <v>412</v>
      </c>
      <c r="AD6" s="1802" t="s">
        <v>19</v>
      </c>
      <c r="AE6" s="1802" t="s">
        <v>20</v>
      </c>
      <c r="AF6" s="1802" t="s">
        <v>3</v>
      </c>
      <c r="AG6" s="1802" t="s">
        <v>413</v>
      </c>
      <c r="AH6" s="1802" t="s">
        <v>337</v>
      </c>
      <c r="AI6" s="1802" t="s">
        <v>338</v>
      </c>
      <c r="AJ6" s="1802" t="s">
        <v>4</v>
      </c>
      <c r="AK6" s="1802" t="s">
        <v>21</v>
      </c>
      <c r="AL6" s="1802" t="s">
        <v>22</v>
      </c>
      <c r="AM6" s="1802" t="s">
        <v>414</v>
      </c>
      <c r="AN6" s="1802" t="s">
        <v>415</v>
      </c>
      <c r="AO6" s="1802" t="s">
        <v>5</v>
      </c>
      <c r="AP6" s="1802" t="s">
        <v>23</v>
      </c>
      <c r="AQ6" s="1802" t="s">
        <v>416</v>
      </c>
      <c r="AR6" s="1802" t="s">
        <v>417</v>
      </c>
      <c r="AS6" s="1802" t="s">
        <v>24</v>
      </c>
      <c r="AT6" s="1802" t="s">
        <v>418</v>
      </c>
      <c r="AU6" s="1802" t="s">
        <v>419</v>
      </c>
      <c r="AV6" s="1802" t="s">
        <v>420</v>
      </c>
      <c r="AW6" s="1802" t="s">
        <v>0</v>
      </c>
      <c r="AX6" s="1802" t="s">
        <v>243</v>
      </c>
      <c r="AY6" s="1802" t="s">
        <v>1</v>
      </c>
      <c r="AZ6" s="1802" t="s">
        <v>2</v>
      </c>
      <c r="BA6" s="1802" t="s">
        <v>405</v>
      </c>
      <c r="BB6" s="1802" t="s">
        <v>406</v>
      </c>
      <c r="BC6" s="1802" t="s">
        <v>11</v>
      </c>
      <c r="BD6" s="1802" t="s">
        <v>407</v>
      </c>
      <c r="BE6" s="1802" t="s">
        <v>12</v>
      </c>
      <c r="BF6" s="1802" t="s">
        <v>13</v>
      </c>
      <c r="BG6" s="1802" t="s">
        <v>676</v>
      </c>
      <c r="BH6" s="1802" t="s">
        <v>14</v>
      </c>
      <c r="BI6" s="1802" t="s">
        <v>15</v>
      </c>
      <c r="BJ6" s="1802" t="s">
        <v>16</v>
      </c>
      <c r="BK6" s="1802" t="s">
        <v>17</v>
      </c>
      <c r="BL6" s="1802" t="s">
        <v>408</v>
      </c>
      <c r="BM6" s="1802" t="s">
        <v>409</v>
      </c>
      <c r="BN6" s="1802" t="s">
        <v>410</v>
      </c>
      <c r="BO6" s="1802" t="s">
        <v>411</v>
      </c>
      <c r="BP6" s="1802" t="s">
        <v>18</v>
      </c>
      <c r="BQ6" s="1802" t="s">
        <v>412</v>
      </c>
      <c r="BR6" s="1802" t="s">
        <v>19</v>
      </c>
      <c r="BS6" s="1802" t="s">
        <v>20</v>
      </c>
      <c r="BT6" s="1802" t="s">
        <v>3</v>
      </c>
      <c r="BU6" s="1802" t="s">
        <v>413</v>
      </c>
      <c r="BV6" s="1802" t="s">
        <v>337</v>
      </c>
      <c r="BW6" s="1802" t="s">
        <v>338</v>
      </c>
      <c r="BX6" s="1802" t="s">
        <v>4</v>
      </c>
      <c r="BY6" s="1802" t="s">
        <v>21</v>
      </c>
      <c r="BZ6" s="1802" t="s">
        <v>22</v>
      </c>
      <c r="CA6" s="1802" t="s">
        <v>414</v>
      </c>
      <c r="CB6" s="1802" t="s">
        <v>415</v>
      </c>
      <c r="CC6" s="1802" t="s">
        <v>5</v>
      </c>
      <c r="CD6" s="1802" t="s">
        <v>23</v>
      </c>
      <c r="CE6" s="1802" t="s">
        <v>416</v>
      </c>
      <c r="CF6" s="1802" t="s">
        <v>417</v>
      </c>
      <c r="CG6" s="1802" t="s">
        <v>24</v>
      </c>
      <c r="CH6" s="1802" t="s">
        <v>418</v>
      </c>
      <c r="CI6" s="1802" t="s">
        <v>419</v>
      </c>
      <c r="CJ6" s="1803" t="s">
        <v>420</v>
      </c>
      <c r="CK6" s="1709" t="s">
        <v>166</v>
      </c>
      <c r="CL6" s="1709" t="s">
        <v>165</v>
      </c>
      <c r="CM6" s="1709" t="s">
        <v>179</v>
      </c>
      <c r="CN6" s="1801" t="s">
        <v>0</v>
      </c>
      <c r="CO6" s="1802" t="s">
        <v>243</v>
      </c>
      <c r="CP6" s="1802" t="s">
        <v>1</v>
      </c>
      <c r="CQ6" s="1802" t="s">
        <v>2</v>
      </c>
      <c r="CR6" s="1802" t="s">
        <v>405</v>
      </c>
      <c r="CS6" s="1802" t="s">
        <v>406</v>
      </c>
      <c r="CT6" s="1802" t="s">
        <v>11</v>
      </c>
      <c r="CU6" s="1802" t="s">
        <v>407</v>
      </c>
      <c r="CV6" s="1802" t="s">
        <v>12</v>
      </c>
      <c r="CW6" s="1802" t="s">
        <v>13</v>
      </c>
      <c r="CX6" s="1802" t="s">
        <v>676</v>
      </c>
      <c r="CY6" s="1802" t="s">
        <v>14</v>
      </c>
      <c r="CZ6" s="1802" t="s">
        <v>15</v>
      </c>
      <c r="DA6" s="1802" t="s">
        <v>16</v>
      </c>
      <c r="DB6" s="1802" t="s">
        <v>17</v>
      </c>
      <c r="DC6" s="1802" t="s">
        <v>408</v>
      </c>
      <c r="DD6" s="1802" t="s">
        <v>409</v>
      </c>
      <c r="DE6" s="1802" t="s">
        <v>410</v>
      </c>
      <c r="DF6" s="1802" t="s">
        <v>411</v>
      </c>
      <c r="DG6" s="1802" t="s">
        <v>18</v>
      </c>
      <c r="DH6" s="1802" t="s">
        <v>412</v>
      </c>
      <c r="DI6" s="1802" t="s">
        <v>19</v>
      </c>
      <c r="DJ6" s="1802" t="s">
        <v>20</v>
      </c>
      <c r="DK6" s="1802" t="s">
        <v>3</v>
      </c>
      <c r="DL6" s="1802" t="s">
        <v>413</v>
      </c>
      <c r="DM6" s="1802" t="s">
        <v>337</v>
      </c>
      <c r="DN6" s="1802" t="s">
        <v>338</v>
      </c>
      <c r="DO6" s="1802" t="s">
        <v>4</v>
      </c>
      <c r="DP6" s="1802" t="s">
        <v>21</v>
      </c>
      <c r="DQ6" s="1802" t="s">
        <v>22</v>
      </c>
      <c r="DR6" s="1802" t="s">
        <v>414</v>
      </c>
      <c r="DS6" s="1802" t="s">
        <v>415</v>
      </c>
      <c r="DT6" s="1802" t="s">
        <v>5</v>
      </c>
      <c r="DU6" s="1802" t="s">
        <v>23</v>
      </c>
      <c r="DV6" s="1802" t="s">
        <v>416</v>
      </c>
      <c r="DW6" s="1802" t="s">
        <v>417</v>
      </c>
      <c r="DX6" s="1802" t="s">
        <v>24</v>
      </c>
      <c r="DY6" s="1802" t="s">
        <v>418</v>
      </c>
      <c r="DZ6" s="1802" t="s">
        <v>419</v>
      </c>
      <c r="EA6" s="1803" t="s">
        <v>420</v>
      </c>
      <c r="EB6" s="1733" t="s">
        <v>186</v>
      </c>
      <c r="EC6" s="1709" t="s">
        <v>188</v>
      </c>
      <c r="ED6" s="1735" t="s">
        <v>193</v>
      </c>
      <c r="EE6" s="1733" t="s">
        <v>196</v>
      </c>
      <c r="EF6" s="1710" t="s">
        <v>200</v>
      </c>
      <c r="EG6" s="1735" t="s">
        <v>202</v>
      </c>
      <c r="EH6" s="1733" t="s">
        <v>212</v>
      </c>
      <c r="EI6" s="1710" t="s">
        <v>216</v>
      </c>
      <c r="EJ6" s="1712" t="s">
        <v>203</v>
      </c>
      <c r="EK6" s="1709" t="s">
        <v>224</v>
      </c>
      <c r="EL6" s="1737" t="s">
        <v>229</v>
      </c>
      <c r="EM6" s="1737" t="s">
        <v>231</v>
      </c>
      <c r="EN6" s="1799" t="s">
        <v>233</v>
      </c>
      <c r="EO6" s="1800" t="s">
        <v>230</v>
      </c>
      <c r="EP6" s="711"/>
      <c r="EQ6" s="712"/>
      <c r="ER6" s="709"/>
      <c r="ES6" s="711"/>
      <c r="ET6" s="712"/>
      <c r="EU6" s="1710" t="s">
        <v>238</v>
      </c>
      <c r="EV6" s="709" t="s">
        <v>239</v>
      </c>
      <c r="EW6" s="1733" t="s">
        <v>240</v>
      </c>
      <c r="EX6" s="1798" t="s">
        <v>241</v>
      </c>
      <c r="EY6" s="1709" t="s">
        <v>234</v>
      </c>
      <c r="EZ6" s="1735" t="s">
        <v>235</v>
      </c>
      <c r="FA6" s="1733" t="s">
        <v>236</v>
      </c>
      <c r="FB6" s="1737" t="s">
        <v>237</v>
      </c>
    </row>
    <row r="7" spans="2:158" ht="11.25" customHeight="1">
      <c r="B7" s="713"/>
      <c r="C7" s="851"/>
      <c r="D7" s="1352"/>
      <c r="E7" s="1352"/>
      <c r="F7" s="1352"/>
      <c r="G7" s="1352"/>
      <c r="H7" s="1352"/>
      <c r="I7" s="1399"/>
      <c r="J7" s="1400"/>
      <c r="K7" s="1400"/>
      <c r="L7" s="1400"/>
      <c r="M7" s="1400"/>
      <c r="N7" s="1400"/>
      <c r="O7" s="1400"/>
      <c r="P7" s="1400"/>
      <c r="Q7" s="1400"/>
      <c r="R7" s="1400"/>
      <c r="S7" s="1400"/>
      <c r="T7" s="1400"/>
      <c r="U7" s="1400"/>
      <c r="V7" s="1400"/>
      <c r="W7" s="1400"/>
      <c r="X7" s="1400"/>
      <c r="Y7" s="1400"/>
      <c r="Z7" s="1400"/>
      <c r="AA7" s="1400"/>
      <c r="AB7" s="1400"/>
      <c r="AC7" s="1400"/>
      <c r="AD7" s="1400"/>
      <c r="AE7" s="1400"/>
      <c r="AF7" s="1400"/>
      <c r="AG7" s="1400"/>
      <c r="AH7" s="1400"/>
      <c r="AI7" s="1400"/>
      <c r="AJ7" s="1400"/>
      <c r="AK7" s="1400"/>
      <c r="AL7" s="1400"/>
      <c r="AM7" s="1400"/>
      <c r="AN7" s="1400"/>
      <c r="AO7" s="1400"/>
      <c r="AP7" s="1400"/>
      <c r="AQ7" s="1400"/>
      <c r="AR7" s="1400"/>
      <c r="AS7" s="1400"/>
      <c r="AT7" s="1400"/>
      <c r="AU7" s="1400"/>
      <c r="AV7" s="1400"/>
      <c r="AW7" s="1400"/>
      <c r="AX7" s="1400"/>
      <c r="AY7" s="1400"/>
      <c r="AZ7" s="1400"/>
      <c r="BA7" s="1400"/>
      <c r="BB7" s="1400"/>
      <c r="BC7" s="1400"/>
      <c r="BD7" s="1400"/>
      <c r="BE7" s="1400"/>
      <c r="BF7" s="1400"/>
      <c r="BG7" s="1400"/>
      <c r="BH7" s="1400"/>
      <c r="BI7" s="1400"/>
      <c r="BJ7" s="1400"/>
      <c r="BK7" s="1400"/>
      <c r="BL7" s="1400"/>
      <c r="BM7" s="1400"/>
      <c r="BN7" s="1400"/>
      <c r="BO7" s="1400"/>
      <c r="BP7" s="1400"/>
      <c r="BQ7" s="1400"/>
      <c r="BR7" s="1400"/>
      <c r="BS7" s="1400"/>
      <c r="BT7" s="1400"/>
      <c r="BU7" s="1400"/>
      <c r="BV7" s="1400"/>
      <c r="BW7" s="1400"/>
      <c r="BX7" s="1400"/>
      <c r="BY7" s="1400"/>
      <c r="BZ7" s="1400"/>
      <c r="CA7" s="1400"/>
      <c r="CB7" s="1400"/>
      <c r="CC7" s="1400"/>
      <c r="CD7" s="1400"/>
      <c r="CE7" s="1400"/>
      <c r="CF7" s="1400"/>
      <c r="CG7" s="1400"/>
      <c r="CH7" s="1400"/>
      <c r="CI7" s="1400"/>
      <c r="CJ7" s="1401"/>
      <c r="CK7" s="1352"/>
      <c r="CL7" s="1352"/>
      <c r="CM7" s="1352"/>
      <c r="CN7" s="1399"/>
      <c r="CO7" s="1400"/>
      <c r="CP7" s="1400"/>
      <c r="CQ7" s="1400"/>
      <c r="CR7" s="1400"/>
      <c r="CS7" s="1400"/>
      <c r="CT7" s="1400"/>
      <c r="CU7" s="1400"/>
      <c r="CV7" s="1400"/>
      <c r="CW7" s="1400"/>
      <c r="CX7" s="1400"/>
      <c r="CY7" s="1400"/>
      <c r="CZ7" s="1400"/>
      <c r="DA7" s="1400"/>
      <c r="DB7" s="1400"/>
      <c r="DC7" s="1400"/>
      <c r="DD7" s="1400"/>
      <c r="DE7" s="1400"/>
      <c r="DF7" s="1400"/>
      <c r="DG7" s="1400"/>
      <c r="DH7" s="1400"/>
      <c r="DI7" s="1400"/>
      <c r="DJ7" s="1400"/>
      <c r="DK7" s="1400"/>
      <c r="DL7" s="1400"/>
      <c r="DM7" s="1400"/>
      <c r="DN7" s="1400"/>
      <c r="DO7" s="1400"/>
      <c r="DP7" s="1400"/>
      <c r="DQ7" s="1400"/>
      <c r="DR7" s="1400"/>
      <c r="DS7" s="1400"/>
      <c r="DT7" s="1400"/>
      <c r="DU7" s="1400"/>
      <c r="DV7" s="1400"/>
      <c r="DW7" s="1400"/>
      <c r="DX7" s="1400"/>
      <c r="DY7" s="1400"/>
      <c r="DZ7" s="1400"/>
      <c r="EA7" s="1401"/>
      <c r="EB7" s="1826"/>
      <c r="EC7" s="1405"/>
      <c r="ED7" s="1351"/>
      <c r="EE7" s="1826"/>
      <c r="EF7" s="1304"/>
      <c r="EG7" s="1351"/>
      <c r="EH7" s="1826"/>
      <c r="EI7" s="1304"/>
      <c r="EJ7" s="1406"/>
      <c r="EK7" s="1352"/>
      <c r="EL7" s="1569"/>
      <c r="EM7" s="1609"/>
      <c r="EN7" s="1595"/>
      <c r="EO7" s="1611"/>
      <c r="EP7" s="713"/>
      <c r="EQ7" s="851"/>
      <c r="ER7" s="709"/>
      <c r="ES7" s="713"/>
      <c r="ET7" s="851"/>
      <c r="EU7" s="1304"/>
      <c r="EV7" s="1378"/>
      <c r="EW7" s="1826"/>
      <c r="EX7" s="1609"/>
      <c r="EY7" s="1405"/>
      <c r="EZ7" s="1351"/>
      <c r="FA7" s="1826"/>
      <c r="FB7" s="1569"/>
    </row>
    <row r="8" spans="2:158" ht="11.25" customHeight="1">
      <c r="B8" s="751">
        <v>1</v>
      </c>
      <c r="C8" s="752" t="s">
        <v>0</v>
      </c>
      <c r="D8" s="1132">
        <v>0</v>
      </c>
      <c r="E8" s="1827"/>
      <c r="F8" s="1828">
        <v>0.57623412865627266</v>
      </c>
      <c r="G8" s="1828">
        <v>0.57623412865627266</v>
      </c>
      <c r="H8" s="760">
        <f>D8*F8</f>
        <v>0</v>
      </c>
      <c r="I8" s="1804">
        <v>6.7529035407910248E-2</v>
      </c>
      <c r="J8" s="1805">
        <v>0.11815930025543772</v>
      </c>
      <c r="K8" s="1805">
        <v>4.6690184685619425E-4</v>
      </c>
      <c r="L8" s="1805">
        <v>0</v>
      </c>
      <c r="M8" s="1805">
        <v>0</v>
      </c>
      <c r="N8" s="1805">
        <v>0.12866777761461173</v>
      </c>
      <c r="O8" s="1805">
        <v>6.6123353115236477E-5</v>
      </c>
      <c r="P8" s="1805">
        <v>1.4075188750227018E-3</v>
      </c>
      <c r="Q8" s="1805">
        <v>1.81380470270092E-3</v>
      </c>
      <c r="R8" s="1805">
        <v>0</v>
      </c>
      <c r="S8" s="1805">
        <v>8.8151032101667522E-4</v>
      </c>
      <c r="T8" s="1805">
        <v>0</v>
      </c>
      <c r="U8" s="1805">
        <v>0</v>
      </c>
      <c r="V8" s="1805">
        <v>2.7580348450122318E-6</v>
      </c>
      <c r="W8" s="1805">
        <v>0</v>
      </c>
      <c r="X8" s="1805">
        <v>0</v>
      </c>
      <c r="Y8" s="1805">
        <v>0</v>
      </c>
      <c r="Z8" s="1805">
        <v>0</v>
      </c>
      <c r="AA8" s="1805">
        <v>0</v>
      </c>
      <c r="AB8" s="1805">
        <v>0</v>
      </c>
      <c r="AC8" s="1805">
        <v>0</v>
      </c>
      <c r="AD8" s="1805">
        <v>0</v>
      </c>
      <c r="AE8" s="1805">
        <v>1.2144281312307414E-2</v>
      </c>
      <c r="AF8" s="1805">
        <v>1.142299408683015E-3</v>
      </c>
      <c r="AG8" s="1805">
        <v>0</v>
      </c>
      <c r="AH8" s="1805">
        <v>0</v>
      </c>
      <c r="AI8" s="1805">
        <v>0</v>
      </c>
      <c r="AJ8" s="1805">
        <v>1.6548225500683111E-4</v>
      </c>
      <c r="AK8" s="1805">
        <v>0</v>
      </c>
      <c r="AL8" s="1805">
        <v>1.8741507754298832E-6</v>
      </c>
      <c r="AM8" s="1805">
        <v>1.0271854912103738E-5</v>
      </c>
      <c r="AN8" s="1805">
        <v>0</v>
      </c>
      <c r="AO8" s="1805">
        <v>4.3370306519641327E-5</v>
      </c>
      <c r="AP8" s="1805">
        <v>2.1661784038076236E-3</v>
      </c>
      <c r="AQ8" s="1805">
        <v>2.1137447853929753E-3</v>
      </c>
      <c r="AR8" s="1805">
        <v>1.4309791077050276E-3</v>
      </c>
      <c r="AS8" s="1805">
        <v>8.8800161740614591E-6</v>
      </c>
      <c r="AT8" s="1805">
        <v>1.3694783403806969E-2</v>
      </c>
      <c r="AU8" s="1805">
        <v>0</v>
      </c>
      <c r="AV8" s="1805">
        <v>0</v>
      </c>
      <c r="AW8" s="1805">
        <f>$H$8*I8</f>
        <v>0</v>
      </c>
      <c r="AX8" s="1805">
        <f>$H$9*J8</f>
        <v>0</v>
      </c>
      <c r="AY8" s="1805">
        <f>$H$10*K8</f>
        <v>0</v>
      </c>
      <c r="AZ8" s="1805">
        <f>$H$11*L8</f>
        <v>0</v>
      </c>
      <c r="BA8" s="1805">
        <f>$H$12*M8</f>
        <v>0</v>
      </c>
      <c r="BB8" s="1805">
        <f>$H$13*N8</f>
        <v>0</v>
      </c>
      <c r="BC8" s="1805">
        <f>$H$14*O8</f>
        <v>0</v>
      </c>
      <c r="BD8" s="1805">
        <f>$H$15*P8</f>
        <v>0</v>
      </c>
      <c r="BE8" s="1805">
        <f>$H$16*Q8</f>
        <v>0</v>
      </c>
      <c r="BF8" s="1805">
        <f>$H$17*R8</f>
        <v>0</v>
      </c>
      <c r="BG8" s="1805">
        <f>$H$18*S8</f>
        <v>0</v>
      </c>
      <c r="BH8" s="1805">
        <f>$H$19*T8</f>
        <v>0</v>
      </c>
      <c r="BI8" s="1805">
        <f>$H$20*U8</f>
        <v>0</v>
      </c>
      <c r="BJ8" s="1805">
        <f>$H$21*V8</f>
        <v>0</v>
      </c>
      <c r="BK8" s="1805">
        <f>$H$22*W8</f>
        <v>0</v>
      </c>
      <c r="BL8" s="1805">
        <f>$H$23*X8</f>
        <v>0</v>
      </c>
      <c r="BM8" s="1805">
        <f t="shared" ref="BM8:BM47" si="0">$H$24*Y8</f>
        <v>0</v>
      </c>
      <c r="BN8" s="1805">
        <f t="shared" ref="BN8:BN47" si="1">$H$25*Z8</f>
        <v>0</v>
      </c>
      <c r="BO8" s="1805">
        <f>$H$26*AA8</f>
        <v>0</v>
      </c>
      <c r="BP8" s="1805">
        <f>$H$27*AB8</f>
        <v>0</v>
      </c>
      <c r="BQ8" s="1805">
        <f>$H$28*AC8</f>
        <v>0</v>
      </c>
      <c r="BR8" s="1805">
        <f>$H$29*AD8</f>
        <v>0</v>
      </c>
      <c r="BS8" s="1805">
        <f>$H$30*AE8</f>
        <v>0</v>
      </c>
      <c r="BT8" s="1805">
        <f>$H$31*AF8</f>
        <v>0</v>
      </c>
      <c r="BU8" s="1805">
        <f t="shared" ref="BU8:BU28" si="2">$H$32*AG8</f>
        <v>0</v>
      </c>
      <c r="BV8" s="1805">
        <f t="shared" ref="BV8:BV28" si="3">$H$33*AH8</f>
        <v>0</v>
      </c>
      <c r="BW8" s="1805">
        <f t="shared" ref="BW8:BW28" si="4">$H$34*AI8</f>
        <v>0</v>
      </c>
      <c r="BX8" s="1805">
        <f t="shared" ref="BX8:BX28" si="5">$H$35*AJ8</f>
        <v>0</v>
      </c>
      <c r="BY8" s="1805">
        <f t="shared" ref="BY8:BY16" si="6">$H$36*AK15</f>
        <v>0</v>
      </c>
      <c r="BZ8" s="1805">
        <f t="shared" ref="BZ8:BZ28" si="7">$H$37*AL8</f>
        <v>0</v>
      </c>
      <c r="CA8" s="1805">
        <f t="shared" ref="CA8:CA28" si="8">$H$38*AM8</f>
        <v>0</v>
      </c>
      <c r="CB8" s="1805">
        <f t="shared" ref="CB8:CB28" si="9">$H$39*AN8</f>
        <v>0</v>
      </c>
      <c r="CC8" s="1805">
        <f t="shared" ref="CC8:CC28" si="10">$H$40*AO8</f>
        <v>0</v>
      </c>
      <c r="CD8" s="1805">
        <f t="shared" ref="CD8:CD28" si="11">$H$41*AP8</f>
        <v>0</v>
      </c>
      <c r="CE8" s="1805">
        <f t="shared" ref="CE8:CE28" si="12">$H$42*AQ8</f>
        <v>0</v>
      </c>
      <c r="CF8" s="1805">
        <f t="shared" ref="CF8:CF28" si="13">$H$43*AR8</f>
        <v>0</v>
      </c>
      <c r="CG8" s="1805">
        <f t="shared" ref="CG8:CG28" si="14">$H$44*AS8</f>
        <v>0</v>
      </c>
      <c r="CH8" s="1805">
        <f t="shared" ref="CH8:CH28" si="15">$H$45*AT8</f>
        <v>0</v>
      </c>
      <c r="CI8" s="1805">
        <f t="shared" ref="CI8:CI28" si="16">$H$46*AU8</f>
        <v>0</v>
      </c>
      <c r="CJ8" s="1829">
        <f t="shared" ref="CJ8:CJ28" si="17">$H$47*AV8</f>
        <v>0</v>
      </c>
      <c r="CK8" s="760">
        <f>SUM(AW8:CJ8)</f>
        <v>0</v>
      </c>
      <c r="CL8" s="798">
        <v>0.57623412865627266</v>
      </c>
      <c r="CM8" s="760">
        <f>CK8*CL8</f>
        <v>0</v>
      </c>
      <c r="CN8" s="753">
        <v>1.0411644602852237</v>
      </c>
      <c r="CO8" s="2186">
        <v>8.6512164695187049E-2</v>
      </c>
      <c r="CP8" s="2186">
        <v>4.7481119493535546E-4</v>
      </c>
      <c r="CQ8" s="2186">
        <v>2.2848245174638812E-3</v>
      </c>
      <c r="CR8" s="2186">
        <v>3.1819635847023764E-5</v>
      </c>
      <c r="CS8" s="2186">
        <v>9.1038987484678272E-2</v>
      </c>
      <c r="CT8" s="2186">
        <v>8.7427481877899794E-5</v>
      </c>
      <c r="CU8" s="2186">
        <v>1.1452005258311962E-3</v>
      </c>
      <c r="CV8" s="2186">
        <v>1.2788999541219776E-3</v>
      </c>
      <c r="CW8" s="2186">
        <v>1.4615743872353458E-5</v>
      </c>
      <c r="CX8" s="2186">
        <v>5.6263479698754303E-4</v>
      </c>
      <c r="CY8" s="2186">
        <v>4.1967665355362569E-5</v>
      </c>
      <c r="CZ8" s="2186">
        <v>3.092256167999038E-5</v>
      </c>
      <c r="DA8" s="2186">
        <v>1.7782395139151674E-5</v>
      </c>
      <c r="DB8" s="2186">
        <v>1.6570467191041213E-5</v>
      </c>
      <c r="DC8" s="2186">
        <v>1.6424798957183423E-5</v>
      </c>
      <c r="DD8" s="2186">
        <v>1.7651814871412386E-5</v>
      </c>
      <c r="DE8" s="2186">
        <v>3.5211387128673382E-5</v>
      </c>
      <c r="DF8" s="2186">
        <v>3.1546129214627983E-5</v>
      </c>
      <c r="DG8" s="2186">
        <v>2.3416688194758163E-5</v>
      </c>
      <c r="DH8" s="2186">
        <v>1.6599875097819608E-5</v>
      </c>
      <c r="DI8" s="2186">
        <v>2.1687198610244869E-5</v>
      </c>
      <c r="DJ8" s="2186">
        <v>7.413591108659503E-3</v>
      </c>
      <c r="DK8" s="2186">
        <v>7.2485716797180712E-4</v>
      </c>
      <c r="DL8" s="2186">
        <v>3.2280683538563068E-5</v>
      </c>
      <c r="DM8" s="2186">
        <v>6.6195886611124726E-5</v>
      </c>
      <c r="DN8" s="2186">
        <v>2.7288780170874424E-5</v>
      </c>
      <c r="DO8" s="2186">
        <v>1.3958936284461611E-4</v>
      </c>
      <c r="DP8" s="2186">
        <v>4.7061332752639261E-5</v>
      </c>
      <c r="DQ8" s="2186">
        <v>1.7628743514047294E-5</v>
      </c>
      <c r="DR8" s="2186">
        <v>3.6160196475933436E-5</v>
      </c>
      <c r="DS8" s="2186">
        <v>1.6355827091768315E-4</v>
      </c>
      <c r="DT8" s="2186">
        <v>7.1195186431768622E-5</v>
      </c>
      <c r="DU8" s="2186">
        <v>1.5435222704142822E-3</v>
      </c>
      <c r="DV8" s="2186">
        <v>1.7248887001959077E-3</v>
      </c>
      <c r="DW8" s="2186">
        <v>9.935772221618005E-4</v>
      </c>
      <c r="DX8" s="2186">
        <v>4.8139747994524339E-5</v>
      </c>
      <c r="DY8" s="2186">
        <v>1.1887709726277479E-2</v>
      </c>
      <c r="DZ8" s="2186">
        <v>3.9475661442839083E-4</v>
      </c>
      <c r="EA8" s="2187">
        <v>1.4438288748402293E-4</v>
      </c>
      <c r="EB8" s="1769">
        <f t="array" ref="EB8:EB47">MMULT(CN8:EA47,CM8:CM47)</f>
        <v>0</v>
      </c>
      <c r="EC8" s="761">
        <v>0.56685942304860526</v>
      </c>
      <c r="ED8" s="1770">
        <f>H8*EC8</f>
        <v>0</v>
      </c>
      <c r="EE8" s="1769">
        <f>EB8*EC8</f>
        <v>0</v>
      </c>
      <c r="EF8" s="763">
        <v>9.4216505301231324E-2</v>
      </c>
      <c r="EG8" s="1770">
        <f>H8*EF8</f>
        <v>0</v>
      </c>
      <c r="EH8" s="1769">
        <f>EB8*EF8</f>
        <v>0</v>
      </c>
      <c r="EI8" s="1977">
        <v>0.72430000000000005</v>
      </c>
      <c r="EJ8" s="1938">
        <f>(EG48+EH48)*EI8</f>
        <v>0</v>
      </c>
      <c r="EK8" s="798">
        <v>1.1060505891934592E-2</v>
      </c>
      <c r="EL8" s="1771">
        <f>$EJ$8*EK8</f>
        <v>0</v>
      </c>
      <c r="EM8" s="1772">
        <f>EL8*EC8</f>
        <v>0</v>
      </c>
      <c r="EN8" s="1771">
        <f>EL8*EF8</f>
        <v>0</v>
      </c>
      <c r="EO8" s="1773">
        <f>H8+EB8+EL8</f>
        <v>0</v>
      </c>
      <c r="EP8" s="751">
        <v>1</v>
      </c>
      <c r="EQ8" s="752" t="s">
        <v>0</v>
      </c>
      <c r="ER8" s="716"/>
      <c r="ES8" s="751">
        <v>1</v>
      </c>
      <c r="ET8" s="752" t="s">
        <v>0</v>
      </c>
      <c r="EU8" s="1745">
        <v>0.28679199999999999</v>
      </c>
      <c r="EV8" s="1746">
        <f>H8*EU8*100</f>
        <v>0</v>
      </c>
      <c r="EW8" s="1747">
        <f>EB8*EU8*100</f>
        <v>0</v>
      </c>
      <c r="EX8" s="1748">
        <f>EL8*EU8*100</f>
        <v>0</v>
      </c>
      <c r="EY8" s="761">
        <v>3.4079999999999999E-2</v>
      </c>
      <c r="EZ8" s="1746">
        <f>H8*EY8*100</f>
        <v>0</v>
      </c>
      <c r="FA8" s="1749">
        <f>EB8*EY8*100</f>
        <v>0</v>
      </c>
      <c r="FB8" s="1750">
        <f>EL8*EY8*100</f>
        <v>0</v>
      </c>
    </row>
    <row r="9" spans="2:158" ht="11.25" customHeight="1">
      <c r="B9" s="764">
        <v>2</v>
      </c>
      <c r="C9" s="765" t="s">
        <v>243</v>
      </c>
      <c r="D9" s="1774">
        <v>0</v>
      </c>
      <c r="E9" s="1775"/>
      <c r="F9" s="1776">
        <v>0.64758616512205469</v>
      </c>
      <c r="G9" s="1776">
        <v>0.64758616512205469</v>
      </c>
      <c r="H9" s="773">
        <f t="shared" ref="H9:H37" si="18">D9*F9</f>
        <v>0</v>
      </c>
      <c r="I9" s="1806">
        <v>7.1484080548213091E-3</v>
      </c>
      <c r="J9" s="1807">
        <v>8.6297314033593933E-2</v>
      </c>
      <c r="K9" s="1807">
        <v>0</v>
      </c>
      <c r="L9" s="1807">
        <v>0</v>
      </c>
      <c r="M9" s="1807">
        <v>0</v>
      </c>
      <c r="N9" s="1807">
        <v>0.17304823259248855</v>
      </c>
      <c r="O9" s="1807">
        <v>0</v>
      </c>
      <c r="P9" s="1807">
        <v>0</v>
      </c>
      <c r="Q9" s="1807">
        <v>6.5956534643669821E-5</v>
      </c>
      <c r="R9" s="1807">
        <v>0</v>
      </c>
      <c r="S9" s="1807">
        <v>0</v>
      </c>
      <c r="T9" s="1807">
        <v>0</v>
      </c>
      <c r="U9" s="1807">
        <v>0</v>
      </c>
      <c r="V9" s="1807">
        <v>0</v>
      </c>
      <c r="W9" s="1807">
        <v>0</v>
      </c>
      <c r="X9" s="1807">
        <v>0</v>
      </c>
      <c r="Y9" s="1807">
        <v>0</v>
      </c>
      <c r="Z9" s="1807">
        <v>0</v>
      </c>
      <c r="AA9" s="1807">
        <v>0</v>
      </c>
      <c r="AB9" s="1807">
        <v>0</v>
      </c>
      <c r="AC9" s="1807">
        <v>0</v>
      </c>
      <c r="AD9" s="1807">
        <v>0</v>
      </c>
      <c r="AE9" s="1807">
        <v>0</v>
      </c>
      <c r="AF9" s="1807">
        <v>0</v>
      </c>
      <c r="AG9" s="1807">
        <v>0</v>
      </c>
      <c r="AH9" s="1807">
        <v>0</v>
      </c>
      <c r="AI9" s="1807">
        <v>0</v>
      </c>
      <c r="AJ9" s="1807">
        <v>0</v>
      </c>
      <c r="AK9" s="1807">
        <v>0</v>
      </c>
      <c r="AL9" s="1807">
        <v>0</v>
      </c>
      <c r="AM9" s="1807">
        <v>2.0543709824207477E-6</v>
      </c>
      <c r="AN9" s="1807">
        <v>0</v>
      </c>
      <c r="AO9" s="1807">
        <v>4.0659662362163742E-6</v>
      </c>
      <c r="AP9" s="1807">
        <v>4.795356771787869E-4</v>
      </c>
      <c r="AQ9" s="1807">
        <v>3.3346263517146103E-4</v>
      </c>
      <c r="AR9" s="1807">
        <v>0</v>
      </c>
      <c r="AS9" s="1807">
        <v>0</v>
      </c>
      <c r="AT9" s="1807">
        <v>3.0239455643383292E-3</v>
      </c>
      <c r="AU9" s="1807">
        <v>0</v>
      </c>
      <c r="AV9" s="1807">
        <v>0</v>
      </c>
      <c r="AW9" s="1807">
        <f>$H$8*I9</f>
        <v>0</v>
      </c>
      <c r="AX9" s="1807">
        <f t="shared" ref="AX9:AX47" si="19">$H$9*J9</f>
        <v>0</v>
      </c>
      <c r="AY9" s="1807">
        <f t="shared" ref="AY9:AY47" si="20">$H$10*K9</f>
        <v>0</v>
      </c>
      <c r="AZ9" s="1807">
        <f t="shared" ref="AZ9:AZ47" si="21">$H$11*L9</f>
        <v>0</v>
      </c>
      <c r="BA9" s="1807">
        <f t="shared" ref="BA9:BA47" si="22">$H$12*M9</f>
        <v>0</v>
      </c>
      <c r="BB9" s="1807">
        <f t="shared" ref="BB9:BB47" si="23">$H$13*N9</f>
        <v>0</v>
      </c>
      <c r="BC9" s="1807">
        <f t="shared" ref="BC9:BC47" si="24">$H$14*O9</f>
        <v>0</v>
      </c>
      <c r="BD9" s="1807">
        <f t="shared" ref="BD9:BD47" si="25">$H$15*P9</f>
        <v>0</v>
      </c>
      <c r="BE9" s="1807">
        <f t="shared" ref="BE9:BE47" si="26">$H$16*Q9</f>
        <v>0</v>
      </c>
      <c r="BF9" s="1807">
        <f t="shared" ref="BF9:BF47" si="27">$H$17*R9</f>
        <v>0</v>
      </c>
      <c r="BG9" s="1807">
        <f t="shared" ref="BG9:BG47" si="28">$H$18*S9</f>
        <v>0</v>
      </c>
      <c r="BH9" s="1807">
        <f t="shared" ref="BH9:BH47" si="29">$H$19*T9</f>
        <v>0</v>
      </c>
      <c r="BI9" s="1807">
        <f t="shared" ref="BI9:BI47" si="30">$H$20*U9</f>
        <v>0</v>
      </c>
      <c r="BJ9" s="1807">
        <f t="shared" ref="BJ9:BJ47" si="31">$H$21*V9</f>
        <v>0</v>
      </c>
      <c r="BK9" s="1807">
        <f t="shared" ref="BK9:BK47" si="32">$H$22*W9</f>
        <v>0</v>
      </c>
      <c r="BL9" s="1807">
        <f t="shared" ref="BL9:BL47" si="33">$H$23*X9</f>
        <v>0</v>
      </c>
      <c r="BM9" s="1807">
        <f t="shared" si="0"/>
        <v>0</v>
      </c>
      <c r="BN9" s="1807">
        <f t="shared" si="1"/>
        <v>0</v>
      </c>
      <c r="BO9" s="1807">
        <f t="shared" ref="BO9:BO47" si="34">$H$26*AA9</f>
        <v>0</v>
      </c>
      <c r="BP9" s="1807">
        <f t="shared" ref="BP9:BP47" si="35">$H$27*AB9</f>
        <v>0</v>
      </c>
      <c r="BQ9" s="1807">
        <f t="shared" ref="BQ9:BQ47" si="36">$H$28*AC9</f>
        <v>0</v>
      </c>
      <c r="BR9" s="1807">
        <f t="shared" ref="BR9:BR47" si="37">$H$29*AD9</f>
        <v>0</v>
      </c>
      <c r="BS9" s="1807">
        <f t="shared" ref="BS9:BS47" si="38">$H$30*AE9</f>
        <v>0</v>
      </c>
      <c r="BT9" s="1807">
        <f t="shared" ref="BT9:BT47" si="39">$H$31*AF9</f>
        <v>0</v>
      </c>
      <c r="BU9" s="1807">
        <f t="shared" si="2"/>
        <v>0</v>
      </c>
      <c r="BV9" s="1807">
        <f t="shared" si="3"/>
        <v>0</v>
      </c>
      <c r="BW9" s="1807">
        <f t="shared" si="4"/>
        <v>0</v>
      </c>
      <c r="BX9" s="1807">
        <f t="shared" si="5"/>
        <v>0</v>
      </c>
      <c r="BY9" s="1807">
        <f t="shared" si="6"/>
        <v>0</v>
      </c>
      <c r="BZ9" s="1807">
        <f t="shared" si="7"/>
        <v>0</v>
      </c>
      <c r="CA9" s="1807">
        <f t="shared" si="8"/>
        <v>0</v>
      </c>
      <c r="CB9" s="1807">
        <f t="shared" si="9"/>
        <v>0</v>
      </c>
      <c r="CC9" s="1807">
        <f t="shared" si="10"/>
        <v>0</v>
      </c>
      <c r="CD9" s="1807">
        <f t="shared" si="11"/>
        <v>0</v>
      </c>
      <c r="CE9" s="1807">
        <f t="shared" si="12"/>
        <v>0</v>
      </c>
      <c r="CF9" s="1807">
        <f t="shared" si="13"/>
        <v>0</v>
      </c>
      <c r="CG9" s="1807">
        <f t="shared" si="14"/>
        <v>0</v>
      </c>
      <c r="CH9" s="1807">
        <f t="shared" si="15"/>
        <v>0</v>
      </c>
      <c r="CI9" s="1807">
        <f t="shared" si="16"/>
        <v>0</v>
      </c>
      <c r="CJ9" s="1830">
        <f t="shared" si="17"/>
        <v>0</v>
      </c>
      <c r="CK9" s="773">
        <f t="shared" ref="CK9:CK47" si="40">SUM(AW9:CJ9)</f>
        <v>0</v>
      </c>
      <c r="CL9" s="799">
        <v>0.64758616512205469</v>
      </c>
      <c r="CM9" s="773">
        <f t="shared" ref="CM9:CM47" si="41">CK9*CL9</f>
        <v>0</v>
      </c>
      <c r="CN9" s="766">
        <v>5.4995457878962168E-3</v>
      </c>
      <c r="CO9" s="2188">
        <v>1.0754656452388314</v>
      </c>
      <c r="CP9" s="2188">
        <v>1.916618121679547E-4</v>
      </c>
      <c r="CQ9" s="2188">
        <v>3.125216330717588E-3</v>
      </c>
      <c r="CR9" s="2188">
        <v>6.5902227062610141E-6</v>
      </c>
      <c r="CS9" s="2188">
        <v>0.12666924922351663</v>
      </c>
      <c r="CT9" s="2188">
        <v>7.1993979431609523E-6</v>
      </c>
      <c r="CU9" s="2188">
        <v>1.3799364863277888E-4</v>
      </c>
      <c r="CV9" s="2188">
        <v>2.7978665066519985E-4</v>
      </c>
      <c r="CW9" s="2188">
        <v>2.2721981809580474E-6</v>
      </c>
      <c r="CX9" s="2188">
        <v>5.5606946075635264E-6</v>
      </c>
      <c r="CY9" s="2188">
        <v>1.9168389492937567E-5</v>
      </c>
      <c r="CZ9" s="2188">
        <v>2.8405673676129341E-6</v>
      </c>
      <c r="DA9" s="2188">
        <v>3.0924429537550694E-6</v>
      </c>
      <c r="DB9" s="2188">
        <v>2.5687153479538912E-6</v>
      </c>
      <c r="DC9" s="2188">
        <v>2.9980723536780157E-6</v>
      </c>
      <c r="DD9" s="2188">
        <v>3.1346211877688089E-6</v>
      </c>
      <c r="DE9" s="2188">
        <v>3.8037699216237902E-6</v>
      </c>
      <c r="DF9" s="2188">
        <v>5.1355186173356015E-6</v>
      </c>
      <c r="DG9" s="2188">
        <v>3.4439712787154347E-6</v>
      </c>
      <c r="DH9" s="2188">
        <v>1.8079424012871682E-6</v>
      </c>
      <c r="DI9" s="2188">
        <v>5.2552988792159428E-6</v>
      </c>
      <c r="DJ9" s="2188">
        <v>6.6382936815467569E-5</v>
      </c>
      <c r="DK9" s="2188">
        <v>1.2791207077711105E-5</v>
      </c>
      <c r="DL9" s="2188">
        <v>3.127697088905461E-6</v>
      </c>
      <c r="DM9" s="2188">
        <v>7.4880811648107217E-6</v>
      </c>
      <c r="DN9" s="2188">
        <v>5.4234619730802952E-6</v>
      </c>
      <c r="DO9" s="2188">
        <v>1.4904103428537024E-5</v>
      </c>
      <c r="DP9" s="2188">
        <v>6.4118505849346219E-6</v>
      </c>
      <c r="DQ9" s="2188">
        <v>3.6528610722996646E-6</v>
      </c>
      <c r="DR9" s="2188">
        <v>9.8916191138649812E-6</v>
      </c>
      <c r="DS9" s="2188">
        <v>6.648480571958172E-5</v>
      </c>
      <c r="DT9" s="2188">
        <v>2.4318345097332455E-5</v>
      </c>
      <c r="DU9" s="2188">
        <v>5.7535221472884994E-4</v>
      </c>
      <c r="DV9" s="2188">
        <v>6.7950167477440421E-4</v>
      </c>
      <c r="DW9" s="2188">
        <v>6.3561872728981812E-5</v>
      </c>
      <c r="DX9" s="2188">
        <v>1.0701236164464571E-5</v>
      </c>
      <c r="DY9" s="2188">
        <v>6.8588570344694701E-3</v>
      </c>
      <c r="DZ9" s="2188">
        <v>2.5773697113056078E-5</v>
      </c>
      <c r="EA9" s="2189">
        <v>1.3644115194400911E-4</v>
      </c>
      <c r="EB9" s="1777">
        <v>0</v>
      </c>
      <c r="EC9" s="774">
        <v>0.1825799210465206</v>
      </c>
      <c r="ED9" s="1778">
        <f t="shared" ref="ED9:ED47" si="42">H9*EC9</f>
        <v>0</v>
      </c>
      <c r="EE9" s="1777">
        <f t="shared" ref="EE9:EE47" si="43">EB9*EC9</f>
        <v>0</v>
      </c>
      <c r="EF9" s="776">
        <v>5.7405758959671802E-2</v>
      </c>
      <c r="EG9" s="1778">
        <f t="shared" ref="EG9:EG47" si="44">H9*EF9</f>
        <v>0</v>
      </c>
      <c r="EH9" s="1777">
        <f t="shared" ref="EH9:EH47" si="45">EB9*EF9</f>
        <v>0</v>
      </c>
      <c r="EI9" s="1978"/>
      <c r="EJ9" s="1939"/>
      <c r="EK9" s="799">
        <v>5.4214943263391413E-3</v>
      </c>
      <c r="EL9" s="1602">
        <f t="shared" ref="EL9:EL47" si="46">$EJ$8*EK9</f>
        <v>0</v>
      </c>
      <c r="EM9" s="1779">
        <f t="shared" ref="EM9:EM47" si="47">EL9*EC9</f>
        <v>0</v>
      </c>
      <c r="EN9" s="1602">
        <f t="shared" ref="EN9:EN47" si="48">EL9*EF9</f>
        <v>0</v>
      </c>
      <c r="EO9" s="1780">
        <f t="shared" ref="EO9:EO48" si="49">H9+EB9+EL9</f>
        <v>0</v>
      </c>
      <c r="EP9" s="764">
        <v>2</v>
      </c>
      <c r="EQ9" s="765" t="s">
        <v>243</v>
      </c>
      <c r="ER9" s="716"/>
      <c r="ES9" s="764">
        <v>2</v>
      </c>
      <c r="ET9" s="765" t="s">
        <v>243</v>
      </c>
      <c r="EU9" s="779">
        <v>7.4792999999999998E-2</v>
      </c>
      <c r="EV9" s="1751">
        <f t="shared" ref="EV9:EV47" si="50">H9*EU9*100</f>
        <v>0</v>
      </c>
      <c r="EW9" s="1752">
        <f t="shared" ref="EW9:EW47" si="51">EB9*EU9*100</f>
        <v>0</v>
      </c>
      <c r="EX9" s="1753">
        <f t="shared" ref="EX9:EX47" si="52">EL9*EU9*100</f>
        <v>0</v>
      </c>
      <c r="EY9" s="774">
        <v>4.3192000000000001E-2</v>
      </c>
      <c r="EZ9" s="1751">
        <f t="shared" ref="EZ9:EZ47" si="53">H9*EY9*100</f>
        <v>0</v>
      </c>
      <c r="FA9" s="1754">
        <f t="shared" ref="FA9:FA47" si="54">EB9*EY9*100</f>
        <v>0</v>
      </c>
      <c r="FB9" s="1755">
        <f t="shared" ref="FB9:FB47" si="55">EL9*EY9*100</f>
        <v>0</v>
      </c>
    </row>
    <row r="10" spans="2:158" ht="11.25" customHeight="1">
      <c r="B10" s="764">
        <v>3</v>
      </c>
      <c r="C10" s="765" t="s">
        <v>1</v>
      </c>
      <c r="D10" s="1774">
        <v>0</v>
      </c>
      <c r="E10" s="1775"/>
      <c r="F10" s="1776">
        <v>0.82667458785088366</v>
      </c>
      <c r="G10" s="1776">
        <v>0.82667458785088366</v>
      </c>
      <c r="H10" s="773">
        <f t="shared" si="18"/>
        <v>0</v>
      </c>
      <c r="I10" s="1806">
        <v>2.891948557790957E-4</v>
      </c>
      <c r="J10" s="1807">
        <v>0</v>
      </c>
      <c r="K10" s="1807">
        <v>0.17778584768624195</v>
      </c>
      <c r="L10" s="1807">
        <v>1.3627691469065141E-4</v>
      </c>
      <c r="M10" s="1807">
        <v>5.3858997145473151E-5</v>
      </c>
      <c r="N10" s="1807">
        <v>2.7454460711389772E-4</v>
      </c>
      <c r="O10" s="1807">
        <v>0</v>
      </c>
      <c r="P10" s="1807">
        <v>2.3240277093116778E-2</v>
      </c>
      <c r="Q10" s="1807">
        <v>3.297826732183491E-5</v>
      </c>
      <c r="R10" s="1807">
        <v>0</v>
      </c>
      <c r="S10" s="1807">
        <v>0</v>
      </c>
      <c r="T10" s="1807">
        <v>0</v>
      </c>
      <c r="U10" s="1807">
        <v>0</v>
      </c>
      <c r="V10" s="1807">
        <v>0</v>
      </c>
      <c r="W10" s="1807">
        <v>0</v>
      </c>
      <c r="X10" s="1807">
        <v>0</v>
      </c>
      <c r="Y10" s="1807">
        <v>0</v>
      </c>
      <c r="Z10" s="1807">
        <v>0</v>
      </c>
      <c r="AA10" s="1807">
        <v>0</v>
      </c>
      <c r="AB10" s="1807">
        <v>0</v>
      </c>
      <c r="AC10" s="1807">
        <v>0</v>
      </c>
      <c r="AD10" s="1807">
        <v>0</v>
      </c>
      <c r="AE10" s="1807">
        <v>1.0875475802066341E-4</v>
      </c>
      <c r="AF10" s="1807">
        <v>4.4645125137206787E-5</v>
      </c>
      <c r="AG10" s="1807">
        <v>0</v>
      </c>
      <c r="AH10" s="1807">
        <v>0</v>
      </c>
      <c r="AI10" s="1807">
        <v>0</v>
      </c>
      <c r="AJ10" s="1807">
        <v>0</v>
      </c>
      <c r="AK10" s="1807">
        <v>0</v>
      </c>
      <c r="AL10" s="1807">
        <v>0</v>
      </c>
      <c r="AM10" s="1807">
        <v>0</v>
      </c>
      <c r="AN10" s="1807">
        <v>0</v>
      </c>
      <c r="AO10" s="1807">
        <v>5.4212883149551659E-6</v>
      </c>
      <c r="AP10" s="1807">
        <v>5.5119043353883551E-5</v>
      </c>
      <c r="AQ10" s="1807">
        <v>6.9414670994875558E-5</v>
      </c>
      <c r="AR10" s="1807">
        <v>0</v>
      </c>
      <c r="AS10" s="1807">
        <v>0</v>
      </c>
      <c r="AT10" s="1807">
        <v>1.0164912948428151E-3</v>
      </c>
      <c r="AU10" s="1807">
        <v>0</v>
      </c>
      <c r="AV10" s="1807">
        <v>0</v>
      </c>
      <c r="AW10" s="1807">
        <f t="shared" ref="AW10:AW47" si="56">$H$8*I10</f>
        <v>0</v>
      </c>
      <c r="AX10" s="1807">
        <f t="shared" si="19"/>
        <v>0</v>
      </c>
      <c r="AY10" s="1807">
        <f t="shared" si="20"/>
        <v>0</v>
      </c>
      <c r="AZ10" s="1807">
        <f t="shared" si="21"/>
        <v>0</v>
      </c>
      <c r="BA10" s="1807">
        <f t="shared" si="22"/>
        <v>0</v>
      </c>
      <c r="BB10" s="1807">
        <f t="shared" si="23"/>
        <v>0</v>
      </c>
      <c r="BC10" s="1807">
        <f t="shared" si="24"/>
        <v>0</v>
      </c>
      <c r="BD10" s="1807">
        <f t="shared" si="25"/>
        <v>0</v>
      </c>
      <c r="BE10" s="1807">
        <f t="shared" si="26"/>
        <v>0</v>
      </c>
      <c r="BF10" s="1807">
        <f t="shared" si="27"/>
        <v>0</v>
      </c>
      <c r="BG10" s="1807">
        <f t="shared" si="28"/>
        <v>0</v>
      </c>
      <c r="BH10" s="1807">
        <f t="shared" si="29"/>
        <v>0</v>
      </c>
      <c r="BI10" s="1807">
        <f t="shared" si="30"/>
        <v>0</v>
      </c>
      <c r="BJ10" s="1807">
        <f t="shared" si="31"/>
        <v>0</v>
      </c>
      <c r="BK10" s="1807">
        <f t="shared" si="32"/>
        <v>0</v>
      </c>
      <c r="BL10" s="1807">
        <f t="shared" si="33"/>
        <v>0</v>
      </c>
      <c r="BM10" s="1807">
        <f t="shared" si="0"/>
        <v>0</v>
      </c>
      <c r="BN10" s="1807">
        <f t="shared" si="1"/>
        <v>0</v>
      </c>
      <c r="BO10" s="1807">
        <f t="shared" si="34"/>
        <v>0</v>
      </c>
      <c r="BP10" s="1807">
        <f t="shared" si="35"/>
        <v>0</v>
      </c>
      <c r="BQ10" s="1807">
        <f t="shared" si="36"/>
        <v>0</v>
      </c>
      <c r="BR10" s="1807">
        <f t="shared" si="37"/>
        <v>0</v>
      </c>
      <c r="BS10" s="1807">
        <f t="shared" si="38"/>
        <v>0</v>
      </c>
      <c r="BT10" s="1807">
        <f t="shared" si="39"/>
        <v>0</v>
      </c>
      <c r="BU10" s="1807">
        <f t="shared" si="2"/>
        <v>0</v>
      </c>
      <c r="BV10" s="1807">
        <f t="shared" si="3"/>
        <v>0</v>
      </c>
      <c r="BW10" s="1807">
        <f t="shared" si="4"/>
        <v>0</v>
      </c>
      <c r="BX10" s="1807">
        <f t="shared" si="5"/>
        <v>0</v>
      </c>
      <c r="BY10" s="1807">
        <f t="shared" si="6"/>
        <v>0</v>
      </c>
      <c r="BZ10" s="1807">
        <f t="shared" si="7"/>
        <v>0</v>
      </c>
      <c r="CA10" s="1807">
        <f t="shared" si="8"/>
        <v>0</v>
      </c>
      <c r="CB10" s="1807">
        <f t="shared" si="9"/>
        <v>0</v>
      </c>
      <c r="CC10" s="1807">
        <f t="shared" si="10"/>
        <v>0</v>
      </c>
      <c r="CD10" s="1807">
        <f t="shared" si="11"/>
        <v>0</v>
      </c>
      <c r="CE10" s="1807">
        <f t="shared" si="12"/>
        <v>0</v>
      </c>
      <c r="CF10" s="1807">
        <f t="shared" si="13"/>
        <v>0</v>
      </c>
      <c r="CG10" s="1807">
        <f t="shared" si="14"/>
        <v>0</v>
      </c>
      <c r="CH10" s="1807">
        <f t="shared" si="15"/>
        <v>0</v>
      </c>
      <c r="CI10" s="1807">
        <f t="shared" si="16"/>
        <v>0</v>
      </c>
      <c r="CJ10" s="1830">
        <f t="shared" si="17"/>
        <v>0</v>
      </c>
      <c r="CK10" s="773">
        <f t="shared" si="40"/>
        <v>0</v>
      </c>
      <c r="CL10" s="799">
        <v>0.82667458785088366</v>
      </c>
      <c r="CM10" s="773">
        <f t="shared" si="41"/>
        <v>0</v>
      </c>
      <c r="CN10" s="766">
        <v>7.5326254284627811E-4</v>
      </c>
      <c r="CO10" s="2188">
        <v>2.3752125161885979E-4</v>
      </c>
      <c r="CP10" s="2188">
        <v>1.1723341490619243</v>
      </c>
      <c r="CQ10" s="2188">
        <v>1.9465372499232191E-4</v>
      </c>
      <c r="CR10" s="2188">
        <v>9.7143660573739224E-5</v>
      </c>
      <c r="CS10" s="2188">
        <v>4.912477679000736E-4</v>
      </c>
      <c r="CT10" s="2188">
        <v>5.468965522319002E-5</v>
      </c>
      <c r="CU10" s="2188">
        <v>2.6784439603933161E-2</v>
      </c>
      <c r="CV10" s="2188">
        <v>1.5695193616041244E-4</v>
      </c>
      <c r="CW10" s="2188">
        <v>1.2434114468137976E-5</v>
      </c>
      <c r="CX10" s="2188">
        <v>8.3670447887378773E-5</v>
      </c>
      <c r="CY10" s="2188">
        <v>1.4367304978180341E-4</v>
      </c>
      <c r="CZ10" s="2188">
        <v>2.7004566673375871E-5</v>
      </c>
      <c r="DA10" s="2188">
        <v>1.5455947285758753E-5</v>
      </c>
      <c r="DB10" s="2188">
        <v>3.5327248804622435E-5</v>
      </c>
      <c r="DC10" s="2188">
        <v>2.6703941579967947E-5</v>
      </c>
      <c r="DD10" s="2188">
        <v>2.4720162181323916E-5</v>
      </c>
      <c r="DE10" s="2188">
        <v>9.3421472369685765E-5</v>
      </c>
      <c r="DF10" s="2188">
        <v>1.189969032565877E-4</v>
      </c>
      <c r="DG10" s="2188">
        <v>7.501445660101413E-5</v>
      </c>
      <c r="DH10" s="2188">
        <v>3.6020562050606073E-5</v>
      </c>
      <c r="DI10" s="2188">
        <v>1.2412824288084807E-4</v>
      </c>
      <c r="DJ10" s="2188">
        <v>1.0346833788021103E-3</v>
      </c>
      <c r="DK10" s="2188">
        <v>4.3330354782357118E-4</v>
      </c>
      <c r="DL10" s="2188">
        <v>5.9214540533722802E-5</v>
      </c>
      <c r="DM10" s="2188">
        <v>6.5342965952141881E-5</v>
      </c>
      <c r="DN10" s="2188">
        <v>6.6328823623381172E-5</v>
      </c>
      <c r="DO10" s="2188">
        <v>1.0289023218701176E-4</v>
      </c>
      <c r="DP10" s="2188">
        <v>8.0188120818999091E-5</v>
      </c>
      <c r="DQ10" s="2188">
        <v>1.6191501384962151E-5</v>
      </c>
      <c r="DR10" s="2188">
        <v>4.3091819886751513E-5</v>
      </c>
      <c r="DS10" s="2188">
        <v>2.2632095309251251E-4</v>
      </c>
      <c r="DT10" s="2188">
        <v>4.6884292221918023E-5</v>
      </c>
      <c r="DU10" s="2188">
        <v>1.4636927758366017E-4</v>
      </c>
      <c r="DV10" s="2188">
        <v>1.5743709166539664E-4</v>
      </c>
      <c r="DW10" s="2188">
        <v>2.4975114947489566E-4</v>
      </c>
      <c r="DX10" s="2188">
        <v>6.6599092334608455E-5</v>
      </c>
      <c r="DY10" s="2188">
        <v>1.1055451801824591E-3</v>
      </c>
      <c r="DZ10" s="2188">
        <v>4.334217118183303E-3</v>
      </c>
      <c r="EA10" s="2189">
        <v>4.5092027646465745E-5</v>
      </c>
      <c r="EB10" s="1777">
        <v>0</v>
      </c>
      <c r="EC10" s="774">
        <v>0.66891471259597424</v>
      </c>
      <c r="ED10" s="1778">
        <f t="shared" si="42"/>
        <v>0</v>
      </c>
      <c r="EE10" s="1777">
        <f t="shared" si="43"/>
        <v>0</v>
      </c>
      <c r="EF10" s="776">
        <v>0.2661340527080307</v>
      </c>
      <c r="EG10" s="1778">
        <f t="shared" si="44"/>
        <v>0</v>
      </c>
      <c r="EH10" s="1777">
        <f t="shared" si="45"/>
        <v>0</v>
      </c>
      <c r="EI10" s="1978"/>
      <c r="EJ10" s="1939"/>
      <c r="EK10" s="799">
        <v>7.9625129057566877E-4</v>
      </c>
      <c r="EL10" s="1602">
        <f t="shared" si="46"/>
        <v>0</v>
      </c>
      <c r="EM10" s="1779">
        <f t="shared" si="47"/>
        <v>0</v>
      </c>
      <c r="EN10" s="1602">
        <f t="shared" si="48"/>
        <v>0</v>
      </c>
      <c r="EO10" s="1780">
        <f t="shared" si="49"/>
        <v>0</v>
      </c>
      <c r="EP10" s="764">
        <v>3</v>
      </c>
      <c r="EQ10" s="765" t="s">
        <v>1</v>
      </c>
      <c r="ER10" s="716"/>
      <c r="ES10" s="764">
        <v>3</v>
      </c>
      <c r="ET10" s="765" t="s">
        <v>1</v>
      </c>
      <c r="EU10" s="779">
        <v>0.102511</v>
      </c>
      <c r="EV10" s="1751">
        <f t="shared" si="50"/>
        <v>0</v>
      </c>
      <c r="EW10" s="1752">
        <f t="shared" si="51"/>
        <v>0</v>
      </c>
      <c r="EX10" s="1753">
        <f t="shared" si="52"/>
        <v>0</v>
      </c>
      <c r="EY10" s="774">
        <v>9.2395000000000005E-2</v>
      </c>
      <c r="EZ10" s="1751">
        <f t="shared" si="53"/>
        <v>0</v>
      </c>
      <c r="FA10" s="1754">
        <f t="shared" si="54"/>
        <v>0</v>
      </c>
      <c r="FB10" s="1755">
        <f t="shared" si="55"/>
        <v>0</v>
      </c>
    </row>
    <row r="11" spans="2:158" ht="11.25" customHeight="1">
      <c r="B11" s="764">
        <v>4</v>
      </c>
      <c r="C11" s="765" t="s">
        <v>2</v>
      </c>
      <c r="D11" s="1774">
        <v>0</v>
      </c>
      <c r="E11" s="1775"/>
      <c r="F11" s="1776">
        <v>0.29404428992517573</v>
      </c>
      <c r="G11" s="1776">
        <v>0.29404428992517573</v>
      </c>
      <c r="H11" s="773">
        <f t="shared" si="18"/>
        <v>0</v>
      </c>
      <c r="I11" s="1806">
        <v>0</v>
      </c>
      <c r="J11" s="1807">
        <v>0</v>
      </c>
      <c r="K11" s="1807">
        <v>0</v>
      </c>
      <c r="L11" s="1807">
        <v>3.0526028890705915E-2</v>
      </c>
      <c r="M11" s="1807">
        <v>0</v>
      </c>
      <c r="N11" s="1807">
        <v>9.6531160812907427E-2</v>
      </c>
      <c r="O11" s="1807">
        <v>0</v>
      </c>
      <c r="P11" s="1807">
        <v>0</v>
      </c>
      <c r="Q11" s="1807">
        <v>6.5956534643669821E-5</v>
      </c>
      <c r="R11" s="1807">
        <v>0</v>
      </c>
      <c r="S11" s="1807">
        <v>0</v>
      </c>
      <c r="T11" s="1807">
        <v>0</v>
      </c>
      <c r="U11" s="1807">
        <v>0</v>
      </c>
      <c r="V11" s="1807">
        <v>0</v>
      </c>
      <c r="W11" s="1807">
        <v>0</v>
      </c>
      <c r="X11" s="1807">
        <v>0</v>
      </c>
      <c r="Y11" s="1807">
        <v>0</v>
      </c>
      <c r="Z11" s="1807">
        <v>0</v>
      </c>
      <c r="AA11" s="1807">
        <v>0</v>
      </c>
      <c r="AB11" s="1807">
        <v>0</v>
      </c>
      <c r="AC11" s="1807">
        <v>0</v>
      </c>
      <c r="AD11" s="1807">
        <v>0</v>
      </c>
      <c r="AE11" s="1807">
        <v>6.8878013413086825E-4</v>
      </c>
      <c r="AF11" s="1807">
        <v>0</v>
      </c>
      <c r="AG11" s="1807">
        <v>0</v>
      </c>
      <c r="AH11" s="1807">
        <v>0</v>
      </c>
      <c r="AI11" s="1807">
        <v>0</v>
      </c>
      <c r="AJ11" s="1807">
        <v>0</v>
      </c>
      <c r="AK11" s="1807">
        <v>0</v>
      </c>
      <c r="AL11" s="1807">
        <v>0</v>
      </c>
      <c r="AM11" s="1807">
        <v>0</v>
      </c>
      <c r="AN11" s="1807">
        <v>0</v>
      </c>
      <c r="AO11" s="1807">
        <v>1.0842576629910332E-5</v>
      </c>
      <c r="AP11" s="1807">
        <v>6.6142852024660262E-5</v>
      </c>
      <c r="AQ11" s="1807">
        <v>6.1384346311154671E-4</v>
      </c>
      <c r="AR11" s="1807">
        <v>0</v>
      </c>
      <c r="AS11" s="1807">
        <v>0</v>
      </c>
      <c r="AT11" s="1807">
        <v>3.8199650029937756E-3</v>
      </c>
      <c r="AU11" s="1807">
        <v>0</v>
      </c>
      <c r="AV11" s="1807">
        <v>0</v>
      </c>
      <c r="AW11" s="1807">
        <f t="shared" si="56"/>
        <v>0</v>
      </c>
      <c r="AX11" s="1807">
        <f t="shared" si="19"/>
        <v>0</v>
      </c>
      <c r="AY11" s="1807">
        <f t="shared" si="20"/>
        <v>0</v>
      </c>
      <c r="AZ11" s="1807">
        <f t="shared" si="21"/>
        <v>0</v>
      </c>
      <c r="BA11" s="1807">
        <f t="shared" si="22"/>
        <v>0</v>
      </c>
      <c r="BB11" s="1807">
        <f t="shared" si="23"/>
        <v>0</v>
      </c>
      <c r="BC11" s="1807">
        <f t="shared" si="24"/>
        <v>0</v>
      </c>
      <c r="BD11" s="1807">
        <f t="shared" si="25"/>
        <v>0</v>
      </c>
      <c r="BE11" s="1807">
        <f t="shared" si="26"/>
        <v>0</v>
      </c>
      <c r="BF11" s="1807">
        <f t="shared" si="27"/>
        <v>0</v>
      </c>
      <c r="BG11" s="1807">
        <f t="shared" si="28"/>
        <v>0</v>
      </c>
      <c r="BH11" s="1807">
        <f t="shared" si="29"/>
        <v>0</v>
      </c>
      <c r="BI11" s="1807">
        <f t="shared" si="30"/>
        <v>0</v>
      </c>
      <c r="BJ11" s="1807">
        <f t="shared" si="31"/>
        <v>0</v>
      </c>
      <c r="BK11" s="1807">
        <f t="shared" si="32"/>
        <v>0</v>
      </c>
      <c r="BL11" s="1807">
        <f t="shared" si="33"/>
        <v>0</v>
      </c>
      <c r="BM11" s="1807">
        <f t="shared" si="0"/>
        <v>0</v>
      </c>
      <c r="BN11" s="1807">
        <f t="shared" si="1"/>
        <v>0</v>
      </c>
      <c r="BO11" s="1807">
        <f t="shared" si="34"/>
        <v>0</v>
      </c>
      <c r="BP11" s="1807">
        <f t="shared" si="35"/>
        <v>0</v>
      </c>
      <c r="BQ11" s="1807">
        <f t="shared" si="36"/>
        <v>0</v>
      </c>
      <c r="BR11" s="1807">
        <f t="shared" si="37"/>
        <v>0</v>
      </c>
      <c r="BS11" s="1807">
        <f t="shared" si="38"/>
        <v>0</v>
      </c>
      <c r="BT11" s="1807">
        <f t="shared" si="39"/>
        <v>0</v>
      </c>
      <c r="BU11" s="1807">
        <f t="shared" si="2"/>
        <v>0</v>
      </c>
      <c r="BV11" s="1807">
        <f t="shared" si="3"/>
        <v>0</v>
      </c>
      <c r="BW11" s="1807">
        <f t="shared" si="4"/>
        <v>0</v>
      </c>
      <c r="BX11" s="1807">
        <f t="shared" si="5"/>
        <v>0</v>
      </c>
      <c r="BY11" s="1807">
        <f t="shared" si="6"/>
        <v>0</v>
      </c>
      <c r="BZ11" s="1807">
        <f t="shared" si="7"/>
        <v>0</v>
      </c>
      <c r="CA11" s="1807">
        <f t="shared" si="8"/>
        <v>0</v>
      </c>
      <c r="CB11" s="1807">
        <f t="shared" si="9"/>
        <v>0</v>
      </c>
      <c r="CC11" s="1807">
        <f t="shared" si="10"/>
        <v>0</v>
      </c>
      <c r="CD11" s="1807">
        <f t="shared" si="11"/>
        <v>0</v>
      </c>
      <c r="CE11" s="1807">
        <f t="shared" si="12"/>
        <v>0</v>
      </c>
      <c r="CF11" s="1807">
        <f t="shared" si="13"/>
        <v>0</v>
      </c>
      <c r="CG11" s="1807">
        <f t="shared" si="14"/>
        <v>0</v>
      </c>
      <c r="CH11" s="1807">
        <f t="shared" si="15"/>
        <v>0</v>
      </c>
      <c r="CI11" s="1807">
        <f t="shared" si="16"/>
        <v>0</v>
      </c>
      <c r="CJ11" s="1830">
        <f t="shared" si="17"/>
        <v>0</v>
      </c>
      <c r="CK11" s="773">
        <f t="shared" si="40"/>
        <v>0</v>
      </c>
      <c r="CL11" s="799">
        <v>0.29404428992517573</v>
      </c>
      <c r="CM11" s="773">
        <f t="shared" si="41"/>
        <v>0</v>
      </c>
      <c r="CN11" s="766">
        <v>9.5426936545445882E-5</v>
      </c>
      <c r="CO11" s="2188">
        <v>3.8244905272725887E-3</v>
      </c>
      <c r="CP11" s="2188">
        <v>4.5916334876771352E-5</v>
      </c>
      <c r="CQ11" s="2188">
        <v>1.0098097986636843</v>
      </c>
      <c r="CR11" s="2188">
        <v>1.9814327833809491E-6</v>
      </c>
      <c r="CS11" s="2188">
        <v>3.0458005614456812E-2</v>
      </c>
      <c r="CT11" s="2188">
        <v>2.6828424325296266E-6</v>
      </c>
      <c r="CU11" s="2188">
        <v>3.2739543603824179E-5</v>
      </c>
      <c r="CV11" s="2188">
        <v>7.4993041156829333E-5</v>
      </c>
      <c r="CW11" s="2188">
        <v>6.9030439172111549E-7</v>
      </c>
      <c r="CX11" s="2188">
        <v>8.7935523582960464E-7</v>
      </c>
      <c r="CY11" s="2188">
        <v>4.9464118412689989E-6</v>
      </c>
      <c r="CZ11" s="2188">
        <v>1.0443524018078972E-6</v>
      </c>
      <c r="DA11" s="2188">
        <v>1.0253079484121893E-6</v>
      </c>
      <c r="DB11" s="2188">
        <v>7.5128441580792799E-7</v>
      </c>
      <c r="DC11" s="2188">
        <v>8.2196406975237969E-7</v>
      </c>
      <c r="DD11" s="2188">
        <v>9.4962233386808616E-7</v>
      </c>
      <c r="DE11" s="2188">
        <v>1.4513584491076786E-6</v>
      </c>
      <c r="DF11" s="2188">
        <v>1.5423664696744119E-6</v>
      </c>
      <c r="DG11" s="2188">
        <v>1.1228202476644071E-6</v>
      </c>
      <c r="DH11" s="2188">
        <v>6.4028148395360356E-7</v>
      </c>
      <c r="DI11" s="2188">
        <v>1.5035733579587671E-6</v>
      </c>
      <c r="DJ11" s="2188">
        <v>2.1344081078661736E-4</v>
      </c>
      <c r="DK11" s="2188">
        <v>2.7285859075207061E-6</v>
      </c>
      <c r="DL11" s="2188">
        <v>1.2332344401006835E-6</v>
      </c>
      <c r="DM11" s="2188">
        <v>2.4196263029234641E-6</v>
      </c>
      <c r="DN11" s="2188">
        <v>1.694321613515465E-6</v>
      </c>
      <c r="DO11" s="2188">
        <v>4.3918965851702172E-6</v>
      </c>
      <c r="DP11" s="2188">
        <v>2.5984063187393927E-6</v>
      </c>
      <c r="DQ11" s="2188">
        <v>1.221582457514984E-6</v>
      </c>
      <c r="DR11" s="2188">
        <v>2.6521513235170216E-6</v>
      </c>
      <c r="DS11" s="2188">
        <v>2.2205921396067301E-5</v>
      </c>
      <c r="DT11" s="2188">
        <v>9.219755251627774E-6</v>
      </c>
      <c r="DU11" s="2188">
        <v>7.9459366151088723E-5</v>
      </c>
      <c r="DV11" s="2188">
        <v>2.9890567449340332E-4</v>
      </c>
      <c r="DW11" s="2188">
        <v>1.7515207506873274E-5</v>
      </c>
      <c r="DX11" s="2188">
        <v>3.7352802534306048E-6</v>
      </c>
      <c r="DY11" s="2188">
        <v>2.2825720858718045E-3</v>
      </c>
      <c r="DZ11" s="2188">
        <v>1.1373908233816677E-5</v>
      </c>
      <c r="EA11" s="2189">
        <v>3.5293215490145431E-5</v>
      </c>
      <c r="EB11" s="1777">
        <v>0</v>
      </c>
      <c r="EC11" s="774">
        <v>0.55945080403379666</v>
      </c>
      <c r="ED11" s="1778">
        <f t="shared" si="42"/>
        <v>0</v>
      </c>
      <c r="EE11" s="1777">
        <f t="shared" si="43"/>
        <v>0</v>
      </c>
      <c r="EF11" s="776">
        <v>0.17278209321340965</v>
      </c>
      <c r="EG11" s="1778">
        <f t="shared" si="44"/>
        <v>0</v>
      </c>
      <c r="EH11" s="1777">
        <f t="shared" si="45"/>
        <v>0</v>
      </c>
      <c r="EI11" s="1978"/>
      <c r="EJ11" s="1939"/>
      <c r="EK11" s="799">
        <v>1.7028508571121888E-3</v>
      </c>
      <c r="EL11" s="1602">
        <f t="shared" si="46"/>
        <v>0</v>
      </c>
      <c r="EM11" s="1779">
        <f t="shared" si="47"/>
        <v>0</v>
      </c>
      <c r="EN11" s="1602">
        <f t="shared" si="48"/>
        <v>0</v>
      </c>
      <c r="EO11" s="1780">
        <f t="shared" si="49"/>
        <v>0</v>
      </c>
      <c r="EP11" s="764">
        <v>4</v>
      </c>
      <c r="EQ11" s="765" t="s">
        <v>2</v>
      </c>
      <c r="ER11" s="716"/>
      <c r="ES11" s="764">
        <v>4</v>
      </c>
      <c r="ET11" s="765" t="s">
        <v>2</v>
      </c>
      <c r="EU11" s="779">
        <v>0.139207</v>
      </c>
      <c r="EV11" s="1751">
        <f t="shared" si="50"/>
        <v>0</v>
      </c>
      <c r="EW11" s="1752">
        <f t="shared" si="51"/>
        <v>0</v>
      </c>
      <c r="EX11" s="1753">
        <f t="shared" si="52"/>
        <v>0</v>
      </c>
      <c r="EY11" s="774">
        <v>3.0339000000000001E-2</v>
      </c>
      <c r="EZ11" s="1751">
        <f t="shared" si="53"/>
        <v>0</v>
      </c>
      <c r="FA11" s="1754">
        <f t="shared" si="54"/>
        <v>0</v>
      </c>
      <c r="FB11" s="1755">
        <f t="shared" si="55"/>
        <v>0</v>
      </c>
    </row>
    <row r="12" spans="2:158" ht="11.25" customHeight="1">
      <c r="B12" s="764">
        <v>5</v>
      </c>
      <c r="C12" s="765" t="s">
        <v>405</v>
      </c>
      <c r="D12" s="1774">
        <v>0</v>
      </c>
      <c r="E12" s="1775"/>
      <c r="F12" s="1776">
        <v>8.3267444158924731E-2</v>
      </c>
      <c r="G12" s="1776">
        <v>8.3267444158924731E-2</v>
      </c>
      <c r="H12" s="773">
        <f t="shared" si="18"/>
        <v>0</v>
      </c>
      <c r="I12" s="1806">
        <v>0</v>
      </c>
      <c r="J12" s="1807">
        <v>3.870268596640607E-5</v>
      </c>
      <c r="K12" s="1807">
        <v>3.1126789790412947E-4</v>
      </c>
      <c r="L12" s="1807">
        <v>0</v>
      </c>
      <c r="M12" s="1807">
        <v>3.5546938116012279E-3</v>
      </c>
      <c r="N12" s="1807">
        <v>2.5539033219897463E-4</v>
      </c>
      <c r="O12" s="1807">
        <v>4.9592514836427358E-5</v>
      </c>
      <c r="P12" s="1807">
        <v>1.3154139532470228E-2</v>
      </c>
      <c r="Q12" s="1807">
        <v>9.7615671272631328E-3</v>
      </c>
      <c r="R12" s="1807">
        <v>6.0770667119334577E-2</v>
      </c>
      <c r="S12" s="1807">
        <v>0</v>
      </c>
      <c r="T12" s="1807">
        <v>9.3141558642772293E-2</v>
      </c>
      <c r="U12" s="1807">
        <v>7.4296085943151069E-2</v>
      </c>
      <c r="V12" s="1807">
        <v>2.0026091009633817E-2</v>
      </c>
      <c r="W12" s="1807">
        <v>2.0216606498194947E-4</v>
      </c>
      <c r="X12" s="1807">
        <v>0</v>
      </c>
      <c r="Y12" s="1807">
        <v>9.8129006934449822E-5</v>
      </c>
      <c r="Z12" s="1807">
        <v>1.0152627838505533E-4</v>
      </c>
      <c r="AA12" s="1807">
        <v>2.4493509220056684E-4</v>
      </c>
      <c r="AB12" s="1807">
        <v>1.9014660303093684E-5</v>
      </c>
      <c r="AC12" s="1807">
        <v>0</v>
      </c>
      <c r="AD12" s="1807">
        <v>0</v>
      </c>
      <c r="AE12" s="1807">
        <v>2.1750951604132681E-4</v>
      </c>
      <c r="AF12" s="1807">
        <v>8.4594814699638383E-3</v>
      </c>
      <c r="AG12" s="1807">
        <v>0.26627565513597262</v>
      </c>
      <c r="AH12" s="1807">
        <v>0</v>
      </c>
      <c r="AI12" s="1807">
        <v>0</v>
      </c>
      <c r="AJ12" s="1807">
        <v>2.6477160801092977E-6</v>
      </c>
      <c r="AK12" s="1807">
        <v>0</v>
      </c>
      <c r="AL12" s="1807">
        <v>0</v>
      </c>
      <c r="AM12" s="1807">
        <v>2.0543709824207477E-6</v>
      </c>
      <c r="AN12" s="1807">
        <v>0</v>
      </c>
      <c r="AO12" s="1807">
        <v>1.6263864944865497E-5</v>
      </c>
      <c r="AP12" s="1807">
        <v>2.2047617341553421E-5</v>
      </c>
      <c r="AQ12" s="1807">
        <v>9.527503862041744E-6</v>
      </c>
      <c r="AR12" s="1807">
        <v>1.2719814290711355E-4</v>
      </c>
      <c r="AS12" s="1807">
        <v>6.6600121305460944E-6</v>
      </c>
      <c r="AT12" s="1807">
        <v>2.3207563809196694E-5</v>
      </c>
      <c r="AU12" s="1807">
        <v>0</v>
      </c>
      <c r="AV12" s="1807">
        <v>2.1307877522320001E-4</v>
      </c>
      <c r="AW12" s="1807">
        <f t="shared" si="56"/>
        <v>0</v>
      </c>
      <c r="AX12" s="1807">
        <f t="shared" si="19"/>
        <v>0</v>
      </c>
      <c r="AY12" s="1807">
        <f t="shared" si="20"/>
        <v>0</v>
      </c>
      <c r="AZ12" s="1807">
        <f t="shared" si="21"/>
        <v>0</v>
      </c>
      <c r="BA12" s="1807">
        <f t="shared" si="22"/>
        <v>0</v>
      </c>
      <c r="BB12" s="1807">
        <f t="shared" si="23"/>
        <v>0</v>
      </c>
      <c r="BC12" s="1807">
        <f t="shared" si="24"/>
        <v>0</v>
      </c>
      <c r="BD12" s="1807">
        <f t="shared" si="25"/>
        <v>0</v>
      </c>
      <c r="BE12" s="1807">
        <f t="shared" si="26"/>
        <v>0</v>
      </c>
      <c r="BF12" s="1807">
        <f t="shared" si="27"/>
        <v>0</v>
      </c>
      <c r="BG12" s="1807">
        <f t="shared" si="28"/>
        <v>0</v>
      </c>
      <c r="BH12" s="1807">
        <f t="shared" si="29"/>
        <v>0</v>
      </c>
      <c r="BI12" s="1807">
        <f t="shared" si="30"/>
        <v>0</v>
      </c>
      <c r="BJ12" s="1807">
        <f t="shared" si="31"/>
        <v>0</v>
      </c>
      <c r="BK12" s="1807">
        <f t="shared" si="32"/>
        <v>0</v>
      </c>
      <c r="BL12" s="1807">
        <f t="shared" si="33"/>
        <v>0</v>
      </c>
      <c r="BM12" s="1807">
        <f t="shared" si="0"/>
        <v>0</v>
      </c>
      <c r="BN12" s="1807">
        <f t="shared" si="1"/>
        <v>0</v>
      </c>
      <c r="BO12" s="1807">
        <f t="shared" si="34"/>
        <v>0</v>
      </c>
      <c r="BP12" s="1807">
        <f t="shared" si="35"/>
        <v>0</v>
      </c>
      <c r="BQ12" s="1807">
        <f t="shared" si="36"/>
        <v>0</v>
      </c>
      <c r="BR12" s="1807">
        <f t="shared" si="37"/>
        <v>0</v>
      </c>
      <c r="BS12" s="1807">
        <f t="shared" si="38"/>
        <v>0</v>
      </c>
      <c r="BT12" s="1807">
        <f t="shared" si="39"/>
        <v>0</v>
      </c>
      <c r="BU12" s="1807">
        <f t="shared" si="2"/>
        <v>0</v>
      </c>
      <c r="BV12" s="1807">
        <f t="shared" si="3"/>
        <v>0</v>
      </c>
      <c r="BW12" s="1807">
        <f t="shared" si="4"/>
        <v>0</v>
      </c>
      <c r="BX12" s="1807">
        <f t="shared" si="5"/>
        <v>0</v>
      </c>
      <c r="BY12" s="1807">
        <f t="shared" si="6"/>
        <v>0</v>
      </c>
      <c r="BZ12" s="1807">
        <f t="shared" si="7"/>
        <v>0</v>
      </c>
      <c r="CA12" s="1807">
        <f t="shared" si="8"/>
        <v>0</v>
      </c>
      <c r="CB12" s="1807">
        <f t="shared" si="9"/>
        <v>0</v>
      </c>
      <c r="CC12" s="1807">
        <f t="shared" si="10"/>
        <v>0</v>
      </c>
      <c r="CD12" s="1807">
        <f t="shared" si="11"/>
        <v>0</v>
      </c>
      <c r="CE12" s="1807">
        <f t="shared" si="12"/>
        <v>0</v>
      </c>
      <c r="CF12" s="1807">
        <f t="shared" si="13"/>
        <v>0</v>
      </c>
      <c r="CG12" s="1807">
        <f t="shared" si="14"/>
        <v>0</v>
      </c>
      <c r="CH12" s="1807">
        <f t="shared" si="15"/>
        <v>0</v>
      </c>
      <c r="CI12" s="1807">
        <f t="shared" si="16"/>
        <v>0</v>
      </c>
      <c r="CJ12" s="1830">
        <f t="shared" si="17"/>
        <v>0</v>
      </c>
      <c r="CK12" s="773">
        <f t="shared" si="40"/>
        <v>0</v>
      </c>
      <c r="CL12" s="799">
        <v>8.3267444158924731E-2</v>
      </c>
      <c r="CM12" s="773">
        <f t="shared" si="41"/>
        <v>0</v>
      </c>
      <c r="CN12" s="766">
        <v>2.2226555496001387E-4</v>
      </c>
      <c r="CO12" s="2188">
        <v>2.8103419241207476E-4</v>
      </c>
      <c r="CP12" s="2188">
        <v>9.2140173183950479E-5</v>
      </c>
      <c r="CQ12" s="2188">
        <v>1.1803832519584905E-4</v>
      </c>
      <c r="CR12" s="2188">
        <v>1.0010047964389261</v>
      </c>
      <c r="CS12" s="2188">
        <v>3.2757752080154161E-4</v>
      </c>
      <c r="CT12" s="2188">
        <v>3.2238734407227327E-4</v>
      </c>
      <c r="CU12" s="2188">
        <v>4.1409772054676044E-3</v>
      </c>
      <c r="CV12" s="2188">
        <v>1.3585247580885575E-3</v>
      </c>
      <c r="CW12" s="2188">
        <v>5.543458802344998E-3</v>
      </c>
      <c r="CX12" s="2188">
        <v>6.0232502341318612E-4</v>
      </c>
      <c r="CY12" s="2188">
        <v>9.6275224125238323E-3</v>
      </c>
      <c r="CZ12" s="2188">
        <v>1.0188634479091626E-2</v>
      </c>
      <c r="DA12" s="2188">
        <v>2.2384508761670052E-3</v>
      </c>
      <c r="DB12" s="2188">
        <v>8.2951160096803717E-4</v>
      </c>
      <c r="DC12" s="2188">
        <v>4.8452757948530062E-4</v>
      </c>
      <c r="DD12" s="2188">
        <v>4.6576917179371309E-4</v>
      </c>
      <c r="DE12" s="2188">
        <v>5.5540045170712326E-4</v>
      </c>
      <c r="DF12" s="2188">
        <v>8.2954290367366623E-4</v>
      </c>
      <c r="DG12" s="2188">
        <v>4.2656972925677347E-4</v>
      </c>
      <c r="DH12" s="2188">
        <v>1.2986175870451251E-4</v>
      </c>
      <c r="DI12" s="2188">
        <v>7.2458318199487251E-4</v>
      </c>
      <c r="DJ12" s="2188">
        <v>5.740856867742449E-4</v>
      </c>
      <c r="DK12" s="2188">
        <v>1.0975782440233951E-3</v>
      </c>
      <c r="DL12" s="2188">
        <v>2.3902686803688782E-2</v>
      </c>
      <c r="DM12" s="2188">
        <v>7.779551611724404E-4</v>
      </c>
      <c r="DN12" s="2188">
        <v>1.7682127818604409E-3</v>
      </c>
      <c r="DO12" s="2188">
        <v>5.4085033005049361E-4</v>
      </c>
      <c r="DP12" s="2188">
        <v>1.3988053228471402E-4</v>
      </c>
      <c r="DQ12" s="2188">
        <v>7.9563809470909421E-5</v>
      </c>
      <c r="DR12" s="2188">
        <v>1.9033841580033719E-4</v>
      </c>
      <c r="DS12" s="2188">
        <v>2.5443184979628424E-4</v>
      </c>
      <c r="DT12" s="2188">
        <v>2.6909671976819353E-4</v>
      </c>
      <c r="DU12" s="2188">
        <v>4.3769196221466659E-4</v>
      </c>
      <c r="DV12" s="2188">
        <v>2.6151383057948291E-4</v>
      </c>
      <c r="DW12" s="2188">
        <v>1.7386188214485451E-4</v>
      </c>
      <c r="DX12" s="2188">
        <v>1.4676643590135391E-4</v>
      </c>
      <c r="DY12" s="2188">
        <v>7.7460852959845557E-4</v>
      </c>
      <c r="DZ12" s="2188">
        <v>7.6872813974731679E-4</v>
      </c>
      <c r="EA12" s="2189">
        <v>2.4632367306331331E-4</v>
      </c>
      <c r="EB12" s="1777">
        <v>0</v>
      </c>
      <c r="EC12" s="774">
        <v>0.41864598481176279</v>
      </c>
      <c r="ED12" s="1778">
        <f t="shared" si="42"/>
        <v>0</v>
      </c>
      <c r="EE12" s="1777">
        <f t="shared" si="43"/>
        <v>0</v>
      </c>
      <c r="EF12" s="776">
        <v>0.17504174072278775</v>
      </c>
      <c r="EG12" s="1778">
        <f t="shared" si="44"/>
        <v>0</v>
      </c>
      <c r="EH12" s="1777">
        <f t="shared" si="45"/>
        <v>0</v>
      </c>
      <c r="EI12" s="1978"/>
      <c r="EJ12" s="1939"/>
      <c r="EK12" s="799">
        <v>7.7452736852923578E-4</v>
      </c>
      <c r="EL12" s="1602">
        <f t="shared" si="46"/>
        <v>0</v>
      </c>
      <c r="EM12" s="1779">
        <f t="shared" si="47"/>
        <v>0</v>
      </c>
      <c r="EN12" s="1602">
        <f t="shared" si="48"/>
        <v>0</v>
      </c>
      <c r="EO12" s="1780">
        <f t="shared" si="49"/>
        <v>0</v>
      </c>
      <c r="EP12" s="764">
        <v>5</v>
      </c>
      <c r="EQ12" s="765" t="s">
        <v>405</v>
      </c>
      <c r="ER12" s="716"/>
      <c r="ES12" s="764">
        <v>5</v>
      </c>
      <c r="ET12" s="765" t="s">
        <v>405</v>
      </c>
      <c r="EU12" s="779">
        <v>3.6301E-2</v>
      </c>
      <c r="EV12" s="1751">
        <f t="shared" si="50"/>
        <v>0</v>
      </c>
      <c r="EW12" s="1752">
        <f t="shared" si="51"/>
        <v>0</v>
      </c>
      <c r="EX12" s="1753">
        <f t="shared" si="52"/>
        <v>0</v>
      </c>
      <c r="EY12" s="774">
        <v>3.5978000000000003E-2</v>
      </c>
      <c r="EZ12" s="1751">
        <f t="shared" si="53"/>
        <v>0</v>
      </c>
      <c r="FA12" s="1754">
        <f t="shared" si="54"/>
        <v>0</v>
      </c>
      <c r="FB12" s="1755">
        <f t="shared" si="55"/>
        <v>0</v>
      </c>
    </row>
    <row r="13" spans="2:158" ht="11.25" customHeight="1">
      <c r="B13" s="764">
        <v>6</v>
      </c>
      <c r="C13" s="765" t="s">
        <v>406</v>
      </c>
      <c r="D13" s="1774">
        <v>0</v>
      </c>
      <c r="E13" s="1775"/>
      <c r="F13" s="1776">
        <v>0.29550220231361946</v>
      </c>
      <c r="G13" s="1776">
        <v>0.29550220231361946</v>
      </c>
      <c r="H13" s="773">
        <f t="shared" si="18"/>
        <v>0</v>
      </c>
      <c r="I13" s="1806">
        <v>8.0567242919866375E-3</v>
      </c>
      <c r="J13" s="1807">
        <v>0.4003889619939624</v>
      </c>
      <c r="K13" s="1807">
        <v>4.2539946046897693E-3</v>
      </c>
      <c r="L13" s="1807">
        <v>8.2481602616516755E-2</v>
      </c>
      <c r="M13" s="1807">
        <v>0</v>
      </c>
      <c r="N13" s="1807">
        <v>0.15088248001038587</v>
      </c>
      <c r="O13" s="1807">
        <v>1.1571586795166383E-4</v>
      </c>
      <c r="P13" s="1807">
        <v>2.8150377500454037E-3</v>
      </c>
      <c r="Q13" s="1807">
        <v>6.0020446525739539E-3</v>
      </c>
      <c r="R13" s="1807">
        <v>0</v>
      </c>
      <c r="S13" s="1807">
        <v>0</v>
      </c>
      <c r="T13" s="1807">
        <v>3.8733667303620306E-4</v>
      </c>
      <c r="U13" s="1807">
        <v>0</v>
      </c>
      <c r="V13" s="1807">
        <v>0</v>
      </c>
      <c r="W13" s="1807">
        <v>0</v>
      </c>
      <c r="X13" s="1807">
        <v>0</v>
      </c>
      <c r="Y13" s="1807">
        <v>0</v>
      </c>
      <c r="Z13" s="1807">
        <v>0</v>
      </c>
      <c r="AA13" s="1807">
        <v>0</v>
      </c>
      <c r="AB13" s="1807">
        <v>0</v>
      </c>
      <c r="AC13" s="1807">
        <v>0</v>
      </c>
      <c r="AD13" s="1807">
        <v>0</v>
      </c>
      <c r="AE13" s="1807">
        <v>5.0752220409642926E-4</v>
      </c>
      <c r="AF13" s="1807">
        <v>3.8487176842419641E-5</v>
      </c>
      <c r="AG13" s="1807">
        <v>0</v>
      </c>
      <c r="AH13" s="1807">
        <v>0</v>
      </c>
      <c r="AI13" s="1807">
        <v>0</v>
      </c>
      <c r="AJ13" s="1807">
        <v>1.4165281028584743E-4</v>
      </c>
      <c r="AK13" s="1807">
        <v>0</v>
      </c>
      <c r="AL13" s="1807">
        <v>0</v>
      </c>
      <c r="AM13" s="1807">
        <v>4.5196161613256447E-5</v>
      </c>
      <c r="AN13" s="1807">
        <v>0</v>
      </c>
      <c r="AO13" s="1807">
        <v>4.011753353066823E-4</v>
      </c>
      <c r="AP13" s="1807">
        <v>5.7296245566361946E-3</v>
      </c>
      <c r="AQ13" s="1807">
        <v>9.2062908746929073E-3</v>
      </c>
      <c r="AR13" s="1807">
        <v>9.8578560753013003E-4</v>
      </c>
      <c r="AS13" s="1807">
        <v>4.4400080870307296E-6</v>
      </c>
      <c r="AT13" s="1807">
        <v>0.12327625819807192</v>
      </c>
      <c r="AU13" s="1807">
        <v>0</v>
      </c>
      <c r="AV13" s="1807">
        <v>3.0470264856917602E-3</v>
      </c>
      <c r="AW13" s="1807">
        <f t="shared" si="56"/>
        <v>0</v>
      </c>
      <c r="AX13" s="1807">
        <f t="shared" si="19"/>
        <v>0</v>
      </c>
      <c r="AY13" s="1807">
        <f t="shared" si="20"/>
        <v>0</v>
      </c>
      <c r="AZ13" s="1807">
        <f t="shared" si="21"/>
        <v>0</v>
      </c>
      <c r="BA13" s="1807">
        <f t="shared" si="22"/>
        <v>0</v>
      </c>
      <c r="BB13" s="1807">
        <f t="shared" si="23"/>
        <v>0</v>
      </c>
      <c r="BC13" s="1807">
        <f t="shared" si="24"/>
        <v>0</v>
      </c>
      <c r="BD13" s="1807">
        <f t="shared" si="25"/>
        <v>0</v>
      </c>
      <c r="BE13" s="1807">
        <f t="shared" si="26"/>
        <v>0</v>
      </c>
      <c r="BF13" s="1807">
        <f t="shared" si="27"/>
        <v>0</v>
      </c>
      <c r="BG13" s="1807">
        <f t="shared" si="28"/>
        <v>0</v>
      </c>
      <c r="BH13" s="1807">
        <f t="shared" si="29"/>
        <v>0</v>
      </c>
      <c r="BI13" s="1807">
        <f t="shared" si="30"/>
        <v>0</v>
      </c>
      <c r="BJ13" s="1807">
        <f t="shared" si="31"/>
        <v>0</v>
      </c>
      <c r="BK13" s="1807">
        <f t="shared" si="32"/>
        <v>0</v>
      </c>
      <c r="BL13" s="1807">
        <f t="shared" si="33"/>
        <v>0</v>
      </c>
      <c r="BM13" s="1807">
        <f t="shared" si="0"/>
        <v>0</v>
      </c>
      <c r="BN13" s="1807">
        <f t="shared" si="1"/>
        <v>0</v>
      </c>
      <c r="BO13" s="1807">
        <f t="shared" si="34"/>
        <v>0</v>
      </c>
      <c r="BP13" s="1807">
        <f t="shared" si="35"/>
        <v>0</v>
      </c>
      <c r="BQ13" s="1807">
        <f t="shared" si="36"/>
        <v>0</v>
      </c>
      <c r="BR13" s="1807">
        <f t="shared" si="37"/>
        <v>0</v>
      </c>
      <c r="BS13" s="1807">
        <f t="shared" si="38"/>
        <v>0</v>
      </c>
      <c r="BT13" s="1807">
        <f t="shared" si="39"/>
        <v>0</v>
      </c>
      <c r="BU13" s="1807">
        <f t="shared" si="2"/>
        <v>0</v>
      </c>
      <c r="BV13" s="1807">
        <f t="shared" si="3"/>
        <v>0</v>
      </c>
      <c r="BW13" s="1807">
        <f t="shared" si="4"/>
        <v>0</v>
      </c>
      <c r="BX13" s="1807">
        <f t="shared" si="5"/>
        <v>0</v>
      </c>
      <c r="BY13" s="1807">
        <f t="shared" si="6"/>
        <v>0</v>
      </c>
      <c r="BZ13" s="1807">
        <f t="shared" si="7"/>
        <v>0</v>
      </c>
      <c r="CA13" s="1807">
        <f t="shared" si="8"/>
        <v>0</v>
      </c>
      <c r="CB13" s="1807">
        <f t="shared" si="9"/>
        <v>0</v>
      </c>
      <c r="CC13" s="1807">
        <f t="shared" si="10"/>
        <v>0</v>
      </c>
      <c r="CD13" s="1807">
        <f t="shared" si="11"/>
        <v>0</v>
      </c>
      <c r="CE13" s="1807">
        <f t="shared" si="12"/>
        <v>0</v>
      </c>
      <c r="CF13" s="1807">
        <f t="shared" si="13"/>
        <v>0</v>
      </c>
      <c r="CG13" s="1807">
        <f t="shared" si="14"/>
        <v>0</v>
      </c>
      <c r="CH13" s="1807">
        <f t="shared" si="15"/>
        <v>0</v>
      </c>
      <c r="CI13" s="1807">
        <f t="shared" si="16"/>
        <v>0</v>
      </c>
      <c r="CJ13" s="1830">
        <f t="shared" si="17"/>
        <v>0</v>
      </c>
      <c r="CK13" s="773">
        <f t="shared" si="40"/>
        <v>0</v>
      </c>
      <c r="CL13" s="799">
        <v>0.29550220231361946</v>
      </c>
      <c r="CM13" s="773">
        <f t="shared" si="41"/>
        <v>0</v>
      </c>
      <c r="CN13" s="766">
        <v>3.3174539087925683E-3</v>
      </c>
      <c r="CO13" s="2188">
        <v>0.13351631858864293</v>
      </c>
      <c r="CP13" s="2188">
        <v>1.5888413593038639E-3</v>
      </c>
      <c r="CQ13" s="2188">
        <v>2.6214265828444303E-2</v>
      </c>
      <c r="CR13" s="2188">
        <v>4.1486271558352427E-5</v>
      </c>
      <c r="CS13" s="2188">
        <v>1.0633955897705487</v>
      </c>
      <c r="CT13" s="2188">
        <v>5.300315699122567E-5</v>
      </c>
      <c r="CU13" s="2188">
        <v>1.1092161257124547E-3</v>
      </c>
      <c r="CV13" s="2188">
        <v>1.9177300009491213E-3</v>
      </c>
      <c r="CW13" s="2188">
        <v>1.5169142493187327E-5</v>
      </c>
      <c r="CX13" s="2188">
        <v>1.9687171187809157E-5</v>
      </c>
      <c r="CY13" s="2188">
        <v>1.5396724190611271E-4</v>
      </c>
      <c r="CZ13" s="2188">
        <v>1.7734856699444708E-5</v>
      </c>
      <c r="DA13" s="2188">
        <v>2.2372717289427584E-5</v>
      </c>
      <c r="DB13" s="2188">
        <v>1.54505919942584E-5</v>
      </c>
      <c r="DC13" s="2188">
        <v>1.9458691669058151E-5</v>
      </c>
      <c r="DD13" s="2188">
        <v>2.0601847024287113E-5</v>
      </c>
      <c r="DE13" s="2188">
        <v>2.3974735892499336E-5</v>
      </c>
      <c r="DF13" s="2188">
        <v>2.9789740666272281E-5</v>
      </c>
      <c r="DG13" s="2188">
        <v>2.035209773880689E-5</v>
      </c>
      <c r="DH13" s="2188">
        <v>9.8160727373974419E-6</v>
      </c>
      <c r="DI13" s="2188">
        <v>3.6998489208256187E-5</v>
      </c>
      <c r="DJ13" s="2188">
        <v>2.4637284246856737E-4</v>
      </c>
      <c r="DK13" s="2188">
        <v>6.7878089553815294E-5</v>
      </c>
      <c r="DL13" s="2188">
        <v>1.8506688027286547E-5</v>
      </c>
      <c r="DM13" s="2188">
        <v>4.7342922084638944E-5</v>
      </c>
      <c r="DN13" s="2188">
        <v>3.7902046621315739E-5</v>
      </c>
      <c r="DO13" s="2188">
        <v>1.0005731822786033E-4</v>
      </c>
      <c r="DP13" s="2188">
        <v>3.8930337057752099E-5</v>
      </c>
      <c r="DQ13" s="2188">
        <v>2.1490996897461149E-5</v>
      </c>
      <c r="DR13" s="2188">
        <v>5.5058552615126999E-5</v>
      </c>
      <c r="DS13" s="2188">
        <v>3.7949348967344552E-4</v>
      </c>
      <c r="DT13" s="2188">
        <v>1.633340259780019E-4</v>
      </c>
      <c r="DU13" s="2188">
        <v>1.965969556850842E-3</v>
      </c>
      <c r="DV13" s="2188">
        <v>3.4773929957545042E-3</v>
      </c>
      <c r="DW13" s="2188">
        <v>4.4406079910936172E-4</v>
      </c>
      <c r="DX13" s="2188">
        <v>6.3506066918034412E-5</v>
      </c>
      <c r="DY13" s="2188">
        <v>3.958546452665191E-2</v>
      </c>
      <c r="DZ13" s="2188">
        <v>1.9668855134928693E-4</v>
      </c>
      <c r="EA13" s="2189">
        <v>1.0917977477430752E-3</v>
      </c>
      <c r="EB13" s="1777">
        <v>0</v>
      </c>
      <c r="EC13" s="774">
        <v>0.23218386401316113</v>
      </c>
      <c r="ED13" s="1778">
        <f t="shared" si="42"/>
        <v>0</v>
      </c>
      <c r="EE13" s="1777">
        <f t="shared" si="43"/>
        <v>0</v>
      </c>
      <c r="EF13" s="776">
        <v>0.11289955285409338</v>
      </c>
      <c r="EG13" s="1778">
        <f t="shared" si="44"/>
        <v>0</v>
      </c>
      <c r="EH13" s="1777">
        <f t="shared" si="45"/>
        <v>0</v>
      </c>
      <c r="EI13" s="1978"/>
      <c r="EJ13" s="1939"/>
      <c r="EK13" s="799">
        <v>3.8725681861750405E-2</v>
      </c>
      <c r="EL13" s="1602">
        <f t="shared" si="46"/>
        <v>0</v>
      </c>
      <c r="EM13" s="1779">
        <f t="shared" si="47"/>
        <v>0</v>
      </c>
      <c r="EN13" s="1602">
        <f t="shared" si="48"/>
        <v>0</v>
      </c>
      <c r="EO13" s="1780">
        <f t="shared" si="49"/>
        <v>0</v>
      </c>
      <c r="EP13" s="764">
        <v>6</v>
      </c>
      <c r="EQ13" s="765" t="s">
        <v>406</v>
      </c>
      <c r="ER13" s="716"/>
      <c r="ES13" s="764">
        <v>6</v>
      </c>
      <c r="ET13" s="765" t="s">
        <v>406</v>
      </c>
      <c r="EU13" s="779">
        <v>5.3675E-2</v>
      </c>
      <c r="EV13" s="1751">
        <f t="shared" si="50"/>
        <v>0</v>
      </c>
      <c r="EW13" s="1752">
        <f t="shared" si="51"/>
        <v>0</v>
      </c>
      <c r="EX13" s="1753">
        <f t="shared" si="52"/>
        <v>0</v>
      </c>
      <c r="EY13" s="774">
        <v>5.0021999999999997E-2</v>
      </c>
      <c r="EZ13" s="1751">
        <f t="shared" si="53"/>
        <v>0</v>
      </c>
      <c r="FA13" s="1754">
        <f t="shared" si="54"/>
        <v>0</v>
      </c>
      <c r="FB13" s="1755">
        <f t="shared" si="55"/>
        <v>0</v>
      </c>
    </row>
    <row r="14" spans="2:158" ht="11.25" customHeight="1">
      <c r="B14" s="764">
        <v>7</v>
      </c>
      <c r="C14" s="765" t="s">
        <v>11</v>
      </c>
      <c r="D14" s="1774">
        <v>0</v>
      </c>
      <c r="E14" s="1775"/>
      <c r="F14" s="1776">
        <v>2.6859300607453673E-2</v>
      </c>
      <c r="G14" s="1776">
        <v>2.6859300607453673E-2</v>
      </c>
      <c r="H14" s="773">
        <f t="shared" si="18"/>
        <v>0</v>
      </c>
      <c r="I14" s="1806">
        <v>6.8877253679218422E-3</v>
      </c>
      <c r="J14" s="1807">
        <v>8.5145909126093354E-4</v>
      </c>
      <c r="K14" s="1807">
        <v>4.6690184685619425E-4</v>
      </c>
      <c r="L14" s="1807">
        <v>2.1310302534750612E-2</v>
      </c>
      <c r="M14" s="1807">
        <v>3.6085528087467012E-3</v>
      </c>
      <c r="N14" s="1807">
        <v>9.0025092100138552E-4</v>
      </c>
      <c r="O14" s="1807">
        <v>0.17471442976873358</v>
      </c>
      <c r="P14" s="1807">
        <v>3.0874607581143137E-3</v>
      </c>
      <c r="Q14" s="1807">
        <v>9.5636975233321243E-4</v>
      </c>
      <c r="R14" s="1807">
        <v>1.6975046681378373E-4</v>
      </c>
      <c r="S14" s="1807">
        <v>3.0852861235583632E-3</v>
      </c>
      <c r="T14" s="1807">
        <v>1.2394773537158499E-3</v>
      </c>
      <c r="U14" s="1807">
        <v>5.2910761647065123E-4</v>
      </c>
      <c r="V14" s="1807">
        <v>8.880872200939387E-4</v>
      </c>
      <c r="W14" s="1807">
        <v>1.0974729241877256E-3</v>
      </c>
      <c r="X14" s="1807">
        <v>1.1769321302471558E-3</v>
      </c>
      <c r="Y14" s="1807">
        <v>8.1774172445374849E-4</v>
      </c>
      <c r="Z14" s="1807">
        <v>1.1421706318318725E-3</v>
      </c>
      <c r="AA14" s="1807">
        <v>3.9539522026662936E-3</v>
      </c>
      <c r="AB14" s="1807">
        <v>1.08383563727634E-3</v>
      </c>
      <c r="AC14" s="1807">
        <v>1.419590346785642E-3</v>
      </c>
      <c r="AD14" s="1807">
        <v>4.461207770612808E-3</v>
      </c>
      <c r="AE14" s="1807">
        <v>2.755120536523473E-3</v>
      </c>
      <c r="AF14" s="1807">
        <v>2.5540090552629677E-3</v>
      </c>
      <c r="AG14" s="1807">
        <v>1.4743653906162341E-4</v>
      </c>
      <c r="AH14" s="1807">
        <v>7.9571251374944421E-4</v>
      </c>
      <c r="AI14" s="1807">
        <v>1.8981335020563112E-3</v>
      </c>
      <c r="AJ14" s="1807">
        <v>4.4044756992618166E-3</v>
      </c>
      <c r="AK14" s="1807">
        <v>1.420824461159025E-3</v>
      </c>
      <c r="AL14" s="1807">
        <v>2.0615658529728718E-5</v>
      </c>
      <c r="AM14" s="1807">
        <v>1.5099626720792494E-3</v>
      </c>
      <c r="AN14" s="1807">
        <v>7.3118794523359528E-4</v>
      </c>
      <c r="AO14" s="1807">
        <v>2.7336846328161425E-3</v>
      </c>
      <c r="AP14" s="1807">
        <v>2.9488688194327699E-4</v>
      </c>
      <c r="AQ14" s="1807">
        <v>2.8786672383168985E-3</v>
      </c>
      <c r="AR14" s="1807">
        <v>3.9558622444112318E-2</v>
      </c>
      <c r="AS14" s="1807">
        <v>2.1467439100793578E-3</v>
      </c>
      <c r="AT14" s="1807">
        <v>4.4628145205085241E-3</v>
      </c>
      <c r="AU14" s="1807">
        <v>1.9539484352197177E-2</v>
      </c>
      <c r="AV14" s="1807">
        <v>4.6877330549104004E-4</v>
      </c>
      <c r="AW14" s="1807">
        <f t="shared" si="56"/>
        <v>0</v>
      </c>
      <c r="AX14" s="1807">
        <f t="shared" si="19"/>
        <v>0</v>
      </c>
      <c r="AY14" s="1807">
        <f t="shared" si="20"/>
        <v>0</v>
      </c>
      <c r="AZ14" s="1807">
        <f t="shared" si="21"/>
        <v>0</v>
      </c>
      <c r="BA14" s="1807">
        <f t="shared" si="22"/>
        <v>0</v>
      </c>
      <c r="BB14" s="1807">
        <f t="shared" si="23"/>
        <v>0</v>
      </c>
      <c r="BC14" s="1807">
        <f t="shared" si="24"/>
        <v>0</v>
      </c>
      <c r="BD14" s="1807">
        <f t="shared" si="25"/>
        <v>0</v>
      </c>
      <c r="BE14" s="1807">
        <f t="shared" si="26"/>
        <v>0</v>
      </c>
      <c r="BF14" s="1807">
        <f t="shared" si="27"/>
        <v>0</v>
      </c>
      <c r="BG14" s="1807">
        <f t="shared" si="28"/>
        <v>0</v>
      </c>
      <c r="BH14" s="1807">
        <f t="shared" si="29"/>
        <v>0</v>
      </c>
      <c r="BI14" s="1807">
        <f t="shared" si="30"/>
        <v>0</v>
      </c>
      <c r="BJ14" s="1807">
        <f t="shared" si="31"/>
        <v>0</v>
      </c>
      <c r="BK14" s="1807">
        <f t="shared" si="32"/>
        <v>0</v>
      </c>
      <c r="BL14" s="1807">
        <f t="shared" si="33"/>
        <v>0</v>
      </c>
      <c r="BM14" s="1807">
        <f t="shared" si="0"/>
        <v>0</v>
      </c>
      <c r="BN14" s="1807">
        <f t="shared" si="1"/>
        <v>0</v>
      </c>
      <c r="BO14" s="1807">
        <f t="shared" si="34"/>
        <v>0</v>
      </c>
      <c r="BP14" s="1807">
        <f t="shared" si="35"/>
        <v>0</v>
      </c>
      <c r="BQ14" s="1807">
        <f t="shared" si="36"/>
        <v>0</v>
      </c>
      <c r="BR14" s="1807">
        <f t="shared" si="37"/>
        <v>0</v>
      </c>
      <c r="BS14" s="1807">
        <f t="shared" si="38"/>
        <v>0</v>
      </c>
      <c r="BT14" s="1807">
        <f t="shared" si="39"/>
        <v>0</v>
      </c>
      <c r="BU14" s="1807">
        <f t="shared" si="2"/>
        <v>0</v>
      </c>
      <c r="BV14" s="1807">
        <f t="shared" si="3"/>
        <v>0</v>
      </c>
      <c r="BW14" s="1807">
        <f t="shared" si="4"/>
        <v>0</v>
      </c>
      <c r="BX14" s="1807">
        <f t="shared" si="5"/>
        <v>0</v>
      </c>
      <c r="BY14" s="1807">
        <f t="shared" si="6"/>
        <v>0</v>
      </c>
      <c r="BZ14" s="1807">
        <f t="shared" si="7"/>
        <v>0</v>
      </c>
      <c r="CA14" s="1807">
        <f t="shared" si="8"/>
        <v>0</v>
      </c>
      <c r="CB14" s="1807">
        <f t="shared" si="9"/>
        <v>0</v>
      </c>
      <c r="CC14" s="1807">
        <f t="shared" si="10"/>
        <v>0</v>
      </c>
      <c r="CD14" s="1807">
        <f t="shared" si="11"/>
        <v>0</v>
      </c>
      <c r="CE14" s="1807">
        <f t="shared" si="12"/>
        <v>0</v>
      </c>
      <c r="CF14" s="1807">
        <f t="shared" si="13"/>
        <v>0</v>
      </c>
      <c r="CG14" s="1807">
        <f t="shared" si="14"/>
        <v>0</v>
      </c>
      <c r="CH14" s="1807">
        <f t="shared" si="15"/>
        <v>0</v>
      </c>
      <c r="CI14" s="1807">
        <f t="shared" si="16"/>
        <v>0</v>
      </c>
      <c r="CJ14" s="1830">
        <f t="shared" si="17"/>
        <v>0</v>
      </c>
      <c r="CK14" s="773">
        <f t="shared" si="40"/>
        <v>0</v>
      </c>
      <c r="CL14" s="799">
        <v>2.6859300607453673E-2</v>
      </c>
      <c r="CM14" s="773">
        <f t="shared" si="41"/>
        <v>0</v>
      </c>
      <c r="CN14" s="766">
        <v>2.0552919306378707E-4</v>
      </c>
      <c r="CO14" s="2188">
        <v>5.8371766648360396E-5</v>
      </c>
      <c r="CP14" s="2188">
        <v>2.3651180409509503E-5</v>
      </c>
      <c r="CQ14" s="2188">
        <v>6.0451418564101147E-4</v>
      </c>
      <c r="CR14" s="2188">
        <v>1.232108156173812E-4</v>
      </c>
      <c r="CS14" s="2188">
        <v>7.7214954298198565E-5</v>
      </c>
      <c r="CT14" s="2188">
        <v>1.0047240467526475</v>
      </c>
      <c r="CU14" s="2188">
        <v>1.13594636381158E-4</v>
      </c>
      <c r="CV14" s="2188">
        <v>3.6748105606594563E-5</v>
      </c>
      <c r="CW14" s="2188">
        <v>1.6033358513457281E-5</v>
      </c>
      <c r="CX14" s="2188">
        <v>9.4068173697245153E-5</v>
      </c>
      <c r="CY14" s="2188">
        <v>5.0992793926123888E-5</v>
      </c>
      <c r="CZ14" s="2188">
        <v>2.6062394790451407E-5</v>
      </c>
      <c r="DA14" s="2188">
        <v>2.9433011768572544E-5</v>
      </c>
      <c r="DB14" s="2188">
        <v>4.0201656980928356E-5</v>
      </c>
      <c r="DC14" s="2188">
        <v>4.4450587354133927E-5</v>
      </c>
      <c r="DD14" s="2188">
        <v>3.5105494954271433E-5</v>
      </c>
      <c r="DE14" s="2188">
        <v>5.3117976222129399E-5</v>
      </c>
      <c r="DF14" s="2188">
        <v>1.3453775798042024E-4</v>
      </c>
      <c r="DG14" s="2188">
        <v>4.8912516304687645E-5</v>
      </c>
      <c r="DH14" s="2188">
        <v>5.098721199408226E-5</v>
      </c>
      <c r="DI14" s="2188">
        <v>1.3230676026460643E-4</v>
      </c>
      <c r="DJ14" s="2188">
        <v>9.6427812610525815E-5</v>
      </c>
      <c r="DK14" s="2188">
        <v>8.6548941654395042E-5</v>
      </c>
      <c r="DL14" s="2188">
        <v>1.7351696283811156E-5</v>
      </c>
      <c r="DM14" s="2188">
        <v>5.9672159561598276E-5</v>
      </c>
      <c r="DN14" s="2188">
        <v>6.8520954219029192E-5</v>
      </c>
      <c r="DO14" s="2188">
        <v>1.3269178653397252E-4</v>
      </c>
      <c r="DP14" s="2188">
        <v>5.8361116745687308E-5</v>
      </c>
      <c r="DQ14" s="2188">
        <v>7.4040289607328442E-6</v>
      </c>
      <c r="DR14" s="2188">
        <v>6.0454840080851177E-5</v>
      </c>
      <c r="DS14" s="2188">
        <v>4.0630119352024333E-5</v>
      </c>
      <c r="DT14" s="2188">
        <v>8.7448426065207102E-5</v>
      </c>
      <c r="DU14" s="2188">
        <v>2.0759862662615206E-5</v>
      </c>
      <c r="DV14" s="2188">
        <v>9.2249415474413232E-5</v>
      </c>
      <c r="DW14" s="2188">
        <v>1.0858068631690752E-3</v>
      </c>
      <c r="DX14" s="2188">
        <v>7.5316572870856189E-5</v>
      </c>
      <c r="DY14" s="2188">
        <v>1.450636136824531E-4</v>
      </c>
      <c r="DZ14" s="2188">
        <v>5.6459299642772185E-4</v>
      </c>
      <c r="EA14" s="2189">
        <v>5.3139028339514811E-5</v>
      </c>
      <c r="EB14" s="1777">
        <v>0</v>
      </c>
      <c r="EC14" s="774">
        <v>0.61071528937232411</v>
      </c>
      <c r="ED14" s="1778">
        <f t="shared" si="42"/>
        <v>0</v>
      </c>
      <c r="EE14" s="1777">
        <f t="shared" si="43"/>
        <v>0</v>
      </c>
      <c r="EF14" s="776">
        <v>0.39250822409204372</v>
      </c>
      <c r="EG14" s="1778">
        <f t="shared" si="44"/>
        <v>0</v>
      </c>
      <c r="EH14" s="1777">
        <f t="shared" si="45"/>
        <v>0</v>
      </c>
      <c r="EI14" s="1978"/>
      <c r="EJ14" s="1939"/>
      <c r="EK14" s="799">
        <v>3.5134503402800543E-4</v>
      </c>
      <c r="EL14" s="1602">
        <f t="shared" si="46"/>
        <v>0</v>
      </c>
      <c r="EM14" s="1779">
        <f t="shared" si="47"/>
        <v>0</v>
      </c>
      <c r="EN14" s="1602">
        <f t="shared" si="48"/>
        <v>0</v>
      </c>
      <c r="EO14" s="1780">
        <f t="shared" si="49"/>
        <v>0</v>
      </c>
      <c r="EP14" s="764">
        <v>7</v>
      </c>
      <c r="EQ14" s="765" t="s">
        <v>11</v>
      </c>
      <c r="ER14" s="716"/>
      <c r="ES14" s="764">
        <v>7</v>
      </c>
      <c r="ET14" s="765" t="s">
        <v>11</v>
      </c>
      <c r="EU14" s="779">
        <v>0.100871</v>
      </c>
      <c r="EV14" s="1751">
        <f t="shared" si="50"/>
        <v>0</v>
      </c>
      <c r="EW14" s="1752">
        <f t="shared" si="51"/>
        <v>0</v>
      </c>
      <c r="EX14" s="1753">
        <f t="shared" si="52"/>
        <v>0</v>
      </c>
      <c r="EY14" s="774">
        <v>9.3631000000000006E-2</v>
      </c>
      <c r="EZ14" s="1751">
        <f t="shared" si="53"/>
        <v>0</v>
      </c>
      <c r="FA14" s="1754">
        <f t="shared" si="54"/>
        <v>0</v>
      </c>
      <c r="FB14" s="1755">
        <f t="shared" si="55"/>
        <v>0</v>
      </c>
    </row>
    <row r="15" spans="2:158" ht="11.25" customHeight="1">
      <c r="B15" s="764">
        <v>8</v>
      </c>
      <c r="C15" s="765" t="s">
        <v>407</v>
      </c>
      <c r="D15" s="1774">
        <v>0</v>
      </c>
      <c r="E15" s="1775"/>
      <c r="F15" s="1776">
        <v>0.37117892261650276</v>
      </c>
      <c r="G15" s="1776">
        <v>0.37117892261650276</v>
      </c>
      <c r="H15" s="773">
        <f t="shared" si="18"/>
        <v>0</v>
      </c>
      <c r="I15" s="1806">
        <v>4.3318130862122294E-2</v>
      </c>
      <c r="J15" s="1807">
        <v>1.0372319838996827E-2</v>
      </c>
      <c r="K15" s="1807">
        <v>1.7638514214567338E-3</v>
      </c>
      <c r="L15" s="1807">
        <v>3.1173344235486508E-3</v>
      </c>
      <c r="M15" s="1807">
        <v>1.8312059029460871E-3</v>
      </c>
      <c r="N15" s="1807">
        <v>1.0439079828633088E-2</v>
      </c>
      <c r="O15" s="1807">
        <v>3.8516853189625245E-3</v>
      </c>
      <c r="P15" s="1807">
        <v>0.42647173286978179</v>
      </c>
      <c r="Q15" s="1807">
        <v>1.1179632622102035E-2</v>
      </c>
      <c r="R15" s="1807">
        <v>0</v>
      </c>
      <c r="S15" s="1807">
        <v>7.1255417615514582E-3</v>
      </c>
      <c r="T15" s="1807">
        <v>1.1826679750038734E-2</v>
      </c>
      <c r="U15" s="1807">
        <v>1.540439896053795E-4</v>
      </c>
      <c r="V15" s="1807">
        <v>2.1236868306594186E-4</v>
      </c>
      <c r="W15" s="1807">
        <v>2.2815884476534297E-3</v>
      </c>
      <c r="X15" s="1807">
        <v>1.3730874852883484E-3</v>
      </c>
      <c r="Y15" s="1807">
        <v>1.0139997383226483E-3</v>
      </c>
      <c r="Z15" s="1807">
        <v>6.6415107110223692E-3</v>
      </c>
      <c r="AA15" s="1807">
        <v>8.677700409391512E-3</v>
      </c>
      <c r="AB15" s="1807">
        <v>5.324104884866232E-3</v>
      </c>
      <c r="AC15" s="1807">
        <v>2.2307848306631515E-3</v>
      </c>
      <c r="AD15" s="1807">
        <v>1.1132741209392871E-2</v>
      </c>
      <c r="AE15" s="1807">
        <v>9.0375203915171287E-2</v>
      </c>
      <c r="AF15" s="1807">
        <v>3.7086243605355569E-2</v>
      </c>
      <c r="AG15" s="1807">
        <v>3.9755209639830598E-3</v>
      </c>
      <c r="AH15" s="1807">
        <v>2.316927613564558E-3</v>
      </c>
      <c r="AI15" s="1807">
        <v>3.5042464653347286E-3</v>
      </c>
      <c r="AJ15" s="1807">
        <v>7.8120862943624825E-3</v>
      </c>
      <c r="AK15" s="1807">
        <v>4.4156620046262966E-3</v>
      </c>
      <c r="AL15" s="1807">
        <v>3.5796279810710772E-4</v>
      </c>
      <c r="AM15" s="1807">
        <v>1.635279302006915E-3</v>
      </c>
      <c r="AN15" s="1807">
        <v>1.7056776102554454E-2</v>
      </c>
      <c r="AO15" s="1807">
        <v>1.1588003773216667E-3</v>
      </c>
      <c r="AP15" s="1807">
        <v>6.3690054595412441E-3</v>
      </c>
      <c r="AQ15" s="1807">
        <v>5.3503739545265848E-3</v>
      </c>
      <c r="AR15" s="1807">
        <v>1.9397716793334817E-2</v>
      </c>
      <c r="AS15" s="1807">
        <v>3.9715872338489874E-3</v>
      </c>
      <c r="AT15" s="1807">
        <v>5.8320607852511289E-3</v>
      </c>
      <c r="AU15" s="1807">
        <v>0.4318955732122588</v>
      </c>
      <c r="AV15" s="1807">
        <v>1.2145490187722402E-3</v>
      </c>
      <c r="AW15" s="1807">
        <f t="shared" si="56"/>
        <v>0</v>
      </c>
      <c r="AX15" s="1807">
        <f t="shared" si="19"/>
        <v>0</v>
      </c>
      <c r="AY15" s="1807">
        <f t="shared" si="20"/>
        <v>0</v>
      </c>
      <c r="AZ15" s="1807">
        <f t="shared" si="21"/>
        <v>0</v>
      </c>
      <c r="BA15" s="1807">
        <f t="shared" si="22"/>
        <v>0</v>
      </c>
      <c r="BB15" s="1807">
        <f t="shared" si="23"/>
        <v>0</v>
      </c>
      <c r="BC15" s="1807">
        <f t="shared" si="24"/>
        <v>0</v>
      </c>
      <c r="BD15" s="1807">
        <f t="shared" si="25"/>
        <v>0</v>
      </c>
      <c r="BE15" s="1807">
        <f t="shared" si="26"/>
        <v>0</v>
      </c>
      <c r="BF15" s="1807">
        <f t="shared" si="27"/>
        <v>0</v>
      </c>
      <c r="BG15" s="1807">
        <f t="shared" si="28"/>
        <v>0</v>
      </c>
      <c r="BH15" s="1807">
        <f t="shared" si="29"/>
        <v>0</v>
      </c>
      <c r="BI15" s="1807">
        <f t="shared" si="30"/>
        <v>0</v>
      </c>
      <c r="BJ15" s="1807">
        <f t="shared" si="31"/>
        <v>0</v>
      </c>
      <c r="BK15" s="1807">
        <f t="shared" si="32"/>
        <v>0</v>
      </c>
      <c r="BL15" s="1807">
        <f t="shared" si="33"/>
        <v>0</v>
      </c>
      <c r="BM15" s="1807">
        <f t="shared" si="0"/>
        <v>0</v>
      </c>
      <c r="BN15" s="1807">
        <f t="shared" si="1"/>
        <v>0</v>
      </c>
      <c r="BO15" s="1807">
        <f t="shared" si="34"/>
        <v>0</v>
      </c>
      <c r="BP15" s="1807">
        <f t="shared" si="35"/>
        <v>0</v>
      </c>
      <c r="BQ15" s="1807">
        <f t="shared" si="36"/>
        <v>0</v>
      </c>
      <c r="BR15" s="1807">
        <f t="shared" si="37"/>
        <v>0</v>
      </c>
      <c r="BS15" s="1807">
        <f t="shared" si="38"/>
        <v>0</v>
      </c>
      <c r="BT15" s="1807">
        <f t="shared" si="39"/>
        <v>0</v>
      </c>
      <c r="BU15" s="1807">
        <f t="shared" si="2"/>
        <v>0</v>
      </c>
      <c r="BV15" s="1807">
        <f t="shared" si="3"/>
        <v>0</v>
      </c>
      <c r="BW15" s="1807">
        <f t="shared" si="4"/>
        <v>0</v>
      </c>
      <c r="BX15" s="1807">
        <f t="shared" si="5"/>
        <v>0</v>
      </c>
      <c r="BY15" s="1807">
        <f t="shared" si="6"/>
        <v>0</v>
      </c>
      <c r="BZ15" s="1807">
        <f t="shared" si="7"/>
        <v>0</v>
      </c>
      <c r="CA15" s="1807">
        <f t="shared" si="8"/>
        <v>0</v>
      </c>
      <c r="CB15" s="1807">
        <f t="shared" si="9"/>
        <v>0</v>
      </c>
      <c r="CC15" s="1807">
        <f t="shared" si="10"/>
        <v>0</v>
      </c>
      <c r="CD15" s="1807">
        <f t="shared" si="11"/>
        <v>0</v>
      </c>
      <c r="CE15" s="1807">
        <f t="shared" si="12"/>
        <v>0</v>
      </c>
      <c r="CF15" s="1807">
        <f t="shared" si="13"/>
        <v>0</v>
      </c>
      <c r="CG15" s="1807">
        <f t="shared" si="14"/>
        <v>0</v>
      </c>
      <c r="CH15" s="1807">
        <f t="shared" si="15"/>
        <v>0</v>
      </c>
      <c r="CI15" s="1807">
        <f t="shared" si="16"/>
        <v>0</v>
      </c>
      <c r="CJ15" s="1830">
        <f t="shared" si="17"/>
        <v>0</v>
      </c>
      <c r="CK15" s="773">
        <f t="shared" si="40"/>
        <v>0</v>
      </c>
      <c r="CL15" s="799">
        <v>0.37117892261650276</v>
      </c>
      <c r="CM15" s="773">
        <f t="shared" si="41"/>
        <v>0</v>
      </c>
      <c r="CN15" s="766">
        <v>2.0427761655629279E-2</v>
      </c>
      <c r="CO15" s="2188">
        <v>7.8516935252456021E-3</v>
      </c>
      <c r="CP15" s="2188">
        <v>1.7778906109124145E-3</v>
      </c>
      <c r="CQ15" s="2188">
        <v>2.3214837369693706E-3</v>
      </c>
      <c r="CR15" s="2188">
        <v>1.9561483770383285E-3</v>
      </c>
      <c r="CS15" s="2188">
        <v>7.9092740090950589E-3</v>
      </c>
      <c r="CT15" s="2188">
        <v>2.3909538090823223E-3</v>
      </c>
      <c r="CU15" s="2188">
        <v>1.1891629858007784</v>
      </c>
      <c r="CV15" s="2188">
        <v>5.4853447768839448E-3</v>
      </c>
      <c r="CW15" s="2188">
        <v>5.2139069919767658E-4</v>
      </c>
      <c r="CX15" s="2188">
        <v>3.6863539236528962E-3</v>
      </c>
      <c r="CY15" s="2188">
        <v>6.3231488719797868E-3</v>
      </c>
      <c r="CZ15" s="2188">
        <v>1.1175031214812807E-3</v>
      </c>
      <c r="DA15" s="2188">
        <v>6.5897595720023033E-4</v>
      </c>
      <c r="DB15" s="2188">
        <v>1.5455893953624966E-3</v>
      </c>
      <c r="DC15" s="2188">
        <v>1.1680877415355005E-3</v>
      </c>
      <c r="DD15" s="2188">
        <v>1.0790300498935857E-3</v>
      </c>
      <c r="DE15" s="2188">
        <v>4.1178285079752561E-3</v>
      </c>
      <c r="DF15" s="2188">
        <v>5.2413962071559987E-3</v>
      </c>
      <c r="DG15" s="2188">
        <v>3.304928420227741E-3</v>
      </c>
      <c r="DH15" s="2188">
        <v>1.5837792378286908E-3</v>
      </c>
      <c r="DI15" s="2188">
        <v>5.4882521761944452E-3</v>
      </c>
      <c r="DJ15" s="2188">
        <v>4.1106685665007289E-2</v>
      </c>
      <c r="DK15" s="2188">
        <v>1.7274925677357014E-2</v>
      </c>
      <c r="DL15" s="2188">
        <v>2.5302145561607392E-3</v>
      </c>
      <c r="DM15" s="2188">
        <v>2.7974734953473061E-3</v>
      </c>
      <c r="DN15" s="2188">
        <v>2.911110396325964E-3</v>
      </c>
      <c r="DO15" s="2188">
        <v>4.5019316658442398E-3</v>
      </c>
      <c r="DP15" s="2188">
        <v>3.5061831138466916E-3</v>
      </c>
      <c r="DQ15" s="2188">
        <v>6.7721608210924075E-4</v>
      </c>
      <c r="DR15" s="2188">
        <v>1.8646830925160337E-3</v>
      </c>
      <c r="DS15" s="2188">
        <v>9.6027535136572091E-3</v>
      </c>
      <c r="DT15" s="2188">
        <v>1.7861224853570757E-3</v>
      </c>
      <c r="DU15" s="2188">
        <v>3.9446277734278747E-3</v>
      </c>
      <c r="DV15" s="2188">
        <v>3.3325847469457956E-3</v>
      </c>
      <c r="DW15" s="2188">
        <v>1.090304278218218E-2</v>
      </c>
      <c r="DX15" s="2188">
        <v>2.8823335104315008E-3</v>
      </c>
      <c r="DY15" s="2188">
        <v>4.1223364723599011E-3</v>
      </c>
      <c r="DZ15" s="2188">
        <v>0.19229352633147642</v>
      </c>
      <c r="EA15" s="2189">
        <v>1.8121491776553578E-3</v>
      </c>
      <c r="EB15" s="1777">
        <v>0</v>
      </c>
      <c r="EC15" s="774">
        <v>0.16092416262356332</v>
      </c>
      <c r="ED15" s="1778">
        <f t="shared" si="42"/>
        <v>0</v>
      </c>
      <c r="EE15" s="1777">
        <f t="shared" si="43"/>
        <v>0</v>
      </c>
      <c r="EF15" s="776">
        <v>6.8196559686583821E-2</v>
      </c>
      <c r="EG15" s="1778">
        <f t="shared" si="44"/>
        <v>0</v>
      </c>
      <c r="EH15" s="1777">
        <f t="shared" si="45"/>
        <v>0</v>
      </c>
      <c r="EI15" s="1978"/>
      <c r="EJ15" s="1939"/>
      <c r="EK15" s="799">
        <v>2.7483723988694607E-3</v>
      </c>
      <c r="EL15" s="1602">
        <f t="shared" si="46"/>
        <v>0</v>
      </c>
      <c r="EM15" s="1779">
        <f t="shared" si="47"/>
        <v>0</v>
      </c>
      <c r="EN15" s="1602">
        <f t="shared" si="48"/>
        <v>0</v>
      </c>
      <c r="EO15" s="1780">
        <f t="shared" si="49"/>
        <v>0</v>
      </c>
      <c r="EP15" s="764">
        <v>8</v>
      </c>
      <c r="EQ15" s="765" t="s">
        <v>407</v>
      </c>
      <c r="ER15" s="716"/>
      <c r="ES15" s="764">
        <v>8</v>
      </c>
      <c r="ET15" s="765" t="s">
        <v>407</v>
      </c>
      <c r="EU15" s="779">
        <v>2.4726000000000001E-2</v>
      </c>
      <c r="EV15" s="1751">
        <f t="shared" si="50"/>
        <v>0</v>
      </c>
      <c r="EW15" s="1752">
        <f t="shared" si="51"/>
        <v>0</v>
      </c>
      <c r="EX15" s="1753">
        <f t="shared" si="52"/>
        <v>0</v>
      </c>
      <c r="EY15" s="774">
        <v>2.1177999999999999E-2</v>
      </c>
      <c r="EZ15" s="1751">
        <f t="shared" si="53"/>
        <v>0</v>
      </c>
      <c r="FA15" s="1754">
        <f t="shared" si="54"/>
        <v>0</v>
      </c>
      <c r="FB15" s="1755">
        <f t="shared" si="55"/>
        <v>0</v>
      </c>
    </row>
    <row r="16" spans="2:158" ht="11.25" customHeight="1">
      <c r="B16" s="764">
        <v>9</v>
      </c>
      <c r="C16" s="765" t="s">
        <v>12</v>
      </c>
      <c r="D16" s="1774">
        <v>0</v>
      </c>
      <c r="E16" s="1775"/>
      <c r="F16" s="1776">
        <v>1.3842434330079922E-2</v>
      </c>
      <c r="G16" s="1776">
        <v>1.3842434330079922E-2</v>
      </c>
      <c r="H16" s="773">
        <f t="shared" si="18"/>
        <v>0</v>
      </c>
      <c r="I16" s="1806">
        <v>8.8098528671071277E-2</v>
      </c>
      <c r="J16" s="1807">
        <v>1.2471940552674355E-2</v>
      </c>
      <c r="K16" s="1807">
        <v>6.7441377879228057E-4</v>
      </c>
      <c r="L16" s="1807">
        <v>9.0283455982556552E-3</v>
      </c>
      <c r="M16" s="1807">
        <v>2.1382021866752841E-2</v>
      </c>
      <c r="N16" s="1807">
        <v>5.3780947455567404E-3</v>
      </c>
      <c r="O16" s="1807">
        <v>2.3490321194187758E-2</v>
      </c>
      <c r="P16" s="1807">
        <v>3.636198531510261E-2</v>
      </c>
      <c r="Q16" s="1807">
        <v>0.14922665963130297</v>
      </c>
      <c r="R16" s="1807">
        <v>3.7514853165846206E-2</v>
      </c>
      <c r="S16" s="1807">
        <v>0.1916550356277088</v>
      </c>
      <c r="T16" s="1807">
        <v>1.0716314620668285E-2</v>
      </c>
      <c r="U16" s="1807">
        <v>4.219465802234308E-3</v>
      </c>
      <c r="V16" s="1807">
        <v>1.6454435885342976E-2</v>
      </c>
      <c r="W16" s="1807">
        <v>1.2823104693140795E-2</v>
      </c>
      <c r="X16" s="1807">
        <v>4.9038838760298159E-3</v>
      </c>
      <c r="Y16" s="1807">
        <v>3.6634829255527933E-3</v>
      </c>
      <c r="Z16" s="1807">
        <v>2.6506819181698196E-2</v>
      </c>
      <c r="AA16" s="1807">
        <v>1.2726627443727411E-2</v>
      </c>
      <c r="AB16" s="1807">
        <v>5.1529729421383886E-3</v>
      </c>
      <c r="AC16" s="1807">
        <v>5.2727641452038126E-3</v>
      </c>
      <c r="AD16" s="1807">
        <v>2.0582390396236362E-2</v>
      </c>
      <c r="AE16" s="1807">
        <v>2.7768714881276056E-2</v>
      </c>
      <c r="AF16" s="1807">
        <v>4.4521966171311043E-3</v>
      </c>
      <c r="AG16" s="1807">
        <v>3.8965371037714757E-4</v>
      </c>
      <c r="AH16" s="1807">
        <v>8.2847714666853898E-3</v>
      </c>
      <c r="AI16" s="1807">
        <v>1.4211666220524177E-2</v>
      </c>
      <c r="AJ16" s="1807">
        <v>1.0590864320437191E-5</v>
      </c>
      <c r="AK16" s="1807">
        <v>2.2978293172383155E-5</v>
      </c>
      <c r="AL16" s="1807">
        <v>3.5608864733167784E-5</v>
      </c>
      <c r="AM16" s="1807">
        <v>3.4924306701152708E-4</v>
      </c>
      <c r="AN16" s="1807">
        <v>1.6718975823762326E-3</v>
      </c>
      <c r="AO16" s="1807">
        <v>9.3517223432976616E-4</v>
      </c>
      <c r="AP16" s="1807">
        <v>4.2965294294352229E-3</v>
      </c>
      <c r="AQ16" s="1807">
        <v>0.13876673267865772</v>
      </c>
      <c r="AR16" s="1807">
        <v>2.9573568225903903E-3</v>
      </c>
      <c r="AS16" s="1807">
        <v>5.4967300117440433E-3</v>
      </c>
      <c r="AT16" s="1807">
        <v>6.0270043212483811E-3</v>
      </c>
      <c r="AU16" s="1807">
        <v>9.3238203340359985E-3</v>
      </c>
      <c r="AV16" s="1807">
        <v>7.265986235111121E-3</v>
      </c>
      <c r="AW16" s="1807">
        <f t="shared" si="56"/>
        <v>0</v>
      </c>
      <c r="AX16" s="1807">
        <f t="shared" si="19"/>
        <v>0</v>
      </c>
      <c r="AY16" s="1807">
        <f t="shared" si="20"/>
        <v>0</v>
      </c>
      <c r="AZ16" s="1807">
        <f t="shared" si="21"/>
        <v>0</v>
      </c>
      <c r="BA16" s="1807">
        <f t="shared" si="22"/>
        <v>0</v>
      </c>
      <c r="BB16" s="1807">
        <f t="shared" si="23"/>
        <v>0</v>
      </c>
      <c r="BC16" s="1807">
        <f t="shared" si="24"/>
        <v>0</v>
      </c>
      <c r="BD16" s="1807">
        <f t="shared" si="25"/>
        <v>0</v>
      </c>
      <c r="BE16" s="1807">
        <f t="shared" si="26"/>
        <v>0</v>
      </c>
      <c r="BF16" s="1807">
        <f t="shared" si="27"/>
        <v>0</v>
      </c>
      <c r="BG16" s="1807">
        <f t="shared" si="28"/>
        <v>0</v>
      </c>
      <c r="BH16" s="1807">
        <f t="shared" si="29"/>
        <v>0</v>
      </c>
      <c r="BI16" s="1807">
        <f t="shared" si="30"/>
        <v>0</v>
      </c>
      <c r="BJ16" s="1807">
        <f t="shared" si="31"/>
        <v>0</v>
      </c>
      <c r="BK16" s="1807">
        <f t="shared" si="32"/>
        <v>0</v>
      </c>
      <c r="BL16" s="1807">
        <f t="shared" si="33"/>
        <v>0</v>
      </c>
      <c r="BM16" s="1807">
        <f t="shared" si="0"/>
        <v>0</v>
      </c>
      <c r="BN16" s="1807">
        <f t="shared" si="1"/>
        <v>0</v>
      </c>
      <c r="BO16" s="1807">
        <f t="shared" si="34"/>
        <v>0</v>
      </c>
      <c r="BP16" s="1807">
        <f t="shared" si="35"/>
        <v>0</v>
      </c>
      <c r="BQ16" s="1807">
        <f t="shared" si="36"/>
        <v>0</v>
      </c>
      <c r="BR16" s="1807">
        <f t="shared" si="37"/>
        <v>0</v>
      </c>
      <c r="BS16" s="1807">
        <f t="shared" si="38"/>
        <v>0</v>
      </c>
      <c r="BT16" s="1807">
        <f t="shared" si="39"/>
        <v>0</v>
      </c>
      <c r="BU16" s="1807">
        <f t="shared" si="2"/>
        <v>0</v>
      </c>
      <c r="BV16" s="1807">
        <f t="shared" si="3"/>
        <v>0</v>
      </c>
      <c r="BW16" s="1807">
        <f t="shared" si="4"/>
        <v>0</v>
      </c>
      <c r="BX16" s="1807">
        <f t="shared" si="5"/>
        <v>0</v>
      </c>
      <c r="BY16" s="1807">
        <f t="shared" si="6"/>
        <v>0</v>
      </c>
      <c r="BZ16" s="1807">
        <f t="shared" si="7"/>
        <v>0</v>
      </c>
      <c r="CA16" s="1807">
        <f t="shared" si="8"/>
        <v>0</v>
      </c>
      <c r="CB16" s="1807">
        <f t="shared" si="9"/>
        <v>0</v>
      </c>
      <c r="CC16" s="1807">
        <f t="shared" si="10"/>
        <v>0</v>
      </c>
      <c r="CD16" s="1807">
        <f t="shared" si="11"/>
        <v>0</v>
      </c>
      <c r="CE16" s="1807">
        <f t="shared" si="12"/>
        <v>0</v>
      </c>
      <c r="CF16" s="1807">
        <f t="shared" si="13"/>
        <v>0</v>
      </c>
      <c r="CG16" s="1807">
        <f t="shared" si="14"/>
        <v>0</v>
      </c>
      <c r="CH16" s="1807">
        <f t="shared" si="15"/>
        <v>0</v>
      </c>
      <c r="CI16" s="1807">
        <f t="shared" si="16"/>
        <v>0</v>
      </c>
      <c r="CJ16" s="1830">
        <f t="shared" si="17"/>
        <v>0</v>
      </c>
      <c r="CK16" s="773">
        <f t="shared" si="40"/>
        <v>0</v>
      </c>
      <c r="CL16" s="799">
        <v>1.3842434330079922E-2</v>
      </c>
      <c r="CM16" s="773">
        <f t="shared" si="41"/>
        <v>0</v>
      </c>
      <c r="CN16" s="766">
        <v>1.2918112051285634E-3</v>
      </c>
      <c r="CO16" s="2188">
        <v>3.1330499467161562E-4</v>
      </c>
      <c r="CP16" s="2188">
        <v>1.936302942417554E-5</v>
      </c>
      <c r="CQ16" s="2188">
        <v>1.4580804644542434E-4</v>
      </c>
      <c r="CR16" s="2188">
        <v>3.1305116406861303E-4</v>
      </c>
      <c r="CS16" s="2188">
        <v>2.3139920423844736E-4</v>
      </c>
      <c r="CT16" s="2188">
        <v>3.3626388013133582E-4</v>
      </c>
      <c r="CU16" s="2188">
        <v>6.1284222027660235E-4</v>
      </c>
      <c r="CV16" s="2188">
        <v>1.0020865804319361</v>
      </c>
      <c r="CW16" s="2188">
        <v>5.3377899061551979E-4</v>
      </c>
      <c r="CX16" s="2188">
        <v>2.7369946714959313E-3</v>
      </c>
      <c r="CY16" s="2188">
        <v>1.7236100376227418E-4</v>
      </c>
      <c r="CZ16" s="2188">
        <v>7.6032635082631171E-5</v>
      </c>
      <c r="DA16" s="2188">
        <v>2.3443680885643813E-4</v>
      </c>
      <c r="DB16" s="2188">
        <v>1.8944832640326641E-4</v>
      </c>
      <c r="DC16" s="2188">
        <v>8.1872526256883833E-5</v>
      </c>
      <c r="DD16" s="2188">
        <v>6.6107351735483102E-5</v>
      </c>
      <c r="DE16" s="2188">
        <v>4.1868022674068991E-4</v>
      </c>
      <c r="DF16" s="2188">
        <v>2.2308050558389925E-4</v>
      </c>
      <c r="DG16" s="2188">
        <v>1.0231268765040121E-4</v>
      </c>
      <c r="DH16" s="2188">
        <v>9.8157424643725594E-5</v>
      </c>
      <c r="DI16" s="2188">
        <v>3.0511979646819648E-4</v>
      </c>
      <c r="DJ16" s="2188">
        <v>4.39843434295352E-4</v>
      </c>
      <c r="DK16" s="2188">
        <v>9.2474754724639985E-5</v>
      </c>
      <c r="DL16" s="2188">
        <v>2.5093162615371816E-5</v>
      </c>
      <c r="DM16" s="2188">
        <v>1.601097145606122E-4</v>
      </c>
      <c r="DN16" s="2188">
        <v>2.1601254488546795E-4</v>
      </c>
      <c r="DO16" s="2188">
        <v>1.6801019630134517E-5</v>
      </c>
      <c r="DP16" s="2188">
        <v>1.7505581248069189E-5</v>
      </c>
      <c r="DQ16" s="2188">
        <v>4.946627631927586E-6</v>
      </c>
      <c r="DR16" s="2188">
        <v>2.7038982401084084E-5</v>
      </c>
      <c r="DS16" s="2188">
        <v>5.0664825274151685E-5</v>
      </c>
      <c r="DT16" s="2188">
        <v>3.0597843134558392E-5</v>
      </c>
      <c r="DU16" s="2188">
        <v>7.5656876415214851E-5</v>
      </c>
      <c r="DV16" s="2188">
        <v>1.9678771661730847E-3</v>
      </c>
      <c r="DW16" s="2188">
        <v>6.7034910857077421E-5</v>
      </c>
      <c r="DX16" s="2188">
        <v>9.8600945845826098E-5</v>
      </c>
      <c r="DY16" s="2188">
        <v>1.1912118368517817E-4</v>
      </c>
      <c r="DZ16" s="2188">
        <v>2.6057524452815199E-4</v>
      </c>
      <c r="EA16" s="2189">
        <v>1.2608391832753227E-4</v>
      </c>
      <c r="EB16" s="1777">
        <v>0</v>
      </c>
      <c r="EC16" s="774">
        <v>0.62025525178907093</v>
      </c>
      <c r="ED16" s="1778">
        <f t="shared" si="42"/>
        <v>0</v>
      </c>
      <c r="EE16" s="1777">
        <f t="shared" si="43"/>
        <v>0</v>
      </c>
      <c r="EF16" s="776">
        <v>0.11390693532961778</v>
      </c>
      <c r="EG16" s="1778">
        <f t="shared" si="44"/>
        <v>0</v>
      </c>
      <c r="EH16" s="1777">
        <f t="shared" si="45"/>
        <v>0</v>
      </c>
      <c r="EI16" s="1978"/>
      <c r="EJ16" s="1939"/>
      <c r="EK16" s="799">
        <v>2.7259345393236279E-4</v>
      </c>
      <c r="EL16" s="1602">
        <f t="shared" si="46"/>
        <v>0</v>
      </c>
      <c r="EM16" s="1779">
        <f t="shared" si="47"/>
        <v>0</v>
      </c>
      <c r="EN16" s="1602">
        <f t="shared" si="48"/>
        <v>0</v>
      </c>
      <c r="EO16" s="1780">
        <f t="shared" si="49"/>
        <v>0</v>
      </c>
      <c r="EP16" s="764">
        <v>9</v>
      </c>
      <c r="EQ16" s="765" t="s">
        <v>12</v>
      </c>
      <c r="ER16" s="716"/>
      <c r="ES16" s="764">
        <v>9</v>
      </c>
      <c r="ET16" s="765" t="s">
        <v>12</v>
      </c>
      <c r="EU16" s="779">
        <v>1.9820000000000001E-2</v>
      </c>
      <c r="EV16" s="1751">
        <f t="shared" si="50"/>
        <v>0</v>
      </c>
      <c r="EW16" s="1752">
        <f t="shared" si="51"/>
        <v>0</v>
      </c>
      <c r="EX16" s="1753">
        <f t="shared" si="52"/>
        <v>0</v>
      </c>
      <c r="EY16" s="774">
        <v>1.916E-2</v>
      </c>
      <c r="EZ16" s="1751">
        <f t="shared" si="53"/>
        <v>0</v>
      </c>
      <c r="FA16" s="1754">
        <f t="shared" si="54"/>
        <v>0</v>
      </c>
      <c r="FB16" s="1755">
        <f t="shared" si="55"/>
        <v>0</v>
      </c>
    </row>
    <row r="17" spans="2:158" ht="11.25" customHeight="1">
      <c r="B17" s="764">
        <v>10</v>
      </c>
      <c r="C17" s="765" t="s">
        <v>13</v>
      </c>
      <c r="D17" s="1774">
        <v>0</v>
      </c>
      <c r="E17" s="1775"/>
      <c r="F17" s="1776">
        <v>2.984084880636606E-2</v>
      </c>
      <c r="G17" s="1776">
        <v>2.984084880636606E-2</v>
      </c>
      <c r="H17" s="773">
        <f t="shared" si="18"/>
        <v>0</v>
      </c>
      <c r="I17" s="1806">
        <v>7.7145782654310874E-3</v>
      </c>
      <c r="J17" s="1807">
        <v>1.5094047526898367E-3</v>
      </c>
      <c r="K17" s="1807">
        <v>9.1824029881718196E-3</v>
      </c>
      <c r="L17" s="1807">
        <v>5.2449577541564457E-2</v>
      </c>
      <c r="M17" s="1807">
        <v>2.4290407712608392E-2</v>
      </c>
      <c r="N17" s="1807">
        <v>2.917834545373285E-3</v>
      </c>
      <c r="O17" s="1807">
        <v>1.3885904154199659E-3</v>
      </c>
      <c r="P17" s="1807">
        <v>6.2527566613911735E-3</v>
      </c>
      <c r="Q17" s="1807">
        <v>8.7062625729644166E-3</v>
      </c>
      <c r="R17" s="1807">
        <v>0.32778815141741641</v>
      </c>
      <c r="S17" s="1807">
        <v>1.4691838683611254E-3</v>
      </c>
      <c r="T17" s="1807">
        <v>1.4692971130506636E-2</v>
      </c>
      <c r="U17" s="1807">
        <v>4.4578991078843735E-2</v>
      </c>
      <c r="V17" s="1807">
        <v>1.6051762797971189E-3</v>
      </c>
      <c r="W17" s="1807">
        <v>2.3971119133574005E-3</v>
      </c>
      <c r="X17" s="1807">
        <v>7.8462142016477048E-4</v>
      </c>
      <c r="Y17" s="1807">
        <v>1.1448384142352479E-3</v>
      </c>
      <c r="Z17" s="1807">
        <v>1.2775390030119462E-3</v>
      </c>
      <c r="AA17" s="1807">
        <v>1.3846330722358574E-3</v>
      </c>
      <c r="AB17" s="1807">
        <v>8.176303930330285E-4</v>
      </c>
      <c r="AC17" s="1807">
        <v>2.0279862096937742E-4</v>
      </c>
      <c r="AD17" s="1807">
        <v>1.2369712454880968E-3</v>
      </c>
      <c r="AE17" s="1807">
        <v>2.5376110204821463E-3</v>
      </c>
      <c r="AF17" s="1807">
        <v>1.5679675845601763E-2</v>
      </c>
      <c r="AG17" s="1807">
        <v>6.0612214326369533E-2</v>
      </c>
      <c r="AH17" s="1807">
        <v>9.1740972173465322E-3</v>
      </c>
      <c r="AI17" s="1807">
        <v>1.1461806147032341E-2</v>
      </c>
      <c r="AJ17" s="1807">
        <v>1.7951515023141038E-3</v>
      </c>
      <c r="AK17" s="1807">
        <v>4.7105501003385467E-4</v>
      </c>
      <c r="AL17" s="1807">
        <v>3.4859204422995829E-4</v>
      </c>
      <c r="AM17" s="1807">
        <v>0.12276715553848146</v>
      </c>
      <c r="AN17" s="1807">
        <v>7.1836008654528659E-4</v>
      </c>
      <c r="AO17" s="1807">
        <v>1.3377028917151873E-2</v>
      </c>
      <c r="AP17" s="1807">
        <v>2.4583093335832063E-3</v>
      </c>
      <c r="AQ17" s="1807">
        <v>2.2171862558951431E-3</v>
      </c>
      <c r="AR17" s="1807">
        <v>3.9113428943937422E-3</v>
      </c>
      <c r="AS17" s="1807">
        <v>2.5330246136510311E-3</v>
      </c>
      <c r="AT17" s="1807">
        <v>5.4212869058283472E-3</v>
      </c>
      <c r="AU17" s="1807">
        <v>0</v>
      </c>
      <c r="AV17" s="1807">
        <v>1.9368860667788881E-2</v>
      </c>
      <c r="AW17" s="1807">
        <f t="shared" si="56"/>
        <v>0</v>
      </c>
      <c r="AX17" s="1807">
        <f t="shared" si="19"/>
        <v>0</v>
      </c>
      <c r="AY17" s="1807">
        <f t="shared" si="20"/>
        <v>0</v>
      </c>
      <c r="AZ17" s="1807">
        <f t="shared" si="21"/>
        <v>0</v>
      </c>
      <c r="BA17" s="1807">
        <f t="shared" si="22"/>
        <v>0</v>
      </c>
      <c r="BB17" s="1807">
        <f t="shared" si="23"/>
        <v>0</v>
      </c>
      <c r="BC17" s="1807">
        <f t="shared" si="24"/>
        <v>0</v>
      </c>
      <c r="BD17" s="1807">
        <f t="shared" si="25"/>
        <v>0</v>
      </c>
      <c r="BE17" s="1807">
        <f t="shared" si="26"/>
        <v>0</v>
      </c>
      <c r="BF17" s="1807">
        <f t="shared" si="27"/>
        <v>0</v>
      </c>
      <c r="BG17" s="1807">
        <f t="shared" si="28"/>
        <v>0</v>
      </c>
      <c r="BH17" s="1807">
        <f t="shared" si="29"/>
        <v>0</v>
      </c>
      <c r="BI17" s="1807">
        <f t="shared" si="30"/>
        <v>0</v>
      </c>
      <c r="BJ17" s="1807">
        <f t="shared" si="31"/>
        <v>0</v>
      </c>
      <c r="BK17" s="1807">
        <f t="shared" si="32"/>
        <v>0</v>
      </c>
      <c r="BL17" s="1807">
        <f t="shared" si="33"/>
        <v>0</v>
      </c>
      <c r="BM17" s="1807">
        <f t="shared" si="0"/>
        <v>0</v>
      </c>
      <c r="BN17" s="1807">
        <f t="shared" si="1"/>
        <v>0</v>
      </c>
      <c r="BO17" s="1807">
        <f t="shared" si="34"/>
        <v>0</v>
      </c>
      <c r="BP17" s="1807">
        <f t="shared" si="35"/>
        <v>0</v>
      </c>
      <c r="BQ17" s="1807">
        <f t="shared" si="36"/>
        <v>0</v>
      </c>
      <c r="BR17" s="1807">
        <f t="shared" si="37"/>
        <v>0</v>
      </c>
      <c r="BS17" s="1807">
        <f t="shared" si="38"/>
        <v>0</v>
      </c>
      <c r="BT17" s="1807">
        <f t="shared" si="39"/>
        <v>0</v>
      </c>
      <c r="BU17" s="1807">
        <f t="shared" si="2"/>
        <v>0</v>
      </c>
      <c r="BV17" s="1807">
        <f t="shared" si="3"/>
        <v>0</v>
      </c>
      <c r="BW17" s="1807">
        <f t="shared" si="4"/>
        <v>0</v>
      </c>
      <c r="BX17" s="1807">
        <f t="shared" si="5"/>
        <v>0</v>
      </c>
      <c r="BY17" s="1807">
        <f>$H$36*AK26</f>
        <v>0</v>
      </c>
      <c r="BZ17" s="1807">
        <f t="shared" si="7"/>
        <v>0</v>
      </c>
      <c r="CA17" s="1807">
        <f t="shared" si="8"/>
        <v>0</v>
      </c>
      <c r="CB17" s="1807">
        <f t="shared" si="9"/>
        <v>0</v>
      </c>
      <c r="CC17" s="1807">
        <f t="shared" si="10"/>
        <v>0</v>
      </c>
      <c r="CD17" s="1807">
        <f t="shared" si="11"/>
        <v>0</v>
      </c>
      <c r="CE17" s="1807">
        <f t="shared" si="12"/>
        <v>0</v>
      </c>
      <c r="CF17" s="1807">
        <f t="shared" si="13"/>
        <v>0</v>
      </c>
      <c r="CG17" s="1807">
        <f t="shared" si="14"/>
        <v>0</v>
      </c>
      <c r="CH17" s="1807">
        <f t="shared" si="15"/>
        <v>0</v>
      </c>
      <c r="CI17" s="1807">
        <f t="shared" si="16"/>
        <v>0</v>
      </c>
      <c r="CJ17" s="1830">
        <f t="shared" si="17"/>
        <v>0</v>
      </c>
      <c r="CK17" s="773">
        <f t="shared" si="40"/>
        <v>0</v>
      </c>
      <c r="CL17" s="799">
        <v>2.984084880636606E-2</v>
      </c>
      <c r="CM17" s="773">
        <f t="shared" si="41"/>
        <v>0</v>
      </c>
      <c r="CN17" s="766">
        <v>5.1128463185839295E-4</v>
      </c>
      <c r="CO17" s="2188">
        <v>4.2181131650338201E-4</v>
      </c>
      <c r="CP17" s="2188">
        <v>5.9330909670604669E-4</v>
      </c>
      <c r="CQ17" s="2188">
        <v>1.7916988899062194E-3</v>
      </c>
      <c r="CR17" s="2188">
        <v>1.7284041495214252E-3</v>
      </c>
      <c r="CS17" s="2188">
        <v>4.043680322876926E-4</v>
      </c>
      <c r="CT17" s="2188">
        <v>1.4477226591605574E-4</v>
      </c>
      <c r="CU17" s="2188">
        <v>6.5940992146188359E-4</v>
      </c>
      <c r="CV17" s="2188">
        <v>3.8690804654194298E-4</v>
      </c>
      <c r="CW17" s="2188">
        <v>1.0101284838903311</v>
      </c>
      <c r="CX17" s="2188">
        <v>1.7664181339879654E-4</v>
      </c>
      <c r="CY17" s="2188">
        <v>9.1442595944020238E-4</v>
      </c>
      <c r="CZ17" s="2188">
        <v>1.8058594427885785E-3</v>
      </c>
      <c r="DA17" s="2188">
        <v>1.4926981876361214E-4</v>
      </c>
      <c r="DB17" s="2188">
        <v>3.047727238570466E-4</v>
      </c>
      <c r="DC17" s="2188">
        <v>1.7346716980927318E-4</v>
      </c>
      <c r="DD17" s="2188">
        <v>1.8844103191694998E-4</v>
      </c>
      <c r="DE17" s="2188">
        <v>2.0340792699811866E-4</v>
      </c>
      <c r="DF17" s="2188">
        <v>2.1122954261968151E-4</v>
      </c>
      <c r="DG17" s="2188">
        <v>1.5018883646299597E-4</v>
      </c>
      <c r="DH17" s="2188">
        <v>6.3046670796203529E-5</v>
      </c>
      <c r="DI17" s="2188">
        <v>2.288194371942633E-4</v>
      </c>
      <c r="DJ17" s="2188">
        <v>5.9631391885742754E-4</v>
      </c>
      <c r="DK17" s="2188">
        <v>6.9662106501799687E-4</v>
      </c>
      <c r="DL17" s="2188">
        <v>2.1223261318353815E-3</v>
      </c>
      <c r="DM17" s="2188">
        <v>5.0279494871425525E-4</v>
      </c>
      <c r="DN17" s="2188">
        <v>7.413000427962742E-4</v>
      </c>
      <c r="DO17" s="2188">
        <v>3.1162428228950805E-4</v>
      </c>
      <c r="DP17" s="2188">
        <v>1.7484376564778226E-4</v>
      </c>
      <c r="DQ17" s="2188">
        <v>4.65961298356977E-5</v>
      </c>
      <c r="DR17" s="2188">
        <v>4.00051849124612E-3</v>
      </c>
      <c r="DS17" s="2188">
        <v>1.8513441849523884E-4</v>
      </c>
      <c r="DT17" s="2188">
        <v>5.8292248744713109E-4</v>
      </c>
      <c r="DU17" s="2188">
        <v>2.3148585300084473E-4</v>
      </c>
      <c r="DV17" s="2188">
        <v>1.7310476008772802E-4</v>
      </c>
      <c r="DW17" s="2188">
        <v>3.0586528216522006E-4</v>
      </c>
      <c r="DX17" s="2188">
        <v>1.8299977308834211E-4</v>
      </c>
      <c r="DY17" s="2188">
        <v>4.2575561637456244E-4</v>
      </c>
      <c r="DZ17" s="2188">
        <v>2.9858882072836073E-4</v>
      </c>
      <c r="EA17" s="2189">
        <v>1.0476956560631044E-3</v>
      </c>
      <c r="EB17" s="1777">
        <v>0</v>
      </c>
      <c r="EC17" s="774">
        <v>0.36547275505007637</v>
      </c>
      <c r="ED17" s="1778">
        <f t="shared" si="42"/>
        <v>0</v>
      </c>
      <c r="EE17" s="1777">
        <f t="shared" si="43"/>
        <v>0</v>
      </c>
      <c r="EF17" s="776">
        <v>8.827024274316754E-2</v>
      </c>
      <c r="EG17" s="1778">
        <f t="shared" si="44"/>
        <v>0</v>
      </c>
      <c r="EH17" s="1777">
        <f t="shared" si="45"/>
        <v>0</v>
      </c>
      <c r="EI17" s="1978"/>
      <c r="EJ17" s="1939"/>
      <c r="EK17" s="799">
        <v>9.7571656282459537E-4</v>
      </c>
      <c r="EL17" s="1602">
        <f>$EJ$8*EK17</f>
        <v>0</v>
      </c>
      <c r="EM17" s="1779">
        <f t="shared" si="47"/>
        <v>0</v>
      </c>
      <c r="EN17" s="1602">
        <f t="shared" si="48"/>
        <v>0</v>
      </c>
      <c r="EO17" s="1780">
        <f t="shared" si="49"/>
        <v>0</v>
      </c>
      <c r="EP17" s="764">
        <v>10</v>
      </c>
      <c r="EQ17" s="765" t="s">
        <v>13</v>
      </c>
      <c r="ER17" s="716"/>
      <c r="ES17" s="764">
        <v>10</v>
      </c>
      <c r="ET17" s="765" t="s">
        <v>13</v>
      </c>
      <c r="EU17" s="779">
        <v>2.75E-2</v>
      </c>
      <c r="EV17" s="1751">
        <f t="shared" si="50"/>
        <v>0</v>
      </c>
      <c r="EW17" s="1752">
        <f t="shared" si="51"/>
        <v>0</v>
      </c>
      <c r="EX17" s="1753">
        <f t="shared" si="52"/>
        <v>0</v>
      </c>
      <c r="EY17" s="774">
        <v>2.75E-2</v>
      </c>
      <c r="EZ17" s="1751">
        <f t="shared" si="53"/>
        <v>0</v>
      </c>
      <c r="FA17" s="1754">
        <f t="shared" si="54"/>
        <v>0</v>
      </c>
      <c r="FB17" s="1755">
        <f t="shared" si="55"/>
        <v>0</v>
      </c>
    </row>
    <row r="18" spans="2:158" ht="11.25" customHeight="1">
      <c r="B18" s="764">
        <v>11</v>
      </c>
      <c r="C18" s="765" t="s">
        <v>879</v>
      </c>
      <c r="D18" s="1774">
        <v>0</v>
      </c>
      <c r="E18" s="1775"/>
      <c r="F18" s="1776">
        <v>0.11004314266427961</v>
      </c>
      <c r="G18" s="1776">
        <v>0.11004314266427961</v>
      </c>
      <c r="H18" s="773">
        <f t="shared" si="18"/>
        <v>0</v>
      </c>
      <c r="I18" s="1806">
        <v>7.3154079011162792E-3</v>
      </c>
      <c r="J18" s="1807">
        <v>3.1058905488040869E-3</v>
      </c>
      <c r="K18" s="1807">
        <v>3.2683129279933595E-3</v>
      </c>
      <c r="L18" s="1807">
        <v>1.7835241210139002E-2</v>
      </c>
      <c r="M18" s="1807">
        <v>4.3087197716378525E-3</v>
      </c>
      <c r="N18" s="1807">
        <v>1.0598698786257446E-2</v>
      </c>
      <c r="O18" s="1807">
        <v>5.1245598664308263E-3</v>
      </c>
      <c r="P18" s="1807">
        <v>4.9555042420154115E-3</v>
      </c>
      <c r="Q18" s="1807">
        <v>1.7445503413250667E-2</v>
      </c>
      <c r="R18" s="1807">
        <v>8.4875233406891872E-4</v>
      </c>
      <c r="S18" s="1807">
        <v>0.23499595974436202</v>
      </c>
      <c r="T18" s="1807">
        <v>3.8733667303620309E-3</v>
      </c>
      <c r="U18" s="1807">
        <v>9.5105419669408203E-4</v>
      </c>
      <c r="V18" s="1807">
        <v>6.0952570074770322E-4</v>
      </c>
      <c r="W18" s="1807">
        <v>3.2057761732851987E-3</v>
      </c>
      <c r="X18" s="1807">
        <v>1.118085523734798E-2</v>
      </c>
      <c r="Y18" s="1807">
        <v>1.8251995289807667E-2</v>
      </c>
      <c r="Z18" s="1807">
        <v>6.5196791769603038E-2</v>
      </c>
      <c r="AA18" s="1807">
        <v>1.7010492219561815E-2</v>
      </c>
      <c r="AB18" s="1807">
        <v>1.7379399517027629E-2</v>
      </c>
      <c r="AC18" s="1807">
        <v>2.4133035895355912E-2</v>
      </c>
      <c r="AD18" s="1807">
        <v>1.4052804477430344E-2</v>
      </c>
      <c r="AE18" s="1807">
        <v>4.3284393692224032E-2</v>
      </c>
      <c r="AF18" s="1807">
        <v>1.2976336544190207E-2</v>
      </c>
      <c r="AG18" s="1807">
        <v>0</v>
      </c>
      <c r="AH18" s="1807">
        <v>3.5151770460343096E-2</v>
      </c>
      <c r="AI18" s="1807">
        <v>1.3797970457255494E-2</v>
      </c>
      <c r="AJ18" s="1807">
        <v>6.574279026911386E-3</v>
      </c>
      <c r="AK18" s="1807">
        <v>2.8263300602031282E-3</v>
      </c>
      <c r="AL18" s="1807">
        <v>5.3788127254837648E-4</v>
      </c>
      <c r="AM18" s="1807">
        <v>3.4821588152031671E-3</v>
      </c>
      <c r="AN18" s="1807">
        <v>1.4965835136360138E-3</v>
      </c>
      <c r="AO18" s="1807">
        <v>2.0817747129427836E-3</v>
      </c>
      <c r="AP18" s="1807">
        <v>2.1275950734599052E-3</v>
      </c>
      <c r="AQ18" s="1807">
        <v>2.0620240501418919E-3</v>
      </c>
      <c r="AR18" s="1807">
        <v>1.1098037968645658E-2</v>
      </c>
      <c r="AS18" s="1807">
        <v>1.8210693168956536E-2</v>
      </c>
      <c r="AT18" s="1807">
        <v>3.0007380005291325E-3</v>
      </c>
      <c r="AU18" s="1807">
        <v>4.7267715258634671E-2</v>
      </c>
      <c r="AV18" s="1807">
        <v>3.8993415865845602E-3</v>
      </c>
      <c r="AW18" s="1807">
        <f t="shared" si="56"/>
        <v>0</v>
      </c>
      <c r="AX18" s="1807">
        <f t="shared" si="19"/>
        <v>0</v>
      </c>
      <c r="AY18" s="1807">
        <f t="shared" si="20"/>
        <v>0</v>
      </c>
      <c r="AZ18" s="1807">
        <f t="shared" si="21"/>
        <v>0</v>
      </c>
      <c r="BA18" s="1807">
        <f t="shared" si="22"/>
        <v>0</v>
      </c>
      <c r="BB18" s="1807">
        <f t="shared" si="23"/>
        <v>0</v>
      </c>
      <c r="BC18" s="1807">
        <f t="shared" si="24"/>
        <v>0</v>
      </c>
      <c r="BD18" s="1807">
        <f t="shared" si="25"/>
        <v>0</v>
      </c>
      <c r="BE18" s="1807">
        <f t="shared" si="26"/>
        <v>0</v>
      </c>
      <c r="BF18" s="1807">
        <f t="shared" si="27"/>
        <v>0</v>
      </c>
      <c r="BG18" s="1807">
        <f t="shared" si="28"/>
        <v>0</v>
      </c>
      <c r="BH18" s="1807">
        <f t="shared" si="29"/>
        <v>0</v>
      </c>
      <c r="BI18" s="1807">
        <f t="shared" si="30"/>
        <v>0</v>
      </c>
      <c r="BJ18" s="1807">
        <f t="shared" si="31"/>
        <v>0</v>
      </c>
      <c r="BK18" s="1807">
        <f t="shared" si="32"/>
        <v>0</v>
      </c>
      <c r="BL18" s="1807">
        <f t="shared" si="33"/>
        <v>0</v>
      </c>
      <c r="BM18" s="1807">
        <f t="shared" si="0"/>
        <v>0</v>
      </c>
      <c r="BN18" s="1807">
        <f t="shared" si="1"/>
        <v>0</v>
      </c>
      <c r="BO18" s="1807">
        <f t="shared" si="34"/>
        <v>0</v>
      </c>
      <c r="BP18" s="1807">
        <f t="shared" si="35"/>
        <v>0</v>
      </c>
      <c r="BQ18" s="1807">
        <f t="shared" si="36"/>
        <v>0</v>
      </c>
      <c r="BR18" s="1807">
        <f t="shared" si="37"/>
        <v>0</v>
      </c>
      <c r="BS18" s="1807">
        <f t="shared" si="38"/>
        <v>0</v>
      </c>
      <c r="BT18" s="1807">
        <f t="shared" si="39"/>
        <v>0</v>
      </c>
      <c r="BU18" s="1807">
        <f t="shared" si="2"/>
        <v>0</v>
      </c>
      <c r="BV18" s="1807">
        <f t="shared" si="3"/>
        <v>0</v>
      </c>
      <c r="BW18" s="1807">
        <f t="shared" si="4"/>
        <v>0</v>
      </c>
      <c r="BX18" s="1807">
        <f t="shared" si="5"/>
        <v>0</v>
      </c>
      <c r="BY18" s="1807">
        <f>$H$36*AK27</f>
        <v>0</v>
      </c>
      <c r="BZ18" s="1807">
        <f t="shared" si="7"/>
        <v>0</v>
      </c>
      <c r="CA18" s="1807">
        <f t="shared" si="8"/>
        <v>0</v>
      </c>
      <c r="CB18" s="1807">
        <f t="shared" si="9"/>
        <v>0</v>
      </c>
      <c r="CC18" s="1807">
        <f t="shared" si="10"/>
        <v>0</v>
      </c>
      <c r="CD18" s="1807">
        <f t="shared" si="11"/>
        <v>0</v>
      </c>
      <c r="CE18" s="1807">
        <f t="shared" si="12"/>
        <v>0</v>
      </c>
      <c r="CF18" s="1807">
        <f t="shared" si="13"/>
        <v>0</v>
      </c>
      <c r="CG18" s="1807">
        <f t="shared" si="14"/>
        <v>0</v>
      </c>
      <c r="CH18" s="1807">
        <f t="shared" si="15"/>
        <v>0</v>
      </c>
      <c r="CI18" s="1807">
        <f t="shared" si="16"/>
        <v>0</v>
      </c>
      <c r="CJ18" s="1830">
        <f t="shared" si="17"/>
        <v>0</v>
      </c>
      <c r="CK18" s="773">
        <f t="shared" si="40"/>
        <v>0</v>
      </c>
      <c r="CL18" s="799">
        <v>0.11004314266427961</v>
      </c>
      <c r="CM18" s="773">
        <f t="shared" si="41"/>
        <v>0</v>
      </c>
      <c r="CN18" s="766">
        <v>1.0069939860473599E-3</v>
      </c>
      <c r="CO18" s="2188">
        <v>7.6865530542045545E-4</v>
      </c>
      <c r="CP18" s="2188">
        <v>5.6874912497464729E-4</v>
      </c>
      <c r="CQ18" s="2188">
        <v>2.2027519087681772E-3</v>
      </c>
      <c r="CR18" s="2188">
        <v>8.1142565282066705E-4</v>
      </c>
      <c r="CS18" s="2188">
        <v>1.6158129477673762E-3</v>
      </c>
      <c r="CT18" s="2188">
        <v>7.172700678584001E-4</v>
      </c>
      <c r="CU18" s="2188">
        <v>8.6078056838432095E-4</v>
      </c>
      <c r="CV18" s="2188">
        <v>2.114355868317186E-3</v>
      </c>
      <c r="CW18" s="2188">
        <v>2.4207870853203551E-4</v>
      </c>
      <c r="CX18" s="2188">
        <v>1.0266788227684887</v>
      </c>
      <c r="CY18" s="2188">
        <v>6.8300457464083879E-4</v>
      </c>
      <c r="CZ18" s="2188">
        <v>3.3135465120308989E-4</v>
      </c>
      <c r="DA18" s="2188">
        <v>1.4436545177164023E-4</v>
      </c>
      <c r="DB18" s="2188">
        <v>4.9769262763580291E-4</v>
      </c>
      <c r="DC18" s="2188">
        <v>1.4217845686362064E-3</v>
      </c>
      <c r="DD18" s="2188">
        <v>2.2082834712160641E-3</v>
      </c>
      <c r="DE18" s="2188">
        <v>7.7720670739549755E-3</v>
      </c>
      <c r="DF18" s="2188">
        <v>2.3917934833549959E-3</v>
      </c>
      <c r="DG18" s="2188">
        <v>2.2835098513761531E-3</v>
      </c>
      <c r="DH18" s="2188">
        <v>2.940229348538301E-3</v>
      </c>
      <c r="DI18" s="2188">
        <v>1.7425403573638522E-3</v>
      </c>
      <c r="DJ18" s="2188">
        <v>5.1777543749016441E-3</v>
      </c>
      <c r="DK18" s="2188">
        <v>1.7492811308068119E-3</v>
      </c>
      <c r="DL18" s="2188">
        <v>2.0996798649693021E-4</v>
      </c>
      <c r="DM18" s="2188">
        <v>4.8183958183905928E-3</v>
      </c>
      <c r="DN18" s="2188">
        <v>1.8325194235978991E-3</v>
      </c>
      <c r="DO18" s="2188">
        <v>1.0118464890860211E-3</v>
      </c>
      <c r="DP18" s="2188">
        <v>6.3820704301300452E-4</v>
      </c>
      <c r="DQ18" s="2188">
        <v>1.6842512056719828E-4</v>
      </c>
      <c r="DR18" s="2188">
        <v>7.7991451419950279E-4</v>
      </c>
      <c r="DS18" s="2188">
        <v>5.6103028791857517E-4</v>
      </c>
      <c r="DT18" s="2188">
        <v>5.4922273485467563E-4</v>
      </c>
      <c r="DU18" s="2188">
        <v>4.711217848678264E-4</v>
      </c>
      <c r="DV18" s="2188">
        <v>4.4015471000501577E-4</v>
      </c>
      <c r="DW18" s="2188">
        <v>1.5921326679604441E-3</v>
      </c>
      <c r="DX18" s="2188">
        <v>2.3778892122472673E-3</v>
      </c>
      <c r="DY18" s="2188">
        <v>6.6069252364295121E-4</v>
      </c>
      <c r="DZ18" s="2188">
        <v>5.7875933826856086E-3</v>
      </c>
      <c r="EA18" s="2189">
        <v>7.7755911037710756E-4</v>
      </c>
      <c r="EB18" s="1777">
        <v>0</v>
      </c>
      <c r="EC18" s="774">
        <v>0.37390729449790638</v>
      </c>
      <c r="ED18" s="1778">
        <f t="shared" si="42"/>
        <v>0</v>
      </c>
      <c r="EE18" s="1777">
        <f t="shared" si="43"/>
        <v>0</v>
      </c>
      <c r="EF18" s="776">
        <v>0.23080878571953281</v>
      </c>
      <c r="EG18" s="1778">
        <f t="shared" si="44"/>
        <v>0</v>
      </c>
      <c r="EH18" s="1777">
        <f t="shared" si="45"/>
        <v>0</v>
      </c>
      <c r="EI18" s="1978"/>
      <c r="EJ18" s="1939"/>
      <c r="EK18" s="799">
        <v>7.5894648738987068E-4</v>
      </c>
      <c r="EL18" s="1602">
        <f t="shared" si="46"/>
        <v>0</v>
      </c>
      <c r="EM18" s="1779">
        <f t="shared" si="47"/>
        <v>0</v>
      </c>
      <c r="EN18" s="1602">
        <f t="shared" si="48"/>
        <v>0</v>
      </c>
      <c r="EO18" s="1780">
        <f t="shared" si="49"/>
        <v>0</v>
      </c>
      <c r="EP18" s="764">
        <v>11</v>
      </c>
      <c r="EQ18" s="765" t="s">
        <v>676</v>
      </c>
      <c r="ER18" s="716"/>
      <c r="ES18" s="764">
        <v>11</v>
      </c>
      <c r="ET18" s="765" t="s">
        <v>676</v>
      </c>
      <c r="EU18" s="779">
        <v>9.5496999999999999E-2</v>
      </c>
      <c r="EV18" s="1751">
        <f t="shared" si="50"/>
        <v>0</v>
      </c>
      <c r="EW18" s="1752">
        <f t="shared" si="51"/>
        <v>0</v>
      </c>
      <c r="EX18" s="1753">
        <f t="shared" si="52"/>
        <v>0</v>
      </c>
      <c r="EY18" s="774">
        <v>8.8223999999999997E-2</v>
      </c>
      <c r="EZ18" s="1751">
        <f t="shared" si="53"/>
        <v>0</v>
      </c>
      <c r="FA18" s="1754">
        <f t="shared" si="54"/>
        <v>0</v>
      </c>
      <c r="FB18" s="1755">
        <f t="shared" si="55"/>
        <v>0</v>
      </c>
    </row>
    <row r="19" spans="2:158" ht="11.25" customHeight="1">
      <c r="B19" s="764">
        <v>12</v>
      </c>
      <c r="C19" s="765" t="s">
        <v>14</v>
      </c>
      <c r="D19" s="1774">
        <v>0</v>
      </c>
      <c r="E19" s="1775"/>
      <c r="F19" s="1776">
        <v>0.37928265094688152</v>
      </c>
      <c r="G19" s="1776">
        <v>0.37928265094688152</v>
      </c>
      <c r="H19" s="773">
        <f t="shared" si="18"/>
        <v>0</v>
      </c>
      <c r="I19" s="1806">
        <v>2.8675095558941318E-3</v>
      </c>
      <c r="J19" s="1807">
        <v>1.8093505689294838E-3</v>
      </c>
      <c r="K19" s="1807">
        <v>2.0751193193608634E-4</v>
      </c>
      <c r="L19" s="1807">
        <v>5.1103843008994278E-5</v>
      </c>
      <c r="M19" s="1807">
        <v>1.077179942909463E-4</v>
      </c>
      <c r="N19" s="1807">
        <v>1.3897490577160869E-3</v>
      </c>
      <c r="O19" s="1807">
        <v>2.3143173590332766E-4</v>
      </c>
      <c r="P19" s="1807">
        <v>1.3880600887320655E-3</v>
      </c>
      <c r="Q19" s="1807">
        <v>6.3318273257923028E-3</v>
      </c>
      <c r="R19" s="1807">
        <v>1.0524528942454592E-2</v>
      </c>
      <c r="S19" s="1807">
        <v>3.2322045103944761E-3</v>
      </c>
      <c r="T19" s="1807">
        <v>0.10013944120229304</v>
      </c>
      <c r="U19" s="1807">
        <v>1.2812441396308303E-2</v>
      </c>
      <c r="V19" s="1807">
        <v>1.4065977709562383E-4</v>
      </c>
      <c r="W19" s="1807">
        <v>3.8700361010830324E-3</v>
      </c>
      <c r="X19" s="1807">
        <v>1.5496273048254218E-2</v>
      </c>
      <c r="Y19" s="1807">
        <v>4.7429020018317416E-3</v>
      </c>
      <c r="Z19" s="1807">
        <v>3.6676368066601239E-2</v>
      </c>
      <c r="AA19" s="1807">
        <v>5.0781542891133846E-2</v>
      </c>
      <c r="AB19" s="1807">
        <v>7.7389667433591302E-3</v>
      </c>
      <c r="AC19" s="1807">
        <v>2.0279862096937739E-3</v>
      </c>
      <c r="AD19" s="1807">
        <v>2.4333860566978951E-3</v>
      </c>
      <c r="AE19" s="1807">
        <v>2.7188689505165853E-3</v>
      </c>
      <c r="AF19" s="1807">
        <v>5.3832783993029203E-2</v>
      </c>
      <c r="AG19" s="1807">
        <v>2.6327953403861322E-5</v>
      </c>
      <c r="AH19" s="1807">
        <v>3.9785625687472209E-3</v>
      </c>
      <c r="AI19" s="1807">
        <v>4.8670089796315675E-4</v>
      </c>
      <c r="AJ19" s="1807">
        <v>2.3167515700956356E-4</v>
      </c>
      <c r="AK19" s="1807">
        <v>7.6594310574610512E-6</v>
      </c>
      <c r="AL19" s="1807">
        <v>7.6840181792625214E-5</v>
      </c>
      <c r="AM19" s="1807">
        <v>3.2869935718731963E-5</v>
      </c>
      <c r="AN19" s="1807">
        <v>8.5519057922057927E-6</v>
      </c>
      <c r="AO19" s="1807">
        <v>1.4230881826757312E-4</v>
      </c>
      <c r="AP19" s="1807">
        <v>1.5598689269149045E-3</v>
      </c>
      <c r="AQ19" s="1807">
        <v>8.316149799582151E-4</v>
      </c>
      <c r="AR19" s="1807">
        <v>7.6318885744268135E-4</v>
      </c>
      <c r="AS19" s="1807">
        <v>1.4896227131988098E-3</v>
      </c>
      <c r="AT19" s="1807">
        <v>1.3530009700761672E-3</v>
      </c>
      <c r="AU19" s="1807">
        <v>5.0267553105237551E-3</v>
      </c>
      <c r="AV19" s="1807">
        <v>4.66642517738808E-3</v>
      </c>
      <c r="AW19" s="1807">
        <f t="shared" si="56"/>
        <v>0</v>
      </c>
      <c r="AX19" s="1807">
        <f t="shared" si="19"/>
        <v>0</v>
      </c>
      <c r="AY19" s="1807">
        <f t="shared" si="20"/>
        <v>0</v>
      </c>
      <c r="AZ19" s="1807">
        <f t="shared" si="21"/>
        <v>0</v>
      </c>
      <c r="BA19" s="1807">
        <f t="shared" si="22"/>
        <v>0</v>
      </c>
      <c r="BB19" s="1807">
        <f t="shared" si="23"/>
        <v>0</v>
      </c>
      <c r="BC19" s="1807">
        <f t="shared" si="24"/>
        <v>0</v>
      </c>
      <c r="BD19" s="1807">
        <f t="shared" si="25"/>
        <v>0</v>
      </c>
      <c r="BE19" s="1807">
        <f t="shared" si="26"/>
        <v>0</v>
      </c>
      <c r="BF19" s="1807">
        <f t="shared" si="27"/>
        <v>0</v>
      </c>
      <c r="BG19" s="1807">
        <f t="shared" si="28"/>
        <v>0</v>
      </c>
      <c r="BH19" s="1807">
        <f t="shared" si="29"/>
        <v>0</v>
      </c>
      <c r="BI19" s="1807">
        <f t="shared" si="30"/>
        <v>0</v>
      </c>
      <c r="BJ19" s="1807">
        <f t="shared" si="31"/>
        <v>0</v>
      </c>
      <c r="BK19" s="1807">
        <f t="shared" si="32"/>
        <v>0</v>
      </c>
      <c r="BL19" s="1807">
        <f t="shared" si="33"/>
        <v>0</v>
      </c>
      <c r="BM19" s="1807">
        <f t="shared" si="0"/>
        <v>0</v>
      </c>
      <c r="BN19" s="1807">
        <f t="shared" si="1"/>
        <v>0</v>
      </c>
      <c r="BO19" s="1807">
        <f t="shared" si="34"/>
        <v>0</v>
      </c>
      <c r="BP19" s="1807">
        <f t="shared" si="35"/>
        <v>0</v>
      </c>
      <c r="BQ19" s="1807">
        <f t="shared" si="36"/>
        <v>0</v>
      </c>
      <c r="BR19" s="1807">
        <f t="shared" si="37"/>
        <v>0</v>
      </c>
      <c r="BS19" s="1807">
        <f t="shared" si="38"/>
        <v>0</v>
      </c>
      <c r="BT19" s="1807">
        <f t="shared" si="39"/>
        <v>0</v>
      </c>
      <c r="BU19" s="1807">
        <f t="shared" si="2"/>
        <v>0</v>
      </c>
      <c r="BV19" s="1807">
        <f t="shared" si="3"/>
        <v>0</v>
      </c>
      <c r="BW19" s="1807">
        <f t="shared" si="4"/>
        <v>0</v>
      </c>
      <c r="BX19" s="1807">
        <f t="shared" si="5"/>
        <v>0</v>
      </c>
      <c r="BY19" s="1807">
        <f>$H$36*AK28</f>
        <v>0</v>
      </c>
      <c r="BZ19" s="1807">
        <f t="shared" si="7"/>
        <v>0</v>
      </c>
      <c r="CA19" s="1807">
        <f t="shared" si="8"/>
        <v>0</v>
      </c>
      <c r="CB19" s="1807">
        <f t="shared" si="9"/>
        <v>0</v>
      </c>
      <c r="CC19" s="1807">
        <f t="shared" si="10"/>
        <v>0</v>
      </c>
      <c r="CD19" s="1807">
        <f t="shared" si="11"/>
        <v>0</v>
      </c>
      <c r="CE19" s="1807">
        <f t="shared" si="12"/>
        <v>0</v>
      </c>
      <c r="CF19" s="1807">
        <f t="shared" si="13"/>
        <v>0</v>
      </c>
      <c r="CG19" s="1807">
        <f t="shared" si="14"/>
        <v>0</v>
      </c>
      <c r="CH19" s="1807">
        <f t="shared" si="15"/>
        <v>0</v>
      </c>
      <c r="CI19" s="1807">
        <f t="shared" si="16"/>
        <v>0</v>
      </c>
      <c r="CJ19" s="1830">
        <f t="shared" si="17"/>
        <v>0</v>
      </c>
      <c r="CK19" s="773">
        <f t="shared" si="40"/>
        <v>0</v>
      </c>
      <c r="CL19" s="799">
        <v>0.37928265094688152</v>
      </c>
      <c r="CM19" s="773">
        <f t="shared" si="41"/>
        <v>0</v>
      </c>
      <c r="CN19" s="766">
        <v>1.3167888512141685E-3</v>
      </c>
      <c r="CO19" s="2188">
        <v>1.0463618325727403E-3</v>
      </c>
      <c r="CP19" s="2188">
        <v>1.8254343106541954E-4</v>
      </c>
      <c r="CQ19" s="2188">
        <v>1.2937272433276829E-4</v>
      </c>
      <c r="CR19" s="2188">
        <v>2.6125839406967565E-4</v>
      </c>
      <c r="CS19" s="2188">
        <v>8.8742767633889004E-4</v>
      </c>
      <c r="CT19" s="2188">
        <v>1.8230626207175186E-4</v>
      </c>
      <c r="CU19" s="2188">
        <v>8.7726256445766016E-4</v>
      </c>
      <c r="CV19" s="2188">
        <v>2.606228238478983E-3</v>
      </c>
      <c r="CW19" s="2188">
        <v>4.3337674288030032E-3</v>
      </c>
      <c r="CX19" s="2188">
        <v>1.4448705796316925E-3</v>
      </c>
      <c r="CY19" s="2188">
        <v>1.0397357016093061</v>
      </c>
      <c r="CZ19" s="2188">
        <v>5.6956494287320122E-3</v>
      </c>
      <c r="DA19" s="2188">
        <v>2.1439039145760286E-4</v>
      </c>
      <c r="DB19" s="2188">
        <v>1.9027907464411098E-3</v>
      </c>
      <c r="DC19" s="2188">
        <v>6.417505984287821E-3</v>
      </c>
      <c r="DD19" s="2188">
        <v>2.1948919311588063E-3</v>
      </c>
      <c r="DE19" s="2188">
        <v>1.6437399602431707E-2</v>
      </c>
      <c r="DF19" s="2188">
        <v>2.3168057017071877E-2</v>
      </c>
      <c r="DG19" s="2188">
        <v>4.9096675892681373E-3</v>
      </c>
      <c r="DH19" s="2188">
        <v>2.2882947250760957E-3</v>
      </c>
      <c r="DI19" s="2188">
        <v>1.3104163893531261E-3</v>
      </c>
      <c r="DJ19" s="2188">
        <v>1.2586007683027104E-3</v>
      </c>
      <c r="DK19" s="2188">
        <v>2.141459985724764E-2</v>
      </c>
      <c r="DL19" s="2188">
        <v>3.1724436679903039E-4</v>
      </c>
      <c r="DM19" s="2188">
        <v>2.600543690866998E-3</v>
      </c>
      <c r="DN19" s="2188">
        <v>4.1570655464864966E-4</v>
      </c>
      <c r="DO19" s="2188">
        <v>2.8540340732953641E-4</v>
      </c>
      <c r="DP19" s="2188">
        <v>1.8889465304673794E-4</v>
      </c>
      <c r="DQ19" s="2188">
        <v>2.6373003147152851E-4</v>
      </c>
      <c r="DR19" s="2188">
        <v>3.0149866988057194E-4</v>
      </c>
      <c r="DS19" s="2188">
        <v>2.6752103085357182E-4</v>
      </c>
      <c r="DT19" s="2188">
        <v>3.4766075144111383E-4</v>
      </c>
      <c r="DU19" s="2188">
        <v>8.3951764061495477E-4</v>
      </c>
      <c r="DV19" s="2188">
        <v>4.9690207807985326E-4</v>
      </c>
      <c r="DW19" s="2188">
        <v>5.0980867250299421E-4</v>
      </c>
      <c r="DX19" s="2188">
        <v>8.7399544375204316E-4</v>
      </c>
      <c r="DY19" s="2188">
        <v>7.4328158958523831E-4</v>
      </c>
      <c r="DZ19" s="2188">
        <v>2.5694754085398559E-3</v>
      </c>
      <c r="EA19" s="2189">
        <v>2.0183297006707954E-3</v>
      </c>
      <c r="EB19" s="1777">
        <v>0</v>
      </c>
      <c r="EC19" s="774">
        <v>0.43262924133656977</v>
      </c>
      <c r="ED19" s="1778">
        <f t="shared" si="42"/>
        <v>0</v>
      </c>
      <c r="EE19" s="1777">
        <f t="shared" si="43"/>
        <v>0</v>
      </c>
      <c r="EF19" s="776">
        <v>0.1861540050611992</v>
      </c>
      <c r="EG19" s="1778">
        <f t="shared" si="44"/>
        <v>0</v>
      </c>
      <c r="EH19" s="1777">
        <f t="shared" si="45"/>
        <v>0</v>
      </c>
      <c r="EI19" s="1978"/>
      <c r="EJ19" s="1939"/>
      <c r="EK19" s="799">
        <v>5.0180926529701242E-4</v>
      </c>
      <c r="EL19" s="1602">
        <f t="shared" si="46"/>
        <v>0</v>
      </c>
      <c r="EM19" s="1779">
        <f t="shared" si="47"/>
        <v>0</v>
      </c>
      <c r="EN19" s="1602">
        <f t="shared" si="48"/>
        <v>0</v>
      </c>
      <c r="EO19" s="1780">
        <f t="shared" si="49"/>
        <v>0</v>
      </c>
      <c r="EP19" s="764">
        <v>12</v>
      </c>
      <c r="EQ19" s="765" t="s">
        <v>14</v>
      </c>
      <c r="ER19" s="716"/>
      <c r="ES19" s="764">
        <v>12</v>
      </c>
      <c r="ET19" s="765" t="s">
        <v>14</v>
      </c>
      <c r="EU19" s="779">
        <v>5.3143000000000003E-2</v>
      </c>
      <c r="EV19" s="1751">
        <f t="shared" si="50"/>
        <v>0</v>
      </c>
      <c r="EW19" s="1752">
        <f t="shared" si="51"/>
        <v>0</v>
      </c>
      <c r="EX19" s="1753">
        <f t="shared" si="52"/>
        <v>0</v>
      </c>
      <c r="EY19" s="774">
        <v>5.0585999999999999E-2</v>
      </c>
      <c r="EZ19" s="1751">
        <f t="shared" si="53"/>
        <v>0</v>
      </c>
      <c r="FA19" s="1754">
        <f t="shared" si="54"/>
        <v>0</v>
      </c>
      <c r="FB19" s="1755">
        <f t="shared" si="55"/>
        <v>0</v>
      </c>
    </row>
    <row r="20" spans="2:158" ht="11.25" customHeight="1">
      <c r="B20" s="764">
        <v>13</v>
      </c>
      <c r="C20" s="765" t="s">
        <v>15</v>
      </c>
      <c r="D20" s="1774">
        <v>0</v>
      </c>
      <c r="E20" s="1775"/>
      <c r="F20" s="1776">
        <v>0.16196614510830221</v>
      </c>
      <c r="G20" s="1776">
        <v>0.16196614510830221</v>
      </c>
      <c r="H20" s="773">
        <f t="shared" si="18"/>
        <v>0</v>
      </c>
      <c r="I20" s="1806">
        <v>3.6658502845237482E-5</v>
      </c>
      <c r="J20" s="1807">
        <v>9.6756714916015175E-6</v>
      </c>
      <c r="K20" s="1807">
        <v>0</v>
      </c>
      <c r="L20" s="1807">
        <v>2.2144998637230854E-4</v>
      </c>
      <c r="M20" s="1807">
        <v>1.1310389400549362E-3</v>
      </c>
      <c r="N20" s="1807">
        <v>0</v>
      </c>
      <c r="O20" s="1807">
        <v>0</v>
      </c>
      <c r="P20" s="1807">
        <v>1.2194172742132164E-3</v>
      </c>
      <c r="Q20" s="1807">
        <v>0</v>
      </c>
      <c r="R20" s="1807">
        <v>0</v>
      </c>
      <c r="S20" s="1807">
        <v>2.0568574157055755E-3</v>
      </c>
      <c r="T20" s="1807">
        <v>1.0277333057893922E-2</v>
      </c>
      <c r="U20" s="1807">
        <v>0.14283226618801403</v>
      </c>
      <c r="V20" s="1807">
        <v>7.9872689111554242E-3</v>
      </c>
      <c r="W20" s="1807">
        <v>0.26056317689530684</v>
      </c>
      <c r="X20" s="1807">
        <v>0.10592389172224402</v>
      </c>
      <c r="Y20" s="1807">
        <v>0.1461140913253958</v>
      </c>
      <c r="Z20" s="1807">
        <v>1.6345730819993909E-2</v>
      </c>
      <c r="AA20" s="1807">
        <v>1.1926839387562296E-2</v>
      </c>
      <c r="AB20" s="1807">
        <v>5.5712954688064496E-2</v>
      </c>
      <c r="AC20" s="1807">
        <v>4.8671669032650574E-3</v>
      </c>
      <c r="AD20" s="1807">
        <v>0.2126171067039786</v>
      </c>
      <c r="AE20" s="1807">
        <v>1.7400761283306145E-3</v>
      </c>
      <c r="AF20" s="1807">
        <v>2.3621889658803481E-2</v>
      </c>
      <c r="AG20" s="1807">
        <v>0</v>
      </c>
      <c r="AH20" s="1807">
        <v>2.3403309227924828E-5</v>
      </c>
      <c r="AI20" s="1807">
        <v>0</v>
      </c>
      <c r="AJ20" s="1807">
        <v>0</v>
      </c>
      <c r="AK20" s="1807">
        <v>0</v>
      </c>
      <c r="AL20" s="1807">
        <v>0</v>
      </c>
      <c r="AM20" s="1807">
        <v>2.4652451789048969E-5</v>
      </c>
      <c r="AN20" s="1807">
        <v>0</v>
      </c>
      <c r="AO20" s="1807">
        <v>4.7436272755857699E-5</v>
      </c>
      <c r="AP20" s="1807">
        <v>0</v>
      </c>
      <c r="AQ20" s="1807">
        <v>1.3610719802916777E-6</v>
      </c>
      <c r="AR20" s="1807">
        <v>0</v>
      </c>
      <c r="AS20" s="1807">
        <v>1.8204033156825992E-4</v>
      </c>
      <c r="AT20" s="1807">
        <v>1.6245294666437685E-5</v>
      </c>
      <c r="AU20" s="1807">
        <v>0</v>
      </c>
      <c r="AV20" s="1807">
        <v>4.9008118301336005E-3</v>
      </c>
      <c r="AW20" s="1807">
        <f t="shared" si="56"/>
        <v>0</v>
      </c>
      <c r="AX20" s="1807">
        <f t="shared" si="19"/>
        <v>0</v>
      </c>
      <c r="AY20" s="1807">
        <f t="shared" si="20"/>
        <v>0</v>
      </c>
      <c r="AZ20" s="1807">
        <f t="shared" si="21"/>
        <v>0</v>
      </c>
      <c r="BA20" s="1807">
        <f t="shared" si="22"/>
        <v>0</v>
      </c>
      <c r="BB20" s="1807">
        <f t="shared" si="23"/>
        <v>0</v>
      </c>
      <c r="BC20" s="1807">
        <f t="shared" si="24"/>
        <v>0</v>
      </c>
      <c r="BD20" s="1807">
        <f t="shared" si="25"/>
        <v>0</v>
      </c>
      <c r="BE20" s="1807">
        <f t="shared" si="26"/>
        <v>0</v>
      </c>
      <c r="BF20" s="1807">
        <f t="shared" si="27"/>
        <v>0</v>
      </c>
      <c r="BG20" s="1807">
        <f t="shared" si="28"/>
        <v>0</v>
      </c>
      <c r="BH20" s="1807">
        <f t="shared" si="29"/>
        <v>0</v>
      </c>
      <c r="BI20" s="1807">
        <f t="shared" si="30"/>
        <v>0</v>
      </c>
      <c r="BJ20" s="1807">
        <f t="shared" si="31"/>
        <v>0</v>
      </c>
      <c r="BK20" s="1807">
        <f t="shared" si="32"/>
        <v>0</v>
      </c>
      <c r="BL20" s="1807">
        <f t="shared" si="33"/>
        <v>0</v>
      </c>
      <c r="BM20" s="1807">
        <f t="shared" si="0"/>
        <v>0</v>
      </c>
      <c r="BN20" s="1807">
        <f t="shared" si="1"/>
        <v>0</v>
      </c>
      <c r="BO20" s="1807">
        <f t="shared" si="34"/>
        <v>0</v>
      </c>
      <c r="BP20" s="1807">
        <f t="shared" si="35"/>
        <v>0</v>
      </c>
      <c r="BQ20" s="1807">
        <f t="shared" si="36"/>
        <v>0</v>
      </c>
      <c r="BR20" s="1807">
        <f t="shared" si="37"/>
        <v>0</v>
      </c>
      <c r="BS20" s="1807">
        <f t="shared" si="38"/>
        <v>0</v>
      </c>
      <c r="BT20" s="1807">
        <f t="shared" si="39"/>
        <v>0</v>
      </c>
      <c r="BU20" s="1807">
        <f t="shared" si="2"/>
        <v>0</v>
      </c>
      <c r="BV20" s="1807">
        <f t="shared" si="3"/>
        <v>0</v>
      </c>
      <c r="BW20" s="1807">
        <f t="shared" si="4"/>
        <v>0</v>
      </c>
      <c r="BX20" s="1807">
        <f t="shared" si="5"/>
        <v>0</v>
      </c>
      <c r="BY20" s="1807">
        <f t="shared" ref="BY20:BY25" si="57">$H$36*AK32</f>
        <v>0</v>
      </c>
      <c r="BZ20" s="1807">
        <f t="shared" si="7"/>
        <v>0</v>
      </c>
      <c r="CA20" s="1807">
        <f t="shared" si="8"/>
        <v>0</v>
      </c>
      <c r="CB20" s="1807">
        <f t="shared" si="9"/>
        <v>0</v>
      </c>
      <c r="CC20" s="1807">
        <f t="shared" si="10"/>
        <v>0</v>
      </c>
      <c r="CD20" s="1807">
        <f t="shared" si="11"/>
        <v>0</v>
      </c>
      <c r="CE20" s="1807">
        <f t="shared" si="12"/>
        <v>0</v>
      </c>
      <c r="CF20" s="1807">
        <f t="shared" si="13"/>
        <v>0</v>
      </c>
      <c r="CG20" s="1807">
        <f t="shared" si="14"/>
        <v>0</v>
      </c>
      <c r="CH20" s="1807">
        <f t="shared" si="15"/>
        <v>0</v>
      </c>
      <c r="CI20" s="1807">
        <f t="shared" si="16"/>
        <v>0</v>
      </c>
      <c r="CJ20" s="1830">
        <f t="shared" si="17"/>
        <v>0</v>
      </c>
      <c r="CK20" s="773">
        <f t="shared" si="40"/>
        <v>0</v>
      </c>
      <c r="CL20" s="799">
        <v>0.16196614510830221</v>
      </c>
      <c r="CM20" s="773">
        <f t="shared" si="41"/>
        <v>0</v>
      </c>
      <c r="CN20" s="766">
        <v>4.9609989350711211E-5</v>
      </c>
      <c r="CO20" s="2188">
        <v>4.6387647367040211E-5</v>
      </c>
      <c r="CP20" s="2188">
        <v>2.8154778244943693E-5</v>
      </c>
      <c r="CQ20" s="2188">
        <v>1.8698909466262879E-4</v>
      </c>
      <c r="CR20" s="2188">
        <v>3.3412743809548836E-4</v>
      </c>
      <c r="CS20" s="2188">
        <v>8.9366240212110021E-5</v>
      </c>
      <c r="CT20" s="2188">
        <v>4.1542724816815254E-5</v>
      </c>
      <c r="CU20" s="2188">
        <v>3.0792925183595598E-4</v>
      </c>
      <c r="CV20" s="2188">
        <v>7.0392628610637487E-5</v>
      </c>
      <c r="CW20" s="2188">
        <v>4.3952990341107239E-5</v>
      </c>
      <c r="CX20" s="2188">
        <v>4.174722640649651E-4</v>
      </c>
      <c r="CY20" s="2188">
        <v>1.8759570320466578E-3</v>
      </c>
      <c r="CZ20" s="2188">
        <v>1.0238222950640692</v>
      </c>
      <c r="DA20" s="2188">
        <v>1.3667288947558042E-3</v>
      </c>
      <c r="DB20" s="2188">
        <v>4.3579156072274812E-2</v>
      </c>
      <c r="DC20" s="2188">
        <v>1.7828664365406182E-2</v>
      </c>
      <c r="DD20" s="2188">
        <v>2.468138906010512E-2</v>
      </c>
      <c r="DE20" s="2188">
        <v>3.1198016928931779E-3</v>
      </c>
      <c r="DF20" s="2188">
        <v>2.5564201765517786E-3</v>
      </c>
      <c r="DG20" s="2188">
        <v>9.6472575766801214E-3</v>
      </c>
      <c r="DH20" s="2188">
        <v>1.0619144427178146E-3</v>
      </c>
      <c r="DI20" s="2188">
        <v>3.5844299197781052E-2</v>
      </c>
      <c r="DJ20" s="2188">
        <v>3.6952078441629361E-4</v>
      </c>
      <c r="DK20" s="2188">
        <v>4.421018351319899E-3</v>
      </c>
      <c r="DL20" s="2188">
        <v>7.5723411943983082E-5</v>
      </c>
      <c r="DM20" s="2188">
        <v>2.0176510297458068E-4</v>
      </c>
      <c r="DN20" s="2188">
        <v>5.8281055842986519E-5</v>
      </c>
      <c r="DO20" s="2188">
        <v>6.2912111818574335E-5</v>
      </c>
      <c r="DP20" s="2188">
        <v>4.8115474334591207E-5</v>
      </c>
      <c r="DQ20" s="2188">
        <v>5.2096427176847881E-5</v>
      </c>
      <c r="DR20" s="2188">
        <v>9.3778904778829192E-5</v>
      </c>
      <c r="DS20" s="2188">
        <v>6.523075197829918E-5</v>
      </c>
      <c r="DT20" s="2188">
        <v>1.1991127481052019E-4</v>
      </c>
      <c r="DU20" s="2188">
        <v>5.2807938683864217E-5</v>
      </c>
      <c r="DV20" s="2188">
        <v>3.6652172757830767E-5</v>
      </c>
      <c r="DW20" s="2188">
        <v>6.9005851620974608E-5</v>
      </c>
      <c r="DX20" s="2188">
        <v>2.6421042280051754E-4</v>
      </c>
      <c r="DY20" s="2188">
        <v>5.3110832894071188E-5</v>
      </c>
      <c r="DZ20" s="2188">
        <v>1.2039607753028222E-4</v>
      </c>
      <c r="EA20" s="2189">
        <v>8.977645225857299E-4</v>
      </c>
      <c r="EB20" s="1777">
        <v>0</v>
      </c>
      <c r="EC20" s="774">
        <v>0.33146248024218394</v>
      </c>
      <c r="ED20" s="1778">
        <f t="shared" si="42"/>
        <v>0</v>
      </c>
      <c r="EE20" s="1777">
        <f t="shared" si="43"/>
        <v>0</v>
      </c>
      <c r="EF20" s="776">
        <v>4.0011251908805959E-2</v>
      </c>
      <c r="EG20" s="1778">
        <f t="shared" si="44"/>
        <v>0</v>
      </c>
      <c r="EH20" s="1777">
        <f t="shared" si="45"/>
        <v>0</v>
      </c>
      <c r="EI20" s="1978"/>
      <c r="EJ20" s="1939"/>
      <c r="EK20" s="799">
        <v>4.1300585541718893E-5</v>
      </c>
      <c r="EL20" s="1602">
        <f t="shared" si="46"/>
        <v>0</v>
      </c>
      <c r="EM20" s="1779">
        <f>EL20*EC20</f>
        <v>0</v>
      </c>
      <c r="EN20" s="1602">
        <f t="shared" si="48"/>
        <v>0</v>
      </c>
      <c r="EO20" s="1780">
        <f t="shared" si="49"/>
        <v>0</v>
      </c>
      <c r="EP20" s="764">
        <v>13</v>
      </c>
      <c r="EQ20" s="765" t="s">
        <v>15</v>
      </c>
      <c r="ER20" s="716"/>
      <c r="ES20" s="764">
        <v>13</v>
      </c>
      <c r="ET20" s="765" t="s">
        <v>15</v>
      </c>
      <c r="EU20" s="779">
        <v>1.0689000000000001E-2</v>
      </c>
      <c r="EV20" s="1751">
        <f t="shared" si="50"/>
        <v>0</v>
      </c>
      <c r="EW20" s="1752">
        <f t="shared" si="51"/>
        <v>0</v>
      </c>
      <c r="EX20" s="1753">
        <f t="shared" si="52"/>
        <v>0</v>
      </c>
      <c r="EY20" s="774">
        <v>1.0160000000000001E-2</v>
      </c>
      <c r="EZ20" s="1751">
        <f t="shared" si="53"/>
        <v>0</v>
      </c>
      <c r="FA20" s="1754">
        <f t="shared" si="54"/>
        <v>0</v>
      </c>
      <c r="FB20" s="1755">
        <f t="shared" si="55"/>
        <v>0</v>
      </c>
    </row>
    <row r="21" spans="2:158" ht="11.25" customHeight="1">
      <c r="B21" s="777">
        <v>14</v>
      </c>
      <c r="C21" s="778" t="s">
        <v>16</v>
      </c>
      <c r="D21" s="1774">
        <v>0</v>
      </c>
      <c r="E21" s="1775"/>
      <c r="F21" s="1776">
        <v>2.4625518486364295E-2</v>
      </c>
      <c r="G21" s="1776">
        <v>2.4625518486364295E-2</v>
      </c>
      <c r="H21" s="773">
        <f t="shared" si="18"/>
        <v>0</v>
      </c>
      <c r="I21" s="1806">
        <v>0</v>
      </c>
      <c r="J21" s="1807">
        <v>0</v>
      </c>
      <c r="K21" s="1807">
        <v>0</v>
      </c>
      <c r="L21" s="1807">
        <v>0</v>
      </c>
      <c r="M21" s="1807">
        <v>4.8473097430925838E-4</v>
      </c>
      <c r="N21" s="1807">
        <v>5.8739776405764162E-4</v>
      </c>
      <c r="O21" s="1807">
        <v>0</v>
      </c>
      <c r="P21" s="1807">
        <v>3.1134058065018289E-4</v>
      </c>
      <c r="Q21" s="1807">
        <v>2.4074135144939485E-3</v>
      </c>
      <c r="R21" s="1807">
        <v>0</v>
      </c>
      <c r="S21" s="1807">
        <v>2.3506941893778007E-3</v>
      </c>
      <c r="T21" s="1807">
        <v>1.9883282549191758E-3</v>
      </c>
      <c r="U21" s="1807">
        <v>2.1331743777962334E-2</v>
      </c>
      <c r="V21" s="1807">
        <v>7.3330630459185225E-2</v>
      </c>
      <c r="W21" s="1807">
        <v>4.6642599277978342E-2</v>
      </c>
      <c r="X21" s="1807">
        <v>4.6488819144762654E-2</v>
      </c>
      <c r="Y21" s="1807">
        <v>3.3331152688734787E-2</v>
      </c>
      <c r="Z21" s="1807">
        <v>3.8334630613557144E-2</v>
      </c>
      <c r="AA21" s="1807">
        <v>7.7159552718529589E-2</v>
      </c>
      <c r="AB21" s="1807">
        <v>6.1322279477477135E-2</v>
      </c>
      <c r="AC21" s="1807">
        <v>2.6566619346988441E-2</v>
      </c>
      <c r="AD21" s="1807">
        <v>1.9791539927809548E-2</v>
      </c>
      <c r="AE21" s="1807">
        <v>6.9240529273155698E-3</v>
      </c>
      <c r="AF21" s="1807">
        <v>1.3766093412996658E-2</v>
      </c>
      <c r="AG21" s="1807">
        <v>3.2646662220788041E-4</v>
      </c>
      <c r="AH21" s="1807">
        <v>2.8083971073509796E-4</v>
      </c>
      <c r="AI21" s="1807">
        <v>0</v>
      </c>
      <c r="AJ21" s="1807">
        <v>1.191472236049184E-5</v>
      </c>
      <c r="AK21" s="1807">
        <v>0</v>
      </c>
      <c r="AL21" s="1807">
        <v>0</v>
      </c>
      <c r="AM21" s="1807">
        <v>1.0271854912103738E-5</v>
      </c>
      <c r="AN21" s="1807">
        <v>1.3683049267529268E-4</v>
      </c>
      <c r="AO21" s="1807">
        <v>2.85972958613885E-4</v>
      </c>
      <c r="AP21" s="1807">
        <v>4.9607139018495196E-5</v>
      </c>
      <c r="AQ21" s="1807">
        <v>1.1392172475041343E-3</v>
      </c>
      <c r="AR21" s="1807">
        <v>2.543962858142271E-4</v>
      </c>
      <c r="AS21" s="1807">
        <v>5.2392095426962609E-4</v>
      </c>
      <c r="AT21" s="1807">
        <v>3.4811345713795042E-4</v>
      </c>
      <c r="AU21" s="1807">
        <v>9.7292038268201721E-4</v>
      </c>
      <c r="AV21" s="1807">
        <v>3.8141100764952805E-3</v>
      </c>
      <c r="AW21" s="1807">
        <f t="shared" si="56"/>
        <v>0</v>
      </c>
      <c r="AX21" s="1807">
        <f t="shared" si="19"/>
        <v>0</v>
      </c>
      <c r="AY21" s="1807">
        <f t="shared" si="20"/>
        <v>0</v>
      </c>
      <c r="AZ21" s="1807">
        <f t="shared" si="21"/>
        <v>0</v>
      </c>
      <c r="BA21" s="1807">
        <f t="shared" si="22"/>
        <v>0</v>
      </c>
      <c r="BB21" s="1807">
        <f t="shared" si="23"/>
        <v>0</v>
      </c>
      <c r="BC21" s="1807">
        <f t="shared" si="24"/>
        <v>0</v>
      </c>
      <c r="BD21" s="1807">
        <f t="shared" si="25"/>
        <v>0</v>
      </c>
      <c r="BE21" s="1807">
        <f t="shared" si="26"/>
        <v>0</v>
      </c>
      <c r="BF21" s="1807">
        <f t="shared" si="27"/>
        <v>0</v>
      </c>
      <c r="BG21" s="1807">
        <f t="shared" si="28"/>
        <v>0</v>
      </c>
      <c r="BH21" s="1807">
        <f t="shared" si="29"/>
        <v>0</v>
      </c>
      <c r="BI21" s="1807">
        <f t="shared" si="30"/>
        <v>0</v>
      </c>
      <c r="BJ21" s="1807">
        <f t="shared" si="31"/>
        <v>0</v>
      </c>
      <c r="BK21" s="1807">
        <f t="shared" si="32"/>
        <v>0</v>
      </c>
      <c r="BL21" s="1807">
        <f t="shared" si="33"/>
        <v>0</v>
      </c>
      <c r="BM21" s="1807">
        <f t="shared" si="0"/>
        <v>0</v>
      </c>
      <c r="BN21" s="1807">
        <f t="shared" si="1"/>
        <v>0</v>
      </c>
      <c r="BO21" s="1807">
        <f t="shared" si="34"/>
        <v>0</v>
      </c>
      <c r="BP21" s="1807">
        <f t="shared" si="35"/>
        <v>0</v>
      </c>
      <c r="BQ21" s="1807">
        <f t="shared" si="36"/>
        <v>0</v>
      </c>
      <c r="BR21" s="1807">
        <f t="shared" si="37"/>
        <v>0</v>
      </c>
      <c r="BS21" s="1807">
        <f t="shared" si="38"/>
        <v>0</v>
      </c>
      <c r="BT21" s="1807">
        <f t="shared" si="39"/>
        <v>0</v>
      </c>
      <c r="BU21" s="1807">
        <f t="shared" si="2"/>
        <v>0</v>
      </c>
      <c r="BV21" s="1807">
        <f t="shared" si="3"/>
        <v>0</v>
      </c>
      <c r="BW21" s="1807">
        <f t="shared" si="4"/>
        <v>0</v>
      </c>
      <c r="BX21" s="1807">
        <f t="shared" si="5"/>
        <v>0</v>
      </c>
      <c r="BY21" s="1807">
        <f t="shared" si="57"/>
        <v>0</v>
      </c>
      <c r="BZ21" s="1807">
        <f t="shared" si="7"/>
        <v>0</v>
      </c>
      <c r="CA21" s="1807">
        <f t="shared" si="8"/>
        <v>0</v>
      </c>
      <c r="CB21" s="1807">
        <f t="shared" si="9"/>
        <v>0</v>
      </c>
      <c r="CC21" s="1807">
        <f t="shared" si="10"/>
        <v>0</v>
      </c>
      <c r="CD21" s="1807">
        <f t="shared" si="11"/>
        <v>0</v>
      </c>
      <c r="CE21" s="1807">
        <f t="shared" si="12"/>
        <v>0</v>
      </c>
      <c r="CF21" s="1807">
        <f t="shared" si="13"/>
        <v>0</v>
      </c>
      <c r="CG21" s="1807">
        <f t="shared" si="14"/>
        <v>0</v>
      </c>
      <c r="CH21" s="1807">
        <f t="shared" si="15"/>
        <v>0</v>
      </c>
      <c r="CI21" s="1807">
        <f t="shared" si="16"/>
        <v>0</v>
      </c>
      <c r="CJ21" s="1830">
        <f t="shared" si="17"/>
        <v>0</v>
      </c>
      <c r="CK21" s="773">
        <f t="shared" si="40"/>
        <v>0</v>
      </c>
      <c r="CL21" s="799">
        <v>2.4625518486364295E-2</v>
      </c>
      <c r="CM21" s="773">
        <f t="shared" si="41"/>
        <v>0</v>
      </c>
      <c r="CN21" s="766">
        <v>3.5648107401062443E-6</v>
      </c>
      <c r="CO21" s="2188">
        <v>5.0959732290815627E-6</v>
      </c>
      <c r="CP21" s="2188">
        <v>2.7659569149041302E-6</v>
      </c>
      <c r="CQ21" s="2188">
        <v>5.2614166482357237E-6</v>
      </c>
      <c r="CR21" s="2188">
        <v>2.0819136438731263E-5</v>
      </c>
      <c r="CS21" s="2188">
        <v>2.0441987921207934E-5</v>
      </c>
      <c r="CT21" s="2188">
        <v>3.55762131731939E-6</v>
      </c>
      <c r="CU21" s="2188">
        <v>1.5754412553742479E-5</v>
      </c>
      <c r="CV21" s="2188">
        <v>6.3598231681735073E-5</v>
      </c>
      <c r="CW21" s="2188">
        <v>3.8784822765659339E-6</v>
      </c>
      <c r="CX21" s="2188">
        <v>6.4080409900320537E-5</v>
      </c>
      <c r="CY21" s="2188">
        <v>5.9681987915293693E-5</v>
      </c>
      <c r="CZ21" s="2188">
        <v>5.5114183059353807E-4</v>
      </c>
      <c r="DA21" s="2188">
        <v>1.001813991908262</v>
      </c>
      <c r="DB21" s="2188">
        <v>1.186456644042751E-3</v>
      </c>
      <c r="DC21" s="2188">
        <v>1.1755057120071371E-3</v>
      </c>
      <c r="DD21" s="2188">
        <v>8.6045112781742421E-4</v>
      </c>
      <c r="DE21" s="2188">
        <v>1.1285958767415266E-3</v>
      </c>
      <c r="DF21" s="2188">
        <v>2.1960494919622707E-3</v>
      </c>
      <c r="DG21" s="2188">
        <v>1.6922707134498049E-3</v>
      </c>
      <c r="DH21" s="2188">
        <v>7.9642017880125217E-4</v>
      </c>
      <c r="DI21" s="2188">
        <v>5.2762866446814179E-4</v>
      </c>
      <c r="DJ21" s="2188">
        <v>1.789762807783581E-4</v>
      </c>
      <c r="DK21" s="2188">
        <v>3.6041973145905181E-4</v>
      </c>
      <c r="DL21" s="2188">
        <v>1.5511346589506994E-5</v>
      </c>
      <c r="DM21" s="2188">
        <v>2.5617887114267332E-5</v>
      </c>
      <c r="DN21" s="2188">
        <v>6.9977081136375185E-6</v>
      </c>
      <c r="DO21" s="2188">
        <v>6.4996580279877777E-6</v>
      </c>
      <c r="DP21" s="2188">
        <v>6.0164121375201011E-6</v>
      </c>
      <c r="DQ21" s="2188">
        <v>4.5724874959564382E-6</v>
      </c>
      <c r="DR21" s="2188">
        <v>8.1736060352567289E-6</v>
      </c>
      <c r="DS21" s="2188">
        <v>1.1980164936103978E-5</v>
      </c>
      <c r="DT21" s="2188">
        <v>1.802642641592437E-5</v>
      </c>
      <c r="DU21" s="2188">
        <v>7.7208611369913103E-6</v>
      </c>
      <c r="DV21" s="2188">
        <v>3.3509048630454461E-5</v>
      </c>
      <c r="DW21" s="2188">
        <v>1.3731132990736077E-5</v>
      </c>
      <c r="DX21" s="2188">
        <v>3.3427931923188104E-5</v>
      </c>
      <c r="DY21" s="2188">
        <v>1.3907523893222701E-5</v>
      </c>
      <c r="DZ21" s="2188">
        <v>6.6435709766854431E-5</v>
      </c>
      <c r="EA21" s="2189">
        <v>1.0268420155233912E-4</v>
      </c>
      <c r="EB21" s="1777">
        <v>0</v>
      </c>
      <c r="EC21" s="774">
        <v>0.77548217344177917</v>
      </c>
      <c r="ED21" s="1778">
        <f t="shared" si="42"/>
        <v>0</v>
      </c>
      <c r="EE21" s="1777">
        <f t="shared" si="43"/>
        <v>0</v>
      </c>
      <c r="EF21" s="779">
        <v>0.11413299795629618</v>
      </c>
      <c r="EG21" s="1778">
        <f t="shared" si="44"/>
        <v>0</v>
      </c>
      <c r="EH21" s="1777">
        <f t="shared" si="45"/>
        <v>0</v>
      </c>
      <c r="EI21" s="1978"/>
      <c r="EJ21" s="1939"/>
      <c r="EK21" s="799">
        <v>2.7706369420763225E-5</v>
      </c>
      <c r="EL21" s="1602">
        <f t="shared" si="46"/>
        <v>0</v>
      </c>
      <c r="EM21" s="1779">
        <f t="shared" si="47"/>
        <v>0</v>
      </c>
      <c r="EN21" s="1602">
        <f t="shared" si="48"/>
        <v>0</v>
      </c>
      <c r="EO21" s="1780">
        <f t="shared" si="49"/>
        <v>0</v>
      </c>
      <c r="EP21" s="777">
        <v>14</v>
      </c>
      <c r="EQ21" s="778" t="s">
        <v>16</v>
      </c>
      <c r="ER21" s="716"/>
      <c r="ES21" s="777">
        <v>14</v>
      </c>
      <c r="ET21" s="778" t="s">
        <v>16</v>
      </c>
      <c r="EU21" s="779">
        <v>9.554E-3</v>
      </c>
      <c r="EV21" s="1751">
        <f t="shared" si="50"/>
        <v>0</v>
      </c>
      <c r="EW21" s="1752">
        <f t="shared" si="51"/>
        <v>0</v>
      </c>
      <c r="EX21" s="1753">
        <f t="shared" si="52"/>
        <v>0</v>
      </c>
      <c r="EY21" s="774">
        <v>9.554E-3</v>
      </c>
      <c r="EZ21" s="1751">
        <f t="shared" si="53"/>
        <v>0</v>
      </c>
      <c r="FA21" s="1754">
        <f t="shared" si="54"/>
        <v>0</v>
      </c>
      <c r="FB21" s="1755">
        <f t="shared" si="55"/>
        <v>0</v>
      </c>
    </row>
    <row r="22" spans="2:158" ht="11.25" customHeight="1">
      <c r="B22" s="777">
        <v>15</v>
      </c>
      <c r="C22" s="778" t="s">
        <v>17</v>
      </c>
      <c r="D22" s="1774">
        <v>0</v>
      </c>
      <c r="E22" s="1775"/>
      <c r="F22" s="1776">
        <v>0.12003384057083699</v>
      </c>
      <c r="G22" s="1776">
        <v>0.12003384057083699</v>
      </c>
      <c r="H22" s="773">
        <f t="shared" si="18"/>
        <v>0</v>
      </c>
      <c r="I22" s="1806">
        <v>1.2015842599272285E-3</v>
      </c>
      <c r="J22" s="1807">
        <v>1.5481074386562428E-3</v>
      </c>
      <c r="K22" s="1807">
        <v>7.2629176177630209E-4</v>
      </c>
      <c r="L22" s="1807">
        <v>1.4990460615971655E-3</v>
      </c>
      <c r="M22" s="1807">
        <v>1.5942263155060053E-2</v>
      </c>
      <c r="N22" s="1807">
        <v>8.9407898797324355E-3</v>
      </c>
      <c r="O22" s="1807">
        <v>3.7029077744532425E-3</v>
      </c>
      <c r="P22" s="1807">
        <v>2.8085514879485252E-3</v>
      </c>
      <c r="Q22" s="1807">
        <v>7.9807406918840484E-3</v>
      </c>
      <c r="R22" s="1807">
        <v>0</v>
      </c>
      <c r="S22" s="1807">
        <v>5.4359803129361639E-3</v>
      </c>
      <c r="T22" s="1807">
        <v>7.3335743428187784E-3</v>
      </c>
      <c r="U22" s="1807">
        <v>2.6455380823532564E-3</v>
      </c>
      <c r="V22" s="1807">
        <v>9.9289254420440354E-5</v>
      </c>
      <c r="W22" s="1807">
        <v>6.4519855595667863E-2</v>
      </c>
      <c r="X22" s="1807">
        <v>2.608866222047862E-2</v>
      </c>
      <c r="Y22" s="1807">
        <v>4.6153342928169569E-2</v>
      </c>
      <c r="Z22" s="1807">
        <v>2.4188635825239432E-2</v>
      </c>
      <c r="AA22" s="1807">
        <v>2.9012311737389593E-2</v>
      </c>
      <c r="AB22" s="1807">
        <v>2.6316289859481659E-2</v>
      </c>
      <c r="AC22" s="1807">
        <v>1.3790306225917663E-2</v>
      </c>
      <c r="AD22" s="1807">
        <v>4.6700734071460435E-2</v>
      </c>
      <c r="AE22" s="1807">
        <v>6.0177632771433748E-3</v>
      </c>
      <c r="AF22" s="1807">
        <v>7.9269728911721196E-2</v>
      </c>
      <c r="AG22" s="1807">
        <v>3.6859134765405852E-4</v>
      </c>
      <c r="AH22" s="1807">
        <v>8.1911582297736901E-4</v>
      </c>
      <c r="AI22" s="1807">
        <v>1.7034531428710486E-4</v>
      </c>
      <c r="AJ22" s="1807">
        <v>2.5285688565043793E-3</v>
      </c>
      <c r="AK22" s="1807">
        <v>1.1106175033318525E-4</v>
      </c>
      <c r="AL22" s="1807">
        <v>3.2422808414936979E-4</v>
      </c>
      <c r="AM22" s="1807">
        <v>1.0826535077357339E-3</v>
      </c>
      <c r="AN22" s="1807">
        <v>4.618029127791128E-4</v>
      </c>
      <c r="AO22" s="1807">
        <v>5.7343677151438267E-3</v>
      </c>
      <c r="AP22" s="1807">
        <v>1.4606546488779139E-4</v>
      </c>
      <c r="AQ22" s="1807">
        <v>3.3482370715175273E-4</v>
      </c>
      <c r="AR22" s="1807">
        <v>3.2435526441313956E-3</v>
      </c>
      <c r="AS22" s="1807">
        <v>1.3697424948489801E-3</v>
      </c>
      <c r="AT22" s="1807">
        <v>2.3393224319670268E-3</v>
      </c>
      <c r="AU22" s="1807">
        <v>4.0538349278417381E-4</v>
      </c>
      <c r="AV22" s="1807">
        <v>5.8383584411156805E-3</v>
      </c>
      <c r="AW22" s="1807">
        <f t="shared" si="56"/>
        <v>0</v>
      </c>
      <c r="AX22" s="1807">
        <f t="shared" si="19"/>
        <v>0</v>
      </c>
      <c r="AY22" s="1807">
        <f t="shared" si="20"/>
        <v>0</v>
      </c>
      <c r="AZ22" s="1807">
        <f t="shared" si="21"/>
        <v>0</v>
      </c>
      <c r="BA22" s="1807">
        <f t="shared" si="22"/>
        <v>0</v>
      </c>
      <c r="BB22" s="1807">
        <f t="shared" si="23"/>
        <v>0</v>
      </c>
      <c r="BC22" s="1807">
        <f t="shared" si="24"/>
        <v>0</v>
      </c>
      <c r="BD22" s="1807">
        <f t="shared" si="25"/>
        <v>0</v>
      </c>
      <c r="BE22" s="1807">
        <f t="shared" si="26"/>
        <v>0</v>
      </c>
      <c r="BF22" s="1807">
        <f t="shared" si="27"/>
        <v>0</v>
      </c>
      <c r="BG22" s="1807">
        <f t="shared" si="28"/>
        <v>0</v>
      </c>
      <c r="BH22" s="1807">
        <f t="shared" si="29"/>
        <v>0</v>
      </c>
      <c r="BI22" s="1807">
        <f t="shared" si="30"/>
        <v>0</v>
      </c>
      <c r="BJ22" s="1807">
        <f t="shared" si="31"/>
        <v>0</v>
      </c>
      <c r="BK22" s="1807">
        <f t="shared" si="32"/>
        <v>0</v>
      </c>
      <c r="BL22" s="1807">
        <f t="shared" si="33"/>
        <v>0</v>
      </c>
      <c r="BM22" s="1807">
        <f t="shared" si="0"/>
        <v>0</v>
      </c>
      <c r="BN22" s="1807">
        <f t="shared" si="1"/>
        <v>0</v>
      </c>
      <c r="BO22" s="1807">
        <f t="shared" si="34"/>
        <v>0</v>
      </c>
      <c r="BP22" s="1807">
        <f t="shared" si="35"/>
        <v>0</v>
      </c>
      <c r="BQ22" s="1807">
        <f t="shared" si="36"/>
        <v>0</v>
      </c>
      <c r="BR22" s="1807">
        <f t="shared" si="37"/>
        <v>0</v>
      </c>
      <c r="BS22" s="1807">
        <f t="shared" si="38"/>
        <v>0</v>
      </c>
      <c r="BT22" s="1807">
        <f t="shared" si="39"/>
        <v>0</v>
      </c>
      <c r="BU22" s="1807">
        <f t="shared" si="2"/>
        <v>0</v>
      </c>
      <c r="BV22" s="1807">
        <f t="shared" si="3"/>
        <v>0</v>
      </c>
      <c r="BW22" s="1807">
        <f t="shared" si="4"/>
        <v>0</v>
      </c>
      <c r="BX22" s="1807">
        <f t="shared" si="5"/>
        <v>0</v>
      </c>
      <c r="BY22" s="1807">
        <f t="shared" si="57"/>
        <v>0</v>
      </c>
      <c r="BZ22" s="1807">
        <f t="shared" si="7"/>
        <v>0</v>
      </c>
      <c r="CA22" s="1807">
        <f t="shared" si="8"/>
        <v>0</v>
      </c>
      <c r="CB22" s="1807">
        <f t="shared" si="9"/>
        <v>0</v>
      </c>
      <c r="CC22" s="1807">
        <f t="shared" si="10"/>
        <v>0</v>
      </c>
      <c r="CD22" s="1807">
        <f t="shared" si="11"/>
        <v>0</v>
      </c>
      <c r="CE22" s="1807">
        <f t="shared" si="12"/>
        <v>0</v>
      </c>
      <c r="CF22" s="1807">
        <f t="shared" si="13"/>
        <v>0</v>
      </c>
      <c r="CG22" s="1807">
        <f t="shared" si="14"/>
        <v>0</v>
      </c>
      <c r="CH22" s="1807">
        <f t="shared" si="15"/>
        <v>0</v>
      </c>
      <c r="CI22" s="1807">
        <f t="shared" si="16"/>
        <v>0</v>
      </c>
      <c r="CJ22" s="1830">
        <f t="shared" si="17"/>
        <v>0</v>
      </c>
      <c r="CK22" s="773">
        <f t="shared" si="40"/>
        <v>0</v>
      </c>
      <c r="CL22" s="799">
        <v>0.12003384057083699</v>
      </c>
      <c r="CM22" s="773">
        <f t="shared" si="41"/>
        <v>0</v>
      </c>
      <c r="CN22" s="766">
        <v>2.3250253890454742E-4</v>
      </c>
      <c r="CO22" s="2188">
        <v>4.2401387927653043E-4</v>
      </c>
      <c r="CP22" s="2188">
        <v>1.4684281336384546E-4</v>
      </c>
      <c r="CQ22" s="2188">
        <v>2.8058923061882707E-4</v>
      </c>
      <c r="CR22" s="2188">
        <v>2.0531724402507038E-3</v>
      </c>
      <c r="CS22" s="2188">
        <v>1.2569088172485917E-3</v>
      </c>
      <c r="CT22" s="2188">
        <v>4.974044319944321E-4</v>
      </c>
      <c r="CU22" s="2188">
        <v>5.2931342678195234E-4</v>
      </c>
      <c r="CV22" s="2188">
        <v>1.0219852583087719E-3</v>
      </c>
      <c r="CW22" s="2188">
        <v>8.8661168535220932E-5</v>
      </c>
      <c r="CX22" s="2188">
        <v>7.441457051102499E-4</v>
      </c>
      <c r="CY22" s="2188">
        <v>1.0612455976870357E-3</v>
      </c>
      <c r="CZ22" s="2188">
        <v>5.8951432287227966E-4</v>
      </c>
      <c r="DA22" s="2188">
        <v>8.685630650324261E-5</v>
      </c>
      <c r="DB22" s="2188">
        <v>1.0078933195043009</v>
      </c>
      <c r="DC22" s="2188">
        <v>3.2543099290475415E-3</v>
      </c>
      <c r="DD22" s="2188">
        <v>5.6963046409477429E-3</v>
      </c>
      <c r="DE22" s="2188">
        <v>3.331534898015551E-3</v>
      </c>
      <c r="DF22" s="2188">
        <v>4.1482294040100483E-3</v>
      </c>
      <c r="DG22" s="2188">
        <v>3.5560646634696901E-3</v>
      </c>
      <c r="DH22" s="2188">
        <v>1.952569935493592E-3</v>
      </c>
      <c r="DI22" s="2188">
        <v>5.7818008681213909E-3</v>
      </c>
      <c r="DJ22" s="2188">
        <v>8.2829724530271095E-4</v>
      </c>
      <c r="DK22" s="2188">
        <v>9.6843625458624596E-3</v>
      </c>
      <c r="DL22" s="2188">
        <v>2.2844444487472604E-4</v>
      </c>
      <c r="DM22" s="2188">
        <v>4.952808287404058E-4</v>
      </c>
      <c r="DN22" s="2188">
        <v>1.2333793248007317E-4</v>
      </c>
      <c r="DO22" s="2188">
        <v>3.9343545621644676E-4</v>
      </c>
      <c r="DP22" s="2188">
        <v>9.3331909004461605E-5</v>
      </c>
      <c r="DQ22" s="2188">
        <v>1.4430358187615024E-4</v>
      </c>
      <c r="DR22" s="2188">
        <v>2.5365353026758863E-4</v>
      </c>
      <c r="DS22" s="2188">
        <v>1.6933560327141517E-4</v>
      </c>
      <c r="DT22" s="2188">
        <v>8.1051310252432942E-4</v>
      </c>
      <c r="DU22" s="2188">
        <v>1.1409336681358371E-4</v>
      </c>
      <c r="DV22" s="2188">
        <v>1.1414254831159886E-4</v>
      </c>
      <c r="DW22" s="2188">
        <v>4.8754132571729561E-4</v>
      </c>
      <c r="DX22" s="2188">
        <v>2.8466685684240637E-4</v>
      </c>
      <c r="DY22" s="2188">
        <v>4.1139586259754293E-4</v>
      </c>
      <c r="DZ22" s="2188">
        <v>2.7320393891279931E-4</v>
      </c>
      <c r="EA22" s="2189">
        <v>9.5667335261718708E-4</v>
      </c>
      <c r="EB22" s="1777">
        <v>0</v>
      </c>
      <c r="EC22" s="774">
        <v>0.4317111913357401</v>
      </c>
      <c r="ED22" s="1778">
        <f t="shared" si="42"/>
        <v>0</v>
      </c>
      <c r="EE22" s="1777">
        <f t="shared" si="43"/>
        <v>0</v>
      </c>
      <c r="EF22" s="779">
        <v>0.27968231046931408</v>
      </c>
      <c r="EG22" s="1778">
        <f t="shared" si="44"/>
        <v>0</v>
      </c>
      <c r="EH22" s="1777">
        <f t="shared" si="45"/>
        <v>0</v>
      </c>
      <c r="EI22" s="1978"/>
      <c r="EJ22" s="1939"/>
      <c r="EK22" s="799">
        <v>2.8380707517041185E-4</v>
      </c>
      <c r="EL22" s="1602">
        <f t="shared" si="46"/>
        <v>0</v>
      </c>
      <c r="EM22" s="1779">
        <f t="shared" si="47"/>
        <v>0</v>
      </c>
      <c r="EN22" s="1602">
        <f t="shared" si="48"/>
        <v>0</v>
      </c>
      <c r="EO22" s="1780">
        <f t="shared" si="49"/>
        <v>0</v>
      </c>
      <c r="EP22" s="777">
        <v>15</v>
      </c>
      <c r="EQ22" s="778" t="s">
        <v>17</v>
      </c>
      <c r="ER22" s="716"/>
      <c r="ES22" s="777">
        <v>15</v>
      </c>
      <c r="ET22" s="778" t="s">
        <v>17</v>
      </c>
      <c r="EU22" s="779">
        <v>8.9242000000000002E-2</v>
      </c>
      <c r="EV22" s="1751">
        <f t="shared" si="50"/>
        <v>0</v>
      </c>
      <c r="EW22" s="1752">
        <f t="shared" si="51"/>
        <v>0</v>
      </c>
      <c r="EX22" s="1753">
        <f t="shared" si="52"/>
        <v>0</v>
      </c>
      <c r="EY22" s="774">
        <v>8.0029000000000003E-2</v>
      </c>
      <c r="EZ22" s="1751">
        <f t="shared" si="53"/>
        <v>0</v>
      </c>
      <c r="FA22" s="1754">
        <f t="shared" si="54"/>
        <v>0</v>
      </c>
      <c r="FB22" s="1755">
        <f t="shared" si="55"/>
        <v>0</v>
      </c>
    </row>
    <row r="23" spans="2:158" s="718" customFormat="1" ht="11.25" customHeight="1">
      <c r="B23" s="780">
        <v>16</v>
      </c>
      <c r="C23" s="781" t="s">
        <v>408</v>
      </c>
      <c r="D23" s="1134">
        <f>'(入力用)総括表'!F22/100</f>
        <v>0</v>
      </c>
      <c r="E23" s="1781"/>
      <c r="F23" s="1782">
        <v>2.0328095460736328E-2</v>
      </c>
      <c r="G23" s="1782">
        <v>2.0328095460736328E-2</v>
      </c>
      <c r="H23" s="782">
        <f t="shared" si="18"/>
        <v>0</v>
      </c>
      <c r="I23" s="1808">
        <v>0</v>
      </c>
      <c r="J23" s="1809">
        <v>0</v>
      </c>
      <c r="K23" s="1809">
        <v>5.1877982984021585E-5</v>
      </c>
      <c r="L23" s="1809">
        <v>0</v>
      </c>
      <c r="M23" s="1809">
        <v>1.6157699143641946E-3</v>
      </c>
      <c r="N23" s="1809">
        <v>0</v>
      </c>
      <c r="O23" s="1809">
        <v>0</v>
      </c>
      <c r="P23" s="1809">
        <v>2.2701917339075836E-4</v>
      </c>
      <c r="Q23" s="1809">
        <v>0</v>
      </c>
      <c r="R23" s="1809">
        <v>0</v>
      </c>
      <c r="S23" s="1809">
        <v>3.6729596709028135E-4</v>
      </c>
      <c r="T23" s="1809">
        <v>6.9720601146516553E-4</v>
      </c>
      <c r="U23" s="1809">
        <v>1.3395129530902565E-4</v>
      </c>
      <c r="V23" s="1809">
        <v>0</v>
      </c>
      <c r="W23" s="1809">
        <v>1.2129963898916967E-3</v>
      </c>
      <c r="X23" s="1809">
        <v>0.15457041977245978</v>
      </c>
      <c r="Y23" s="1809">
        <v>5.4527018186575953E-2</v>
      </c>
      <c r="Z23" s="1809">
        <v>4.0864327049984772E-3</v>
      </c>
      <c r="AA23" s="1809">
        <v>3.1241720943949855E-3</v>
      </c>
      <c r="AB23" s="1809">
        <v>1.7892795345211158E-2</v>
      </c>
      <c r="AC23" s="1809">
        <v>3.0419793145406611E-3</v>
      </c>
      <c r="AD23" s="1809">
        <v>3.4371578050857769E-2</v>
      </c>
      <c r="AE23" s="1809">
        <v>2.1750951604132681E-4</v>
      </c>
      <c r="AF23" s="1809">
        <v>6.3103575150831245E-3</v>
      </c>
      <c r="AG23" s="1809">
        <v>0</v>
      </c>
      <c r="AH23" s="1809">
        <v>8.3315780851412388E-3</v>
      </c>
      <c r="AI23" s="1809">
        <v>0</v>
      </c>
      <c r="AJ23" s="1809">
        <v>3.971574120163947E-6</v>
      </c>
      <c r="AK23" s="1809">
        <v>0</v>
      </c>
      <c r="AL23" s="1809">
        <v>0</v>
      </c>
      <c r="AM23" s="1809">
        <v>2.8761193753890466E-5</v>
      </c>
      <c r="AN23" s="1809">
        <v>0</v>
      </c>
      <c r="AO23" s="1809">
        <v>4.608095067711891E-4</v>
      </c>
      <c r="AP23" s="1809">
        <v>0</v>
      </c>
      <c r="AQ23" s="1809">
        <v>0</v>
      </c>
      <c r="AR23" s="1809">
        <v>0</v>
      </c>
      <c r="AS23" s="1809">
        <v>8.1784948963106036E-3</v>
      </c>
      <c r="AT23" s="1809">
        <v>4.6415127618393389E-6</v>
      </c>
      <c r="AU23" s="1809">
        <v>0</v>
      </c>
      <c r="AV23" s="1809">
        <v>0</v>
      </c>
      <c r="AW23" s="1809">
        <f t="shared" si="56"/>
        <v>0</v>
      </c>
      <c r="AX23" s="1809">
        <f t="shared" si="19"/>
        <v>0</v>
      </c>
      <c r="AY23" s="1809">
        <f t="shared" si="20"/>
        <v>0</v>
      </c>
      <c r="AZ23" s="1809">
        <f t="shared" si="21"/>
        <v>0</v>
      </c>
      <c r="BA23" s="1809">
        <f t="shared" si="22"/>
        <v>0</v>
      </c>
      <c r="BB23" s="1809">
        <f t="shared" si="23"/>
        <v>0</v>
      </c>
      <c r="BC23" s="1809">
        <f t="shared" si="24"/>
        <v>0</v>
      </c>
      <c r="BD23" s="1809">
        <f t="shared" si="25"/>
        <v>0</v>
      </c>
      <c r="BE23" s="1809">
        <f t="shared" si="26"/>
        <v>0</v>
      </c>
      <c r="BF23" s="1809">
        <f t="shared" si="27"/>
        <v>0</v>
      </c>
      <c r="BG23" s="1809">
        <f t="shared" si="28"/>
        <v>0</v>
      </c>
      <c r="BH23" s="1809">
        <f t="shared" si="29"/>
        <v>0</v>
      </c>
      <c r="BI23" s="1809">
        <f t="shared" si="30"/>
        <v>0</v>
      </c>
      <c r="BJ23" s="1809">
        <f t="shared" si="31"/>
        <v>0</v>
      </c>
      <c r="BK23" s="1809">
        <f t="shared" si="32"/>
        <v>0</v>
      </c>
      <c r="BL23" s="1809">
        <f t="shared" si="33"/>
        <v>0</v>
      </c>
      <c r="BM23" s="1809">
        <f t="shared" si="0"/>
        <v>0</v>
      </c>
      <c r="BN23" s="1809">
        <f t="shared" si="1"/>
        <v>0</v>
      </c>
      <c r="BO23" s="1809">
        <f t="shared" si="34"/>
        <v>0</v>
      </c>
      <c r="BP23" s="1809">
        <f t="shared" si="35"/>
        <v>0</v>
      </c>
      <c r="BQ23" s="1809">
        <f t="shared" si="36"/>
        <v>0</v>
      </c>
      <c r="BR23" s="1809">
        <f t="shared" si="37"/>
        <v>0</v>
      </c>
      <c r="BS23" s="1809">
        <f t="shared" si="38"/>
        <v>0</v>
      </c>
      <c r="BT23" s="1809">
        <f t="shared" si="39"/>
        <v>0</v>
      </c>
      <c r="BU23" s="1809">
        <f t="shared" si="2"/>
        <v>0</v>
      </c>
      <c r="BV23" s="1809">
        <f t="shared" si="3"/>
        <v>0</v>
      </c>
      <c r="BW23" s="1809">
        <f t="shared" si="4"/>
        <v>0</v>
      </c>
      <c r="BX23" s="1809">
        <f t="shared" si="5"/>
        <v>0</v>
      </c>
      <c r="BY23" s="1809">
        <f t="shared" si="57"/>
        <v>0</v>
      </c>
      <c r="BZ23" s="1809">
        <f t="shared" si="7"/>
        <v>0</v>
      </c>
      <c r="CA23" s="1809">
        <f t="shared" si="8"/>
        <v>0</v>
      </c>
      <c r="CB23" s="1809">
        <f t="shared" si="9"/>
        <v>0</v>
      </c>
      <c r="CC23" s="1809">
        <f t="shared" si="10"/>
        <v>0</v>
      </c>
      <c r="CD23" s="1809">
        <f t="shared" si="11"/>
        <v>0</v>
      </c>
      <c r="CE23" s="1809">
        <f t="shared" si="12"/>
        <v>0</v>
      </c>
      <c r="CF23" s="1809">
        <f t="shared" si="13"/>
        <v>0</v>
      </c>
      <c r="CG23" s="1809">
        <f t="shared" si="14"/>
        <v>0</v>
      </c>
      <c r="CH23" s="1809">
        <f t="shared" si="15"/>
        <v>0</v>
      </c>
      <c r="CI23" s="1809">
        <f t="shared" si="16"/>
        <v>0</v>
      </c>
      <c r="CJ23" s="1831">
        <f t="shared" si="17"/>
        <v>0</v>
      </c>
      <c r="CK23" s="782">
        <f t="shared" si="40"/>
        <v>0</v>
      </c>
      <c r="CL23" s="800">
        <v>2.0328095460736328E-2</v>
      </c>
      <c r="CM23" s="782">
        <f t="shared" si="41"/>
        <v>0</v>
      </c>
      <c r="CN23" s="1847">
        <v>5.2615388814951867E-6</v>
      </c>
      <c r="CO23" s="2190">
        <v>5.5560132568006084E-6</v>
      </c>
      <c r="CP23" s="2190">
        <v>7.2745913129389424E-6</v>
      </c>
      <c r="CQ23" s="2190">
        <v>6.2053205888931338E-6</v>
      </c>
      <c r="CR23" s="2190">
        <v>4.6156597191632507E-5</v>
      </c>
      <c r="CS23" s="2190">
        <v>6.1897935434387245E-6</v>
      </c>
      <c r="CT23" s="2190">
        <v>5.7108110885011191E-6</v>
      </c>
      <c r="CU23" s="2190">
        <v>1.3115178073901364E-5</v>
      </c>
      <c r="CV23" s="2190">
        <v>7.3516559239589833E-6</v>
      </c>
      <c r="CW23" s="2190">
        <v>7.3230024430777336E-6</v>
      </c>
      <c r="CX23" s="2190">
        <v>1.4946291963023052E-5</v>
      </c>
      <c r="CY23" s="2190">
        <v>2.6687298023068796E-5</v>
      </c>
      <c r="CZ23" s="2190">
        <v>1.7906233927555984E-5</v>
      </c>
      <c r="DA23" s="2190">
        <v>3.3530494119920061E-6</v>
      </c>
      <c r="DB23" s="2190">
        <v>3.1688025751371595E-5</v>
      </c>
      <c r="DC23" s="2190">
        <v>1.0031610340934185</v>
      </c>
      <c r="DD23" s="2190">
        <v>1.1246877461698721E-3</v>
      </c>
      <c r="DE23" s="2190">
        <v>9.8630569083119789E-5</v>
      </c>
      <c r="DF23" s="2190">
        <v>8.4336171211352022E-5</v>
      </c>
      <c r="DG23" s="2190">
        <v>3.8053172869265204E-4</v>
      </c>
      <c r="DH23" s="2190">
        <v>7.1018101545805473E-5</v>
      </c>
      <c r="DI23" s="2190">
        <v>7.1305995634332034E-4</v>
      </c>
      <c r="DJ23" s="2190">
        <v>1.4825031344299551E-5</v>
      </c>
      <c r="DK23" s="2190">
        <v>1.4490774136095226E-4</v>
      </c>
      <c r="DL23" s="2190">
        <v>1.2289159651621074E-5</v>
      </c>
      <c r="DM23" s="2190">
        <v>2.1423882367175984E-4</v>
      </c>
      <c r="DN23" s="2190">
        <v>1.3729166193048508E-5</v>
      </c>
      <c r="DO23" s="2190">
        <v>1.5979236273772422E-5</v>
      </c>
      <c r="DP23" s="2190">
        <v>1.8420918275474136E-5</v>
      </c>
      <c r="DQ23" s="2190">
        <v>6.0176659076635208E-6</v>
      </c>
      <c r="DR23" s="2190">
        <v>2.5252549819870725E-5</v>
      </c>
      <c r="DS23" s="2190">
        <v>2.311288321171347E-5</v>
      </c>
      <c r="DT23" s="2190">
        <v>2.7308922105773699E-5</v>
      </c>
      <c r="DU23" s="2190">
        <v>1.1363658018328185E-5</v>
      </c>
      <c r="DV23" s="2190">
        <v>9.2198533284704808E-6</v>
      </c>
      <c r="DW23" s="2190">
        <v>1.6251790920732564E-5</v>
      </c>
      <c r="DX23" s="2190">
        <v>1.9052137624011152E-4</v>
      </c>
      <c r="DY23" s="2190">
        <v>1.0206802886570666E-5</v>
      </c>
      <c r="DZ23" s="2190">
        <v>6.3944356734968664E-6</v>
      </c>
      <c r="EA23" s="2191">
        <v>1.5660834338433234E-5</v>
      </c>
      <c r="EB23" s="1783">
        <v>0</v>
      </c>
      <c r="EC23" s="783">
        <v>0.44939191839937231</v>
      </c>
      <c r="ED23" s="1784">
        <f t="shared" si="42"/>
        <v>0</v>
      </c>
      <c r="EE23" s="1783">
        <f t="shared" si="43"/>
        <v>0</v>
      </c>
      <c r="EF23" s="784">
        <v>0.28481757551981168</v>
      </c>
      <c r="EG23" s="1784">
        <f t="shared" si="44"/>
        <v>0</v>
      </c>
      <c r="EH23" s="1783">
        <f t="shared" si="45"/>
        <v>0</v>
      </c>
      <c r="EI23" s="1978"/>
      <c r="EJ23" s="1939"/>
      <c r="EK23" s="800">
        <v>1.2600407789783367E-5</v>
      </c>
      <c r="EL23" s="1600">
        <f t="shared" si="46"/>
        <v>0</v>
      </c>
      <c r="EM23" s="1785">
        <f t="shared" si="47"/>
        <v>0</v>
      </c>
      <c r="EN23" s="1600">
        <f t="shared" si="48"/>
        <v>0</v>
      </c>
      <c r="EO23" s="1786">
        <f t="shared" si="49"/>
        <v>0</v>
      </c>
      <c r="EP23" s="780">
        <v>16</v>
      </c>
      <c r="EQ23" s="781" t="s">
        <v>408</v>
      </c>
      <c r="ER23" s="717"/>
      <c r="ES23" s="780">
        <v>16</v>
      </c>
      <c r="ET23" s="781" t="s">
        <v>408</v>
      </c>
      <c r="EU23" s="784">
        <v>6.6889000000000004E-2</v>
      </c>
      <c r="EV23" s="1756">
        <f t="shared" si="50"/>
        <v>0</v>
      </c>
      <c r="EW23" s="1757">
        <f t="shared" si="51"/>
        <v>0</v>
      </c>
      <c r="EX23" s="1758">
        <f t="shared" si="52"/>
        <v>0</v>
      </c>
      <c r="EY23" s="783">
        <v>6.1004000000000003E-2</v>
      </c>
      <c r="EZ23" s="1756">
        <f t="shared" si="53"/>
        <v>0</v>
      </c>
      <c r="FA23" s="1759">
        <f t="shared" si="54"/>
        <v>0</v>
      </c>
      <c r="FB23" s="1760">
        <f t="shared" si="55"/>
        <v>0</v>
      </c>
    </row>
    <row r="24" spans="2:158" s="718" customFormat="1" ht="11.25" customHeight="1">
      <c r="B24" s="780">
        <v>17</v>
      </c>
      <c r="C24" s="781" t="s">
        <v>409</v>
      </c>
      <c r="D24" s="1134">
        <f>'(入力用)総括表'!F23/100</f>
        <v>0</v>
      </c>
      <c r="E24" s="1781"/>
      <c r="F24" s="1782">
        <v>8.0950450085151227E-2</v>
      </c>
      <c r="G24" s="1782">
        <v>8.0950450085151227E-2</v>
      </c>
      <c r="H24" s="782">
        <f t="shared" si="18"/>
        <v>0</v>
      </c>
      <c r="I24" s="1808">
        <v>0</v>
      </c>
      <c r="J24" s="1809">
        <v>0</v>
      </c>
      <c r="K24" s="1809">
        <v>2.0751193193608634E-4</v>
      </c>
      <c r="L24" s="1809">
        <v>0</v>
      </c>
      <c r="M24" s="1809">
        <v>1.8850649000915602E-3</v>
      </c>
      <c r="N24" s="1809">
        <v>0</v>
      </c>
      <c r="O24" s="1809">
        <v>0</v>
      </c>
      <c r="P24" s="1809">
        <v>6.4862620968788109E-6</v>
      </c>
      <c r="Q24" s="1809">
        <v>0</v>
      </c>
      <c r="R24" s="1809">
        <v>1.6975046681378373E-4</v>
      </c>
      <c r="S24" s="1809">
        <v>2.8649085433041944E-3</v>
      </c>
      <c r="T24" s="1809">
        <v>1.2136549088467695E-3</v>
      </c>
      <c r="U24" s="1809">
        <v>1.2055616577812307E-4</v>
      </c>
      <c r="V24" s="1809">
        <v>2.7580348450122318E-6</v>
      </c>
      <c r="W24" s="1809">
        <v>2.3104693140794225E-4</v>
      </c>
      <c r="X24" s="1809">
        <v>8.4346802667712821E-3</v>
      </c>
      <c r="Y24" s="1809">
        <v>6.8951982205940079E-2</v>
      </c>
      <c r="Z24" s="1809">
        <v>4.3148668313648517E-4</v>
      </c>
      <c r="AA24" s="1809">
        <v>2.9492184571088664E-3</v>
      </c>
      <c r="AB24" s="1809">
        <v>4.0120933239527678E-3</v>
      </c>
      <c r="AC24" s="1809">
        <v>1.419590346785642E-3</v>
      </c>
      <c r="AD24" s="1809">
        <v>4.1975909478038694E-3</v>
      </c>
      <c r="AE24" s="1809">
        <v>3.62515860068878E-5</v>
      </c>
      <c r="AF24" s="1809">
        <v>6.927691831635535E-5</v>
      </c>
      <c r="AG24" s="1809">
        <v>0</v>
      </c>
      <c r="AH24" s="1809">
        <v>1.8722647382339862E-4</v>
      </c>
      <c r="AI24" s="1809">
        <v>0</v>
      </c>
      <c r="AJ24" s="1809">
        <v>2.6477160801092977E-6</v>
      </c>
      <c r="AK24" s="1809">
        <v>0</v>
      </c>
      <c r="AL24" s="1809">
        <v>0</v>
      </c>
      <c r="AM24" s="1809">
        <v>3.4924306701152708E-5</v>
      </c>
      <c r="AN24" s="1809">
        <v>4.2759528961028963E-6</v>
      </c>
      <c r="AO24" s="1809">
        <v>2.0329831181081873E-5</v>
      </c>
      <c r="AP24" s="1809">
        <v>0</v>
      </c>
      <c r="AQ24" s="1809">
        <v>0</v>
      </c>
      <c r="AR24" s="1809">
        <v>0</v>
      </c>
      <c r="AS24" s="1809">
        <v>1.1948061762199693E-2</v>
      </c>
      <c r="AT24" s="1809">
        <v>4.6415127618393389E-6</v>
      </c>
      <c r="AU24" s="1809">
        <v>0</v>
      </c>
      <c r="AV24" s="1809">
        <v>0</v>
      </c>
      <c r="AW24" s="1809">
        <f>$H$8*I24</f>
        <v>0</v>
      </c>
      <c r="AX24" s="1809">
        <f>$H$9*J24</f>
        <v>0</v>
      </c>
      <c r="AY24" s="1809">
        <f>$H$10*K24</f>
        <v>0</v>
      </c>
      <c r="AZ24" s="1809">
        <f>$H$11*L24</f>
        <v>0</v>
      </c>
      <c r="BA24" s="1809">
        <f>$H$12*M24</f>
        <v>0</v>
      </c>
      <c r="BB24" s="1809">
        <f>$H$13*N24</f>
        <v>0</v>
      </c>
      <c r="BC24" s="1809">
        <f>$H$14*O24</f>
        <v>0</v>
      </c>
      <c r="BD24" s="1809">
        <f>$H$15*P24</f>
        <v>0</v>
      </c>
      <c r="BE24" s="1809">
        <f>$H$16*Q24</f>
        <v>0</v>
      </c>
      <c r="BF24" s="1809">
        <f>$H$17*R24</f>
        <v>0</v>
      </c>
      <c r="BG24" s="1809">
        <f>$H$18*S24</f>
        <v>0</v>
      </c>
      <c r="BH24" s="1809">
        <f>$H$19*T24</f>
        <v>0</v>
      </c>
      <c r="BI24" s="1809">
        <f>$H$20*U24</f>
        <v>0</v>
      </c>
      <c r="BJ24" s="1809">
        <f>$H$21*V24</f>
        <v>0</v>
      </c>
      <c r="BK24" s="1809">
        <f>$H$22*W24</f>
        <v>0</v>
      </c>
      <c r="BL24" s="1809">
        <f>$H$23*X24</f>
        <v>0</v>
      </c>
      <c r="BM24" s="1809">
        <f t="shared" si="0"/>
        <v>0</v>
      </c>
      <c r="BN24" s="1809">
        <f t="shared" si="1"/>
        <v>0</v>
      </c>
      <c r="BO24" s="1809">
        <f>$H$26*AA24</f>
        <v>0</v>
      </c>
      <c r="BP24" s="1809">
        <f>$H$27*AB24</f>
        <v>0</v>
      </c>
      <c r="BQ24" s="1809">
        <f>$H$28*AC24</f>
        <v>0</v>
      </c>
      <c r="BR24" s="1809">
        <f t="shared" si="37"/>
        <v>0</v>
      </c>
      <c r="BS24" s="1809">
        <f t="shared" si="38"/>
        <v>0</v>
      </c>
      <c r="BT24" s="1809">
        <f t="shared" si="39"/>
        <v>0</v>
      </c>
      <c r="BU24" s="1809">
        <f t="shared" si="2"/>
        <v>0</v>
      </c>
      <c r="BV24" s="1809">
        <f t="shared" si="3"/>
        <v>0</v>
      </c>
      <c r="BW24" s="1809">
        <f t="shared" si="4"/>
        <v>0</v>
      </c>
      <c r="BX24" s="1809">
        <f t="shared" si="5"/>
        <v>0</v>
      </c>
      <c r="BY24" s="1809">
        <f t="shared" si="57"/>
        <v>0</v>
      </c>
      <c r="BZ24" s="1809">
        <f t="shared" si="7"/>
        <v>0</v>
      </c>
      <c r="CA24" s="1809">
        <f t="shared" si="8"/>
        <v>0</v>
      </c>
      <c r="CB24" s="1809">
        <f t="shared" si="9"/>
        <v>0</v>
      </c>
      <c r="CC24" s="1809">
        <f t="shared" si="10"/>
        <v>0</v>
      </c>
      <c r="CD24" s="1809">
        <f t="shared" si="11"/>
        <v>0</v>
      </c>
      <c r="CE24" s="1809">
        <f t="shared" si="12"/>
        <v>0</v>
      </c>
      <c r="CF24" s="1809">
        <f t="shared" si="13"/>
        <v>0</v>
      </c>
      <c r="CG24" s="1809">
        <f t="shared" si="14"/>
        <v>0</v>
      </c>
      <c r="CH24" s="1809">
        <f t="shared" si="15"/>
        <v>0</v>
      </c>
      <c r="CI24" s="1809">
        <f t="shared" si="16"/>
        <v>0</v>
      </c>
      <c r="CJ24" s="1831">
        <f t="shared" si="17"/>
        <v>0</v>
      </c>
      <c r="CK24" s="782">
        <f t="shared" si="40"/>
        <v>0</v>
      </c>
      <c r="CL24" s="800">
        <v>8.0950450085151227E-2</v>
      </c>
      <c r="CM24" s="782">
        <f t="shared" si="41"/>
        <v>0</v>
      </c>
      <c r="CN24" s="1847">
        <v>2.5995370852566291E-5</v>
      </c>
      <c r="CO24" s="2190">
        <v>2.6743089382993717E-5</v>
      </c>
      <c r="CP24" s="2190">
        <v>5.226970119501014E-5</v>
      </c>
      <c r="CQ24" s="2190">
        <v>2.1432581989071804E-5</v>
      </c>
      <c r="CR24" s="2190">
        <v>2.1915174867297461E-4</v>
      </c>
      <c r="CS24" s="2190">
        <v>3.0547610181369364E-5</v>
      </c>
      <c r="CT24" s="2190">
        <v>2.9477728977781296E-5</v>
      </c>
      <c r="CU24" s="2190">
        <v>3.3473348689781418E-5</v>
      </c>
      <c r="CV24" s="2190">
        <v>3.7215082492855485E-5</v>
      </c>
      <c r="CW24" s="2190">
        <v>5.1032234006794419E-5</v>
      </c>
      <c r="CX24" s="2190">
        <v>2.7451654463454432E-4</v>
      </c>
      <c r="CY24" s="2190">
        <v>1.6133400436217239E-4</v>
      </c>
      <c r="CZ24" s="2190">
        <v>7.8602397780414921E-5</v>
      </c>
      <c r="DA24" s="2190">
        <v>1.497518705238751E-5</v>
      </c>
      <c r="DB24" s="2190">
        <v>5.2430304101318438E-5</v>
      </c>
      <c r="DC24" s="2190">
        <v>7.3028488327094845E-4</v>
      </c>
      <c r="DD24" s="2190">
        <v>1.005643716295749</v>
      </c>
      <c r="DE24" s="2190">
        <v>1.0288432431868638E-4</v>
      </c>
      <c r="DF24" s="2190">
        <v>3.2698321758916835E-4</v>
      </c>
      <c r="DG24" s="2190">
        <v>3.9279712332664264E-4</v>
      </c>
      <c r="DH24" s="2190">
        <v>1.5454301974554747E-4</v>
      </c>
      <c r="DI24" s="2190">
        <v>3.7439000227084383E-4</v>
      </c>
      <c r="DJ24" s="2190">
        <v>5.7142722072208032E-5</v>
      </c>
      <c r="DK24" s="2190">
        <v>9.3216967535992212E-5</v>
      </c>
      <c r="DL24" s="2190">
        <v>5.9851906283204448E-5</v>
      </c>
      <c r="DM24" s="2190">
        <v>1.2799122382745049E-4</v>
      </c>
      <c r="DN24" s="2190">
        <v>6.3946845861504863E-5</v>
      </c>
      <c r="DO24" s="2190">
        <v>8.3610514810740269E-5</v>
      </c>
      <c r="DP24" s="2190">
        <v>1.0019049247267137E-4</v>
      </c>
      <c r="DQ24" s="2190">
        <v>2.6589313479087156E-5</v>
      </c>
      <c r="DR24" s="2190">
        <v>1.3245107117150005E-4</v>
      </c>
      <c r="DS24" s="2190">
        <v>1.2348599443584042E-4</v>
      </c>
      <c r="DT24" s="2190">
        <v>9.0683393003001655E-5</v>
      </c>
      <c r="DU24" s="2190">
        <v>5.0655791042350684E-5</v>
      </c>
      <c r="DV24" s="2190">
        <v>4.3696676473880747E-5</v>
      </c>
      <c r="DW24" s="2190">
        <v>8.6254837745944357E-5</v>
      </c>
      <c r="DX24" s="2190">
        <v>1.082227095453706E-3</v>
      </c>
      <c r="DY24" s="2190">
        <v>4.2977101404901144E-5</v>
      </c>
      <c r="DZ24" s="2190">
        <v>2.5651079550692726E-5</v>
      </c>
      <c r="EA24" s="2191">
        <v>6.9671395322521277E-5</v>
      </c>
      <c r="EB24" s="1783">
        <v>0</v>
      </c>
      <c r="EC24" s="783">
        <v>0.44720659426926596</v>
      </c>
      <c r="ED24" s="1784">
        <f t="shared" si="42"/>
        <v>0</v>
      </c>
      <c r="EE24" s="1783">
        <f t="shared" si="43"/>
        <v>0</v>
      </c>
      <c r="EF24" s="784">
        <v>0.25353264424964017</v>
      </c>
      <c r="EG24" s="1784">
        <f t="shared" si="44"/>
        <v>0</v>
      </c>
      <c r="EH24" s="1783">
        <f t="shared" si="45"/>
        <v>0</v>
      </c>
      <c r="EI24" s="1978"/>
      <c r="EJ24" s="1939"/>
      <c r="EK24" s="800">
        <v>5.0397509867682307E-5</v>
      </c>
      <c r="EL24" s="1600">
        <f t="shared" si="46"/>
        <v>0</v>
      </c>
      <c r="EM24" s="1785">
        <f t="shared" si="47"/>
        <v>0</v>
      </c>
      <c r="EN24" s="1600">
        <f t="shared" si="48"/>
        <v>0</v>
      </c>
      <c r="EO24" s="1786">
        <f t="shared" si="49"/>
        <v>0</v>
      </c>
      <c r="EP24" s="780">
        <v>17</v>
      </c>
      <c r="EQ24" s="781" t="s">
        <v>409</v>
      </c>
      <c r="ER24" s="717"/>
      <c r="ES24" s="780">
        <v>17</v>
      </c>
      <c r="ET24" s="781" t="s">
        <v>409</v>
      </c>
      <c r="EU24" s="784">
        <v>5.4886999999999998E-2</v>
      </c>
      <c r="EV24" s="1756">
        <f t="shared" si="50"/>
        <v>0</v>
      </c>
      <c r="EW24" s="1757">
        <f t="shared" si="51"/>
        <v>0</v>
      </c>
      <c r="EX24" s="1758">
        <f t="shared" si="52"/>
        <v>0</v>
      </c>
      <c r="EY24" s="783">
        <v>5.3970999999999998E-2</v>
      </c>
      <c r="EZ24" s="1756">
        <f t="shared" si="53"/>
        <v>0</v>
      </c>
      <c r="FA24" s="1759">
        <f t="shared" si="54"/>
        <v>0</v>
      </c>
      <c r="FB24" s="1760">
        <f t="shared" si="55"/>
        <v>0</v>
      </c>
    </row>
    <row r="25" spans="2:158" s="718" customFormat="1" ht="11.25" customHeight="1">
      <c r="B25" s="780">
        <v>18</v>
      </c>
      <c r="C25" s="781" t="s">
        <v>410</v>
      </c>
      <c r="D25" s="1134">
        <f>'(入力用)総括表'!F24/100</f>
        <v>0</v>
      </c>
      <c r="E25" s="1781"/>
      <c r="F25" s="1782">
        <v>0.10746794280115302</v>
      </c>
      <c r="G25" s="1782">
        <v>0.10746794280115302</v>
      </c>
      <c r="H25" s="782">
        <f t="shared" si="18"/>
        <v>0</v>
      </c>
      <c r="I25" s="1808">
        <v>2.4439001896824986E-4</v>
      </c>
      <c r="J25" s="1809">
        <v>0</v>
      </c>
      <c r="K25" s="1809">
        <v>5.1877982984021585E-5</v>
      </c>
      <c r="L25" s="1809">
        <v>1.7034614336331426E-5</v>
      </c>
      <c r="M25" s="1809">
        <v>0</v>
      </c>
      <c r="N25" s="1809">
        <v>0</v>
      </c>
      <c r="O25" s="1809">
        <v>0</v>
      </c>
      <c r="P25" s="1809">
        <v>0</v>
      </c>
      <c r="Q25" s="1809">
        <v>0</v>
      </c>
      <c r="R25" s="1809">
        <v>0</v>
      </c>
      <c r="S25" s="1809">
        <v>0</v>
      </c>
      <c r="T25" s="1809">
        <v>0</v>
      </c>
      <c r="U25" s="1809">
        <v>0</v>
      </c>
      <c r="V25" s="1809">
        <v>0</v>
      </c>
      <c r="W25" s="1809">
        <v>2.8880866425992781E-5</v>
      </c>
      <c r="X25" s="1809">
        <v>2.3538642604943117E-3</v>
      </c>
      <c r="Y25" s="1809">
        <v>4.5139343189846918E-3</v>
      </c>
      <c r="Z25" s="1809">
        <v>8.6229652441706994E-2</v>
      </c>
      <c r="AA25" s="1809">
        <v>9.997350702063953E-6</v>
      </c>
      <c r="AB25" s="1809">
        <v>5.894544693959042E-4</v>
      </c>
      <c r="AC25" s="1809">
        <v>8.1119448387750967E-4</v>
      </c>
      <c r="AD25" s="1809">
        <v>2.8997850508983248E-3</v>
      </c>
      <c r="AE25" s="1809">
        <v>1.0875475802066341E-4</v>
      </c>
      <c r="AF25" s="1809">
        <v>1.5394870736967856E-4</v>
      </c>
      <c r="AG25" s="1809">
        <v>0</v>
      </c>
      <c r="AH25" s="1809">
        <v>9.361323691169931E-5</v>
      </c>
      <c r="AI25" s="1809">
        <v>2.4335044898157837E-5</v>
      </c>
      <c r="AJ25" s="1809">
        <v>8.1152497855349972E-4</v>
      </c>
      <c r="AK25" s="1809">
        <v>1.1489146586191578E-5</v>
      </c>
      <c r="AL25" s="1809">
        <v>0</v>
      </c>
      <c r="AM25" s="1809">
        <v>2.2598080806628224E-5</v>
      </c>
      <c r="AN25" s="1809">
        <v>9.8346916610366625E-5</v>
      </c>
      <c r="AO25" s="1809">
        <v>4.5172884884363924E-3</v>
      </c>
      <c r="AP25" s="1809">
        <v>0</v>
      </c>
      <c r="AQ25" s="1809">
        <v>9.5860299571942868E-3</v>
      </c>
      <c r="AR25" s="1809">
        <v>0</v>
      </c>
      <c r="AS25" s="1809">
        <v>4.1802676139394319E-3</v>
      </c>
      <c r="AT25" s="1809">
        <v>9.3294406512970708E-4</v>
      </c>
      <c r="AU25" s="1809">
        <v>2.4728393059834604E-2</v>
      </c>
      <c r="AV25" s="1809">
        <v>0</v>
      </c>
      <c r="AW25" s="1809">
        <f>$H$8*I25</f>
        <v>0</v>
      </c>
      <c r="AX25" s="1809">
        <f>$H$9*J25</f>
        <v>0</v>
      </c>
      <c r="AY25" s="1809">
        <f>$H$10*K25</f>
        <v>0</v>
      </c>
      <c r="AZ25" s="1809">
        <f>$H$11*L25</f>
        <v>0</v>
      </c>
      <c r="BA25" s="1809">
        <f>$H$12*M25</f>
        <v>0</v>
      </c>
      <c r="BB25" s="1809">
        <f>$H$13*N25</f>
        <v>0</v>
      </c>
      <c r="BC25" s="1809">
        <f>$H$14*O25</f>
        <v>0</v>
      </c>
      <c r="BD25" s="1809">
        <f>$H$15*P25</f>
        <v>0</v>
      </c>
      <c r="BE25" s="1809">
        <f>$H$16*Q25</f>
        <v>0</v>
      </c>
      <c r="BF25" s="1809">
        <f>$H$17*R25</f>
        <v>0</v>
      </c>
      <c r="BG25" s="1809">
        <f>$H$18*S25</f>
        <v>0</v>
      </c>
      <c r="BH25" s="1809">
        <f>$H$19*T25</f>
        <v>0</v>
      </c>
      <c r="BI25" s="1809">
        <f>$H$20*U25</f>
        <v>0</v>
      </c>
      <c r="BJ25" s="1809">
        <f>$H$21*V25</f>
        <v>0</v>
      </c>
      <c r="BK25" s="1809">
        <f>$H$22*W25</f>
        <v>0</v>
      </c>
      <c r="BL25" s="1809">
        <f>$H$23*X25</f>
        <v>0</v>
      </c>
      <c r="BM25" s="1809">
        <f t="shared" si="0"/>
        <v>0</v>
      </c>
      <c r="BN25" s="1809">
        <f t="shared" si="1"/>
        <v>0</v>
      </c>
      <c r="BO25" s="1809">
        <f>$H$26*AA25</f>
        <v>0</v>
      </c>
      <c r="BP25" s="1809">
        <f>$H$27*AB25</f>
        <v>0</v>
      </c>
      <c r="BQ25" s="1809">
        <f>$H$28*AC25</f>
        <v>0</v>
      </c>
      <c r="BR25" s="1809">
        <f t="shared" si="37"/>
        <v>0</v>
      </c>
      <c r="BS25" s="1809">
        <f t="shared" si="38"/>
        <v>0</v>
      </c>
      <c r="BT25" s="1809">
        <f t="shared" si="39"/>
        <v>0</v>
      </c>
      <c r="BU25" s="1809">
        <f t="shared" si="2"/>
        <v>0</v>
      </c>
      <c r="BV25" s="1809">
        <f t="shared" si="3"/>
        <v>0</v>
      </c>
      <c r="BW25" s="1809">
        <f t="shared" si="4"/>
        <v>0</v>
      </c>
      <c r="BX25" s="1809">
        <f t="shared" si="5"/>
        <v>0</v>
      </c>
      <c r="BY25" s="1809">
        <f t="shared" si="57"/>
        <v>0</v>
      </c>
      <c r="BZ25" s="1809">
        <f t="shared" si="7"/>
        <v>0</v>
      </c>
      <c r="CA25" s="1809">
        <f t="shared" si="8"/>
        <v>0</v>
      </c>
      <c r="CB25" s="1809">
        <f t="shared" si="9"/>
        <v>0</v>
      </c>
      <c r="CC25" s="1809">
        <f t="shared" si="10"/>
        <v>0</v>
      </c>
      <c r="CD25" s="1809">
        <f t="shared" si="11"/>
        <v>0</v>
      </c>
      <c r="CE25" s="1809">
        <f t="shared" si="12"/>
        <v>0</v>
      </c>
      <c r="CF25" s="1809">
        <f t="shared" si="13"/>
        <v>0</v>
      </c>
      <c r="CG25" s="1809">
        <f t="shared" si="14"/>
        <v>0</v>
      </c>
      <c r="CH25" s="1809">
        <f t="shared" si="15"/>
        <v>0</v>
      </c>
      <c r="CI25" s="1809">
        <f t="shared" si="16"/>
        <v>0</v>
      </c>
      <c r="CJ25" s="1831">
        <f t="shared" si="17"/>
        <v>0</v>
      </c>
      <c r="CK25" s="782">
        <f t="shared" si="40"/>
        <v>0</v>
      </c>
      <c r="CL25" s="800">
        <v>0.10746794280115302</v>
      </c>
      <c r="CM25" s="782">
        <f t="shared" si="41"/>
        <v>0</v>
      </c>
      <c r="CN25" s="1847">
        <v>4.5539233032208288E-5</v>
      </c>
      <c r="CO25" s="2190">
        <v>2.2013728841709293E-5</v>
      </c>
      <c r="CP25" s="2190">
        <v>3.1969825359698967E-5</v>
      </c>
      <c r="CQ25" s="2190">
        <v>1.9767387129656418E-5</v>
      </c>
      <c r="CR25" s="2190">
        <v>3.9999899685349733E-5</v>
      </c>
      <c r="CS25" s="2190">
        <v>2.4754832929451689E-5</v>
      </c>
      <c r="CT25" s="2190">
        <v>1.9273683946332265E-5</v>
      </c>
      <c r="CU25" s="2190">
        <v>2.1929194548576545E-5</v>
      </c>
      <c r="CV25" s="2190">
        <v>2.0139355033752385E-5</v>
      </c>
      <c r="CW25" s="2190">
        <v>2.1343027744854725E-5</v>
      </c>
      <c r="CX25" s="2190">
        <v>1.9926657899779325E-5</v>
      </c>
      <c r="CY25" s="2190">
        <v>3.319364973020845E-5</v>
      </c>
      <c r="CZ25" s="2190">
        <v>3.3874874500526939E-5</v>
      </c>
      <c r="DA25" s="2190">
        <v>1.3076790173467151E-5</v>
      </c>
      <c r="DB25" s="2190">
        <v>2.2647815401342691E-5</v>
      </c>
      <c r="DC25" s="2190">
        <v>2.7984277980096857E-4</v>
      </c>
      <c r="DD25" s="2190">
        <v>5.1216078622751636E-4</v>
      </c>
      <c r="DE25" s="2190">
        <v>1.0093805427762941</v>
      </c>
      <c r="DF25" s="2190">
        <v>2.9404990660268254E-5</v>
      </c>
      <c r="DG25" s="2190">
        <v>8.9609005787616821E-5</v>
      </c>
      <c r="DH25" s="2190">
        <v>1.0013620885016856E-4</v>
      </c>
      <c r="DI25" s="2190">
        <v>3.3737084449020886E-4</v>
      </c>
      <c r="DJ25" s="2190">
        <v>4.3915282153981652E-5</v>
      </c>
      <c r="DK25" s="2190">
        <v>6.4199467247792283E-5</v>
      </c>
      <c r="DL25" s="2190">
        <v>2.878871338702499E-5</v>
      </c>
      <c r="DM25" s="2190">
        <v>6.9897647345175645E-5</v>
      </c>
      <c r="DN25" s="2190">
        <v>4.5813110614573968E-5</v>
      </c>
      <c r="DO25" s="2190">
        <v>1.3461209663823658E-4</v>
      </c>
      <c r="DP25" s="2190">
        <v>5.9809365097031793E-5</v>
      </c>
      <c r="DQ25" s="2190">
        <v>1.4491664864725406E-5</v>
      </c>
      <c r="DR25" s="2190">
        <v>7.3744658467806909E-5</v>
      </c>
      <c r="DS25" s="2190">
        <v>8.0565076741713108E-5</v>
      </c>
      <c r="DT25" s="2190">
        <v>5.4102842449266079E-4</v>
      </c>
      <c r="DU25" s="2190">
        <v>3.3833202674719075E-5</v>
      </c>
      <c r="DV25" s="2190">
        <v>1.0861017036429658E-3</v>
      </c>
      <c r="DW25" s="2190">
        <v>6.1368741677568332E-5</v>
      </c>
      <c r="DX25" s="2190">
        <v>5.1317479509906875E-4</v>
      </c>
      <c r="DY25" s="2190">
        <v>1.3269326545975558E-4</v>
      </c>
      <c r="DZ25" s="2190">
        <v>2.7023283234735096E-3</v>
      </c>
      <c r="EA25" s="2191">
        <v>1.6146183932069731E-4</v>
      </c>
      <c r="EB25" s="1783">
        <v>0</v>
      </c>
      <c r="EC25" s="783">
        <v>0.30821686013063049</v>
      </c>
      <c r="ED25" s="1784">
        <f t="shared" si="42"/>
        <v>0</v>
      </c>
      <c r="EE25" s="1783">
        <f t="shared" si="43"/>
        <v>0</v>
      </c>
      <c r="EF25" s="784">
        <v>0.17551355375816441</v>
      </c>
      <c r="EG25" s="1784">
        <f t="shared" si="44"/>
        <v>0</v>
      </c>
      <c r="EH25" s="1783">
        <f t="shared" si="45"/>
        <v>0</v>
      </c>
      <c r="EI25" s="1978"/>
      <c r="EJ25" s="1939"/>
      <c r="EK25" s="800">
        <v>1.3970973312433027E-4</v>
      </c>
      <c r="EL25" s="1600">
        <f t="shared" si="46"/>
        <v>0</v>
      </c>
      <c r="EM25" s="1785">
        <f t="shared" si="47"/>
        <v>0</v>
      </c>
      <c r="EN25" s="1600">
        <f t="shared" si="48"/>
        <v>0</v>
      </c>
      <c r="EO25" s="1786">
        <f t="shared" si="49"/>
        <v>0</v>
      </c>
      <c r="EP25" s="780">
        <v>18</v>
      </c>
      <c r="EQ25" s="781" t="s">
        <v>410</v>
      </c>
      <c r="ER25" s="717"/>
      <c r="ES25" s="780">
        <v>18</v>
      </c>
      <c r="ET25" s="781" t="s">
        <v>410</v>
      </c>
      <c r="EU25" s="784">
        <v>4.1050000000000003E-2</v>
      </c>
      <c r="EV25" s="1756">
        <f t="shared" si="50"/>
        <v>0</v>
      </c>
      <c r="EW25" s="1757">
        <f t="shared" si="51"/>
        <v>0</v>
      </c>
      <c r="EX25" s="1758">
        <f t="shared" si="52"/>
        <v>0</v>
      </c>
      <c r="EY25" s="783">
        <v>4.0203999999999997E-2</v>
      </c>
      <c r="EZ25" s="1756">
        <f t="shared" si="53"/>
        <v>0</v>
      </c>
      <c r="FA25" s="1759">
        <f t="shared" si="54"/>
        <v>0</v>
      </c>
      <c r="FB25" s="1760">
        <f t="shared" si="55"/>
        <v>0</v>
      </c>
    </row>
    <row r="26" spans="2:158" ht="11.25" customHeight="1">
      <c r="B26" s="777">
        <v>19</v>
      </c>
      <c r="C26" s="778" t="s">
        <v>411</v>
      </c>
      <c r="D26" s="1133">
        <v>0</v>
      </c>
      <c r="E26" s="1775"/>
      <c r="F26" s="1776">
        <v>0.38971210838272652</v>
      </c>
      <c r="G26" s="1776">
        <v>0.38971210838272652</v>
      </c>
      <c r="H26" s="773">
        <f t="shared" si="18"/>
        <v>0</v>
      </c>
      <c r="I26" s="1806">
        <v>0</v>
      </c>
      <c r="J26" s="1807">
        <v>0</v>
      </c>
      <c r="K26" s="1807">
        <v>0</v>
      </c>
      <c r="L26" s="1807">
        <v>0</v>
      </c>
      <c r="M26" s="1807">
        <v>5.3858997145473151E-5</v>
      </c>
      <c r="N26" s="1807">
        <v>2.1282527683247882E-6</v>
      </c>
      <c r="O26" s="1807">
        <v>0</v>
      </c>
      <c r="P26" s="1807">
        <v>0</v>
      </c>
      <c r="Q26" s="1807">
        <v>0</v>
      </c>
      <c r="R26" s="1807">
        <v>0</v>
      </c>
      <c r="S26" s="1807">
        <v>0</v>
      </c>
      <c r="T26" s="1807">
        <v>0</v>
      </c>
      <c r="U26" s="1807">
        <v>0</v>
      </c>
      <c r="V26" s="1807">
        <v>1.379017422506116E-5</v>
      </c>
      <c r="W26" s="1807">
        <v>2.5992779783393501E-4</v>
      </c>
      <c r="X26" s="1807">
        <v>7.4539034915653201E-3</v>
      </c>
      <c r="Y26" s="1807">
        <v>6.9998691613240875E-3</v>
      </c>
      <c r="Z26" s="1807">
        <v>0.1884327726826627</v>
      </c>
      <c r="AA26" s="1807">
        <v>0.3257036885225415</v>
      </c>
      <c r="AB26" s="1807">
        <v>0.1870281987412295</v>
      </c>
      <c r="AC26" s="1807">
        <v>0.15838572297708375</v>
      </c>
      <c r="AD26" s="1807">
        <v>2.0683781481932108E-3</v>
      </c>
      <c r="AE26" s="1807">
        <v>1.8125793003443901E-3</v>
      </c>
      <c r="AF26" s="1807">
        <v>1.9859383250688534E-4</v>
      </c>
      <c r="AG26" s="1807">
        <v>0</v>
      </c>
      <c r="AH26" s="1807">
        <v>2.3403309227924828E-5</v>
      </c>
      <c r="AI26" s="1807">
        <v>0</v>
      </c>
      <c r="AJ26" s="1807">
        <v>2.9124876881202274E-5</v>
      </c>
      <c r="AK26" s="1807">
        <v>3.8297155287305261E-5</v>
      </c>
      <c r="AL26" s="1807">
        <v>0</v>
      </c>
      <c r="AM26" s="1807">
        <v>2.0543709824207477E-6</v>
      </c>
      <c r="AN26" s="1807">
        <v>8.5946653211668223E-4</v>
      </c>
      <c r="AO26" s="1807">
        <v>3.138925934359041E-3</v>
      </c>
      <c r="AP26" s="1807">
        <v>8.1024993730208813E-4</v>
      </c>
      <c r="AQ26" s="1807">
        <v>1.3610719802916777E-6</v>
      </c>
      <c r="AR26" s="1807">
        <v>0</v>
      </c>
      <c r="AS26" s="1807">
        <v>1.199246184307E-2</v>
      </c>
      <c r="AT26" s="1807">
        <v>9.2830255236786778E-6</v>
      </c>
      <c r="AU26" s="1807">
        <v>3.5998054159234634E-2</v>
      </c>
      <c r="AV26" s="1807">
        <v>0</v>
      </c>
      <c r="AW26" s="1807">
        <f t="shared" si="56"/>
        <v>0</v>
      </c>
      <c r="AX26" s="1807">
        <f t="shared" si="19"/>
        <v>0</v>
      </c>
      <c r="AY26" s="1807">
        <f t="shared" si="20"/>
        <v>0</v>
      </c>
      <c r="AZ26" s="1807">
        <f t="shared" si="21"/>
        <v>0</v>
      </c>
      <c r="BA26" s="1807">
        <f t="shared" si="22"/>
        <v>0</v>
      </c>
      <c r="BB26" s="1807">
        <f t="shared" si="23"/>
        <v>0</v>
      </c>
      <c r="BC26" s="1807">
        <f t="shared" si="24"/>
        <v>0</v>
      </c>
      <c r="BD26" s="1807">
        <f t="shared" si="25"/>
        <v>0</v>
      </c>
      <c r="BE26" s="1807">
        <f t="shared" si="26"/>
        <v>0</v>
      </c>
      <c r="BF26" s="1807">
        <f t="shared" si="27"/>
        <v>0</v>
      </c>
      <c r="BG26" s="1807">
        <f t="shared" si="28"/>
        <v>0</v>
      </c>
      <c r="BH26" s="1807">
        <f t="shared" si="29"/>
        <v>0</v>
      </c>
      <c r="BI26" s="1807">
        <f t="shared" si="30"/>
        <v>0</v>
      </c>
      <c r="BJ26" s="1807">
        <f t="shared" si="31"/>
        <v>0</v>
      </c>
      <c r="BK26" s="1807">
        <f t="shared" si="32"/>
        <v>0</v>
      </c>
      <c r="BL26" s="1807">
        <f t="shared" si="33"/>
        <v>0</v>
      </c>
      <c r="BM26" s="1807">
        <f t="shared" si="0"/>
        <v>0</v>
      </c>
      <c r="BN26" s="1807">
        <f t="shared" si="1"/>
        <v>0</v>
      </c>
      <c r="BO26" s="1807">
        <f t="shared" si="34"/>
        <v>0</v>
      </c>
      <c r="BP26" s="1807">
        <f t="shared" si="35"/>
        <v>0</v>
      </c>
      <c r="BQ26" s="1807">
        <f t="shared" si="36"/>
        <v>0</v>
      </c>
      <c r="BR26" s="1807">
        <f t="shared" si="37"/>
        <v>0</v>
      </c>
      <c r="BS26" s="1807">
        <f t="shared" si="38"/>
        <v>0</v>
      </c>
      <c r="BT26" s="1807">
        <f t="shared" si="39"/>
        <v>0</v>
      </c>
      <c r="BU26" s="1807">
        <f t="shared" si="2"/>
        <v>0</v>
      </c>
      <c r="BV26" s="1807">
        <f t="shared" si="3"/>
        <v>0</v>
      </c>
      <c r="BW26" s="1807">
        <f t="shared" si="4"/>
        <v>0</v>
      </c>
      <c r="BX26" s="1807">
        <f t="shared" si="5"/>
        <v>0</v>
      </c>
      <c r="BY26" s="1807">
        <f>$H$36*AK36</f>
        <v>0</v>
      </c>
      <c r="BZ26" s="1807">
        <f t="shared" si="7"/>
        <v>0</v>
      </c>
      <c r="CA26" s="1807">
        <f t="shared" si="8"/>
        <v>0</v>
      </c>
      <c r="CB26" s="1807">
        <f t="shared" si="9"/>
        <v>0</v>
      </c>
      <c r="CC26" s="1807">
        <f t="shared" si="10"/>
        <v>0</v>
      </c>
      <c r="CD26" s="1807">
        <f t="shared" si="11"/>
        <v>0</v>
      </c>
      <c r="CE26" s="1807">
        <f t="shared" si="12"/>
        <v>0</v>
      </c>
      <c r="CF26" s="1807">
        <f t="shared" si="13"/>
        <v>0</v>
      </c>
      <c r="CG26" s="1807">
        <f t="shared" si="14"/>
        <v>0</v>
      </c>
      <c r="CH26" s="1807">
        <f t="shared" si="15"/>
        <v>0</v>
      </c>
      <c r="CI26" s="1807">
        <f t="shared" si="16"/>
        <v>0</v>
      </c>
      <c r="CJ26" s="1830">
        <f t="shared" si="17"/>
        <v>0</v>
      </c>
      <c r="CK26" s="773">
        <f t="shared" si="40"/>
        <v>0</v>
      </c>
      <c r="CL26" s="799">
        <v>0.38971210838272652</v>
      </c>
      <c r="CM26" s="773">
        <f t="shared" si="41"/>
        <v>0</v>
      </c>
      <c r="CN26" s="766">
        <v>1.6123092294128042E-4</v>
      </c>
      <c r="CO26" s="2188">
        <v>1.7476625657814618E-4</v>
      </c>
      <c r="CP26" s="2188">
        <v>2.383576757186761E-4</v>
      </c>
      <c r="CQ26" s="2188">
        <v>1.5648759911744792E-4</v>
      </c>
      <c r="CR26" s="2188">
        <v>4.3667135902072214E-4</v>
      </c>
      <c r="CS26" s="2188">
        <v>1.9603716659735487E-4</v>
      </c>
      <c r="CT26" s="2188">
        <v>1.8882984751697276E-4</v>
      </c>
      <c r="CU26" s="2188">
        <v>2.0352734027154567E-4</v>
      </c>
      <c r="CV26" s="2188">
        <v>2.1849138908060058E-4</v>
      </c>
      <c r="CW26" s="2188">
        <v>2.145587978309218E-4</v>
      </c>
      <c r="CX26" s="2188">
        <v>2.0565182550252373E-4</v>
      </c>
      <c r="CY26" s="2188">
        <v>3.4866606748218675E-4</v>
      </c>
      <c r="CZ26" s="2188">
        <v>3.8548288905910729E-4</v>
      </c>
      <c r="DA26" s="2188">
        <v>1.1881272301546697E-4</v>
      </c>
      <c r="DB26" s="2188">
        <v>3.1869020196597384E-4</v>
      </c>
      <c r="DC26" s="2188">
        <v>3.654489159726789E-3</v>
      </c>
      <c r="DD26" s="2188">
        <v>3.5357445959705905E-3</v>
      </c>
      <c r="DE26" s="2188">
        <v>8.5289960723609462E-2</v>
      </c>
      <c r="DF26" s="2188">
        <v>1.1458559135218302</v>
      </c>
      <c r="DG26" s="2188">
        <v>8.4122212093727902E-2</v>
      </c>
      <c r="DH26" s="2188">
        <v>7.091829762368046E-2</v>
      </c>
      <c r="DI26" s="2188">
        <v>1.3026201014398879E-3</v>
      </c>
      <c r="DJ26" s="2188">
        <v>1.1423134972164692E-3</v>
      </c>
      <c r="DK26" s="2188">
        <v>6.5376627880090442E-4</v>
      </c>
      <c r="DL26" s="2188">
        <v>3.2838422865029383E-4</v>
      </c>
      <c r="DM26" s="2188">
        <v>6.6926925696475428E-4</v>
      </c>
      <c r="DN26" s="2188">
        <v>4.2635935302372783E-4</v>
      </c>
      <c r="DO26" s="2188">
        <v>5.3530783892787438E-4</v>
      </c>
      <c r="DP26" s="2188">
        <v>6.5692530448378133E-4</v>
      </c>
      <c r="DQ26" s="2188">
        <v>1.622190633227488E-4</v>
      </c>
      <c r="DR26" s="2188">
        <v>7.7404913662507406E-4</v>
      </c>
      <c r="DS26" s="2188">
        <v>1.1722445222908998E-3</v>
      </c>
      <c r="DT26" s="2188">
        <v>2.0216040580577333E-3</v>
      </c>
      <c r="DU26" s="2188">
        <v>7.0417571533714035E-4</v>
      </c>
      <c r="DV26" s="2188">
        <v>3.7676238155858409E-4</v>
      </c>
      <c r="DW26" s="2188">
        <v>6.1455427357082009E-4</v>
      </c>
      <c r="DX26" s="2188">
        <v>6.1050927365465853E-3</v>
      </c>
      <c r="DY26" s="2188">
        <v>2.961948734172334E-4</v>
      </c>
      <c r="DZ26" s="2188">
        <v>1.6441517501270406E-2</v>
      </c>
      <c r="EA26" s="2189">
        <v>7.9754548480004731E-4</v>
      </c>
      <c r="EB26" s="1777">
        <v>0</v>
      </c>
      <c r="EC26" s="774">
        <v>0.25791165341184591</v>
      </c>
      <c r="ED26" s="1778">
        <f t="shared" si="42"/>
        <v>0</v>
      </c>
      <c r="EE26" s="1777">
        <f t="shared" si="43"/>
        <v>0</v>
      </c>
      <c r="EF26" s="779">
        <v>0.17835273652482092</v>
      </c>
      <c r="EG26" s="1778">
        <f t="shared" si="44"/>
        <v>0</v>
      </c>
      <c r="EH26" s="1777">
        <f t="shared" si="45"/>
        <v>0</v>
      </c>
      <c r="EI26" s="1978"/>
      <c r="EJ26" s="1939"/>
      <c r="EK26" s="799">
        <v>6.5237544047439075E-4</v>
      </c>
      <c r="EL26" s="1602">
        <f t="shared" si="46"/>
        <v>0</v>
      </c>
      <c r="EM26" s="1779">
        <f t="shared" si="47"/>
        <v>0</v>
      </c>
      <c r="EN26" s="1602">
        <f t="shared" si="48"/>
        <v>0</v>
      </c>
      <c r="EO26" s="1780">
        <f t="shared" si="49"/>
        <v>0</v>
      </c>
      <c r="EP26" s="777">
        <v>19</v>
      </c>
      <c r="EQ26" s="778" t="s">
        <v>411</v>
      </c>
      <c r="ER26" s="716"/>
      <c r="ES26" s="777">
        <v>19</v>
      </c>
      <c r="ET26" s="778" t="s">
        <v>411</v>
      </c>
      <c r="EU26" s="779">
        <v>3.7449999999999997E-2</v>
      </c>
      <c r="EV26" s="1751">
        <f t="shared" si="50"/>
        <v>0</v>
      </c>
      <c r="EW26" s="1752">
        <f t="shared" si="51"/>
        <v>0</v>
      </c>
      <c r="EX26" s="1753">
        <f t="shared" si="52"/>
        <v>0</v>
      </c>
      <c r="EY26" s="774">
        <v>3.6255000000000003E-2</v>
      </c>
      <c r="EZ26" s="1751">
        <f t="shared" si="53"/>
        <v>0</v>
      </c>
      <c r="FA26" s="1754">
        <f t="shared" si="54"/>
        <v>0</v>
      </c>
      <c r="FB26" s="1755">
        <f t="shared" si="55"/>
        <v>0</v>
      </c>
    </row>
    <row r="27" spans="2:158" s="718" customFormat="1" ht="11.25" customHeight="1">
      <c r="B27" s="780">
        <v>20</v>
      </c>
      <c r="C27" s="781" t="s">
        <v>18</v>
      </c>
      <c r="D27" s="1134">
        <f>'(入力用)総括表'!F25/100</f>
        <v>0</v>
      </c>
      <c r="E27" s="1781"/>
      <c r="F27" s="1782">
        <v>7.9261454189146097E-2</v>
      </c>
      <c r="G27" s="1782">
        <v>7.9261454189146097E-2</v>
      </c>
      <c r="H27" s="782">
        <f t="shared" si="18"/>
        <v>0</v>
      </c>
      <c r="I27" s="1808">
        <v>0</v>
      </c>
      <c r="J27" s="1809">
        <v>9.6756714916015175E-5</v>
      </c>
      <c r="K27" s="1809">
        <v>0</v>
      </c>
      <c r="L27" s="1809">
        <v>1.5842191332788226E-3</v>
      </c>
      <c r="M27" s="1809">
        <v>7.5402596003662416E-4</v>
      </c>
      <c r="N27" s="1809">
        <v>0</v>
      </c>
      <c r="O27" s="1809">
        <v>0</v>
      </c>
      <c r="P27" s="1809">
        <v>1.9458786290636431E-5</v>
      </c>
      <c r="Q27" s="1809">
        <v>0</v>
      </c>
      <c r="R27" s="1809">
        <v>0</v>
      </c>
      <c r="S27" s="1809">
        <v>0</v>
      </c>
      <c r="T27" s="1809">
        <v>2.5822444869080204E-5</v>
      </c>
      <c r="U27" s="1809">
        <v>0</v>
      </c>
      <c r="V27" s="1809">
        <v>2.7580348450122318E-6</v>
      </c>
      <c r="W27" s="1809">
        <v>4.0433212996389894E-4</v>
      </c>
      <c r="X27" s="1809">
        <v>7.4539034915653201E-3</v>
      </c>
      <c r="Y27" s="1809">
        <v>2.4761219416459507E-2</v>
      </c>
      <c r="Z27" s="1809">
        <v>1.62357440184101E-2</v>
      </c>
      <c r="AA27" s="1809">
        <v>2.298890793939606E-2</v>
      </c>
      <c r="AB27" s="1809">
        <v>5.3107946226540664E-2</v>
      </c>
      <c r="AC27" s="1809">
        <v>9.1259379436219833E-3</v>
      </c>
      <c r="AD27" s="1809">
        <v>1.96901488421138E-2</v>
      </c>
      <c r="AE27" s="1809">
        <v>6.5252854812398043E-4</v>
      </c>
      <c r="AF27" s="1809">
        <v>7.3803010313023909E-3</v>
      </c>
      <c r="AG27" s="1809">
        <v>0</v>
      </c>
      <c r="AH27" s="1809">
        <v>1.4041985536754898E-4</v>
      </c>
      <c r="AI27" s="1809">
        <v>0</v>
      </c>
      <c r="AJ27" s="1809">
        <v>2.0255028012836128E-4</v>
      </c>
      <c r="AK27" s="1809">
        <v>3.8297155287305256E-6</v>
      </c>
      <c r="AL27" s="1809">
        <v>9.370753877149417E-6</v>
      </c>
      <c r="AM27" s="1809">
        <v>1.4586033975187308E-4</v>
      </c>
      <c r="AN27" s="1809">
        <v>1.6676216294801295E-4</v>
      </c>
      <c r="AO27" s="1809">
        <v>2.3840115365015343E-3</v>
      </c>
      <c r="AP27" s="1809">
        <v>4.96071390184952E-4</v>
      </c>
      <c r="AQ27" s="1809">
        <v>6.8053599014583887E-5</v>
      </c>
      <c r="AR27" s="1809">
        <v>0</v>
      </c>
      <c r="AS27" s="1809">
        <v>8.5558955837082163E-3</v>
      </c>
      <c r="AT27" s="1809">
        <v>1.5781143390253751E-4</v>
      </c>
      <c r="AU27" s="1809">
        <v>0</v>
      </c>
      <c r="AV27" s="1809">
        <v>1.1506253862052802E-3</v>
      </c>
      <c r="AW27" s="1809">
        <f t="shared" si="56"/>
        <v>0</v>
      </c>
      <c r="AX27" s="1809">
        <f t="shared" si="19"/>
        <v>0</v>
      </c>
      <c r="AY27" s="1809">
        <f t="shared" si="20"/>
        <v>0</v>
      </c>
      <c r="AZ27" s="1809">
        <f t="shared" si="21"/>
        <v>0</v>
      </c>
      <c r="BA27" s="1809">
        <f t="shared" si="22"/>
        <v>0</v>
      </c>
      <c r="BB27" s="1809">
        <f t="shared" si="23"/>
        <v>0</v>
      </c>
      <c r="BC27" s="1809">
        <f t="shared" si="24"/>
        <v>0</v>
      </c>
      <c r="BD27" s="1809">
        <f t="shared" si="25"/>
        <v>0</v>
      </c>
      <c r="BE27" s="1809">
        <f t="shared" si="26"/>
        <v>0</v>
      </c>
      <c r="BF27" s="1809">
        <f t="shared" si="27"/>
        <v>0</v>
      </c>
      <c r="BG27" s="1809">
        <f t="shared" si="28"/>
        <v>0</v>
      </c>
      <c r="BH27" s="1809">
        <f t="shared" si="29"/>
        <v>0</v>
      </c>
      <c r="BI27" s="1809">
        <f t="shared" si="30"/>
        <v>0</v>
      </c>
      <c r="BJ27" s="1809">
        <f t="shared" si="31"/>
        <v>0</v>
      </c>
      <c r="BK27" s="1809">
        <f t="shared" si="32"/>
        <v>0</v>
      </c>
      <c r="BL27" s="1809">
        <f t="shared" si="33"/>
        <v>0</v>
      </c>
      <c r="BM27" s="1809">
        <f t="shared" si="0"/>
        <v>0</v>
      </c>
      <c r="BN27" s="1809">
        <f t="shared" si="1"/>
        <v>0</v>
      </c>
      <c r="BO27" s="1809">
        <f t="shared" si="34"/>
        <v>0</v>
      </c>
      <c r="BP27" s="1809">
        <f t="shared" si="35"/>
        <v>0</v>
      </c>
      <c r="BQ27" s="1809">
        <f t="shared" si="36"/>
        <v>0</v>
      </c>
      <c r="BR27" s="1809">
        <f t="shared" si="37"/>
        <v>0</v>
      </c>
      <c r="BS27" s="1809">
        <f t="shared" si="38"/>
        <v>0</v>
      </c>
      <c r="BT27" s="1809">
        <f t="shared" si="39"/>
        <v>0</v>
      </c>
      <c r="BU27" s="1809">
        <f t="shared" si="2"/>
        <v>0</v>
      </c>
      <c r="BV27" s="1809">
        <f t="shared" si="3"/>
        <v>0</v>
      </c>
      <c r="BW27" s="1809">
        <f t="shared" si="4"/>
        <v>0</v>
      </c>
      <c r="BX27" s="1809">
        <f t="shared" si="5"/>
        <v>0</v>
      </c>
      <c r="BY27" s="1809">
        <f>$H$36*AK37</f>
        <v>0</v>
      </c>
      <c r="BZ27" s="1809">
        <f t="shared" si="7"/>
        <v>0</v>
      </c>
      <c r="CA27" s="1809">
        <f t="shared" si="8"/>
        <v>0</v>
      </c>
      <c r="CB27" s="1809">
        <f t="shared" si="9"/>
        <v>0</v>
      </c>
      <c r="CC27" s="1809">
        <f t="shared" si="10"/>
        <v>0</v>
      </c>
      <c r="CD27" s="1809">
        <f t="shared" si="11"/>
        <v>0</v>
      </c>
      <c r="CE27" s="1809">
        <f t="shared" si="12"/>
        <v>0</v>
      </c>
      <c r="CF27" s="1809">
        <f t="shared" si="13"/>
        <v>0</v>
      </c>
      <c r="CG27" s="1809">
        <f t="shared" si="14"/>
        <v>0</v>
      </c>
      <c r="CH27" s="1809">
        <f t="shared" si="15"/>
        <v>0</v>
      </c>
      <c r="CI27" s="1809">
        <f t="shared" si="16"/>
        <v>0</v>
      </c>
      <c r="CJ27" s="1831">
        <f t="shared" si="17"/>
        <v>0</v>
      </c>
      <c r="CK27" s="782">
        <f t="shared" si="40"/>
        <v>0</v>
      </c>
      <c r="CL27" s="800">
        <v>7.9261454189146097E-2</v>
      </c>
      <c r="CM27" s="782">
        <f t="shared" si="41"/>
        <v>0</v>
      </c>
      <c r="CN27" s="1847">
        <v>2.2770462516951073E-5</v>
      </c>
      <c r="CO27" s="2190">
        <v>3.1417617787392099E-5</v>
      </c>
      <c r="CP27" s="2190">
        <v>2.6083046309279132E-5</v>
      </c>
      <c r="CQ27" s="2190">
        <v>1.4979379788163149E-4</v>
      </c>
      <c r="CR27" s="2190">
        <v>1.1543729182437658E-4</v>
      </c>
      <c r="CS27" s="2190">
        <v>3.078024936074306E-5</v>
      </c>
      <c r="CT27" s="2190">
        <v>2.3572213253527613E-5</v>
      </c>
      <c r="CU27" s="2190">
        <v>3.1034053869738797E-5</v>
      </c>
      <c r="CV27" s="2190">
        <v>2.8428427271219554E-5</v>
      </c>
      <c r="CW27" s="2190">
        <v>3.0441979544568195E-5</v>
      </c>
      <c r="CX27" s="2190">
        <v>2.8906682950673245E-5</v>
      </c>
      <c r="CY27" s="2190">
        <v>5.0887077903348163E-5</v>
      </c>
      <c r="CZ27" s="2190">
        <v>6.173552752617692E-5</v>
      </c>
      <c r="DA27" s="2190">
        <v>1.5929533643519232E-5</v>
      </c>
      <c r="DB27" s="2190">
        <v>6.0204294922859939E-5</v>
      </c>
      <c r="DC27" s="2190">
        <v>6.3492247307593585E-4</v>
      </c>
      <c r="DD27" s="2190">
        <v>2.0122401713041005E-3</v>
      </c>
      <c r="DE27" s="2190">
        <v>1.493877875660873E-3</v>
      </c>
      <c r="DF27" s="2190">
        <v>2.1367511381244265E-3</v>
      </c>
      <c r="DG27" s="2190">
        <v>1.0044154715602434</v>
      </c>
      <c r="DH27" s="2190">
        <v>8.7285689340183437E-4</v>
      </c>
      <c r="DI27" s="2190">
        <v>1.607762209152194E-3</v>
      </c>
      <c r="DJ27" s="2190">
        <v>9.5704827928171134E-5</v>
      </c>
      <c r="DK27" s="2190">
        <v>6.5262878066977474E-4</v>
      </c>
      <c r="DL27" s="2190">
        <v>4.940118191065647E-5</v>
      </c>
      <c r="DM27" s="2190">
        <v>1.1317644543956374E-4</v>
      </c>
      <c r="DN27" s="2190">
        <v>5.2138630647262217E-5</v>
      </c>
      <c r="DO27" s="2190">
        <v>8.0789903101893752E-5</v>
      </c>
      <c r="DP27" s="2190">
        <v>7.6319833008509826E-5</v>
      </c>
      <c r="DQ27" s="2190">
        <v>2.584765533249967E-5</v>
      </c>
      <c r="DR27" s="2190">
        <v>1.112817094765111E-4</v>
      </c>
      <c r="DS27" s="2190">
        <v>1.0867038419720786E-4</v>
      </c>
      <c r="DT27" s="2190">
        <v>2.6287389050759686E-4</v>
      </c>
      <c r="DU27" s="2190">
        <v>8.205097583317688E-5</v>
      </c>
      <c r="DV27" s="2190">
        <v>4.1741667522896515E-5</v>
      </c>
      <c r="DW27" s="2190">
        <v>6.7117938236438494E-5</v>
      </c>
      <c r="DX27" s="2190">
        <v>7.7879184848840294E-4</v>
      </c>
      <c r="DY27" s="2190">
        <v>4.7818562109180303E-5</v>
      </c>
      <c r="DZ27" s="2190">
        <v>5.2904442238072382E-5</v>
      </c>
      <c r="EA27" s="2191">
        <v>1.9268438356653616E-4</v>
      </c>
      <c r="EB27" s="1783">
        <v>0</v>
      </c>
      <c r="EC27" s="783">
        <v>0.40001140879618191</v>
      </c>
      <c r="ED27" s="1784">
        <f t="shared" si="42"/>
        <v>0</v>
      </c>
      <c r="EE27" s="1783">
        <f t="shared" si="43"/>
        <v>0</v>
      </c>
      <c r="EF27" s="784">
        <v>0.22901256869046036</v>
      </c>
      <c r="EG27" s="1784">
        <f t="shared" si="44"/>
        <v>0</v>
      </c>
      <c r="EH27" s="1783">
        <f t="shared" si="45"/>
        <v>0</v>
      </c>
      <c r="EI27" s="1978"/>
      <c r="EJ27" s="1939"/>
      <c r="EK27" s="800">
        <v>9.0716175648865955E-4</v>
      </c>
      <c r="EL27" s="1600">
        <f t="shared" si="46"/>
        <v>0</v>
      </c>
      <c r="EM27" s="1785">
        <f t="shared" si="47"/>
        <v>0</v>
      </c>
      <c r="EN27" s="1600">
        <f t="shared" si="48"/>
        <v>0</v>
      </c>
      <c r="EO27" s="1786">
        <f t="shared" si="49"/>
        <v>0</v>
      </c>
      <c r="EP27" s="780">
        <v>20</v>
      </c>
      <c r="EQ27" s="781" t="s">
        <v>18</v>
      </c>
      <c r="ER27" s="717"/>
      <c r="ES27" s="780">
        <v>20</v>
      </c>
      <c r="ET27" s="781" t="s">
        <v>18</v>
      </c>
      <c r="EU27" s="784">
        <v>5.1396999999999998E-2</v>
      </c>
      <c r="EV27" s="1756">
        <f t="shared" si="50"/>
        <v>0</v>
      </c>
      <c r="EW27" s="1757">
        <f t="shared" si="51"/>
        <v>0</v>
      </c>
      <c r="EX27" s="1758">
        <f t="shared" si="52"/>
        <v>0</v>
      </c>
      <c r="EY27" s="783">
        <v>4.9685E-2</v>
      </c>
      <c r="EZ27" s="1756">
        <f t="shared" si="53"/>
        <v>0</v>
      </c>
      <c r="FA27" s="1759">
        <f t="shared" si="54"/>
        <v>0</v>
      </c>
      <c r="FB27" s="1760">
        <f t="shared" si="55"/>
        <v>0</v>
      </c>
    </row>
    <row r="28" spans="2:158" s="718" customFormat="1" ht="11.25" customHeight="1">
      <c r="B28" s="780">
        <v>21</v>
      </c>
      <c r="C28" s="781" t="s">
        <v>880</v>
      </c>
      <c r="D28" s="1134">
        <f>'(入力用)総括表'!F26/100</f>
        <v>0</v>
      </c>
      <c r="E28" s="1781"/>
      <c r="F28" s="1782">
        <v>4.7247206323248858E-2</v>
      </c>
      <c r="G28" s="1782">
        <v>4.7247206323248858E-2</v>
      </c>
      <c r="H28" s="782">
        <f t="shared" si="18"/>
        <v>0</v>
      </c>
      <c r="I28" s="1808">
        <v>0</v>
      </c>
      <c r="J28" s="1809">
        <v>0</v>
      </c>
      <c r="K28" s="1809">
        <v>1.5563394895206473E-4</v>
      </c>
      <c r="L28" s="1809">
        <v>5.1103843008994278E-5</v>
      </c>
      <c r="M28" s="1809">
        <v>0</v>
      </c>
      <c r="N28" s="1809">
        <v>6.3847583049743655E-6</v>
      </c>
      <c r="O28" s="1809">
        <v>0</v>
      </c>
      <c r="P28" s="1809">
        <v>0</v>
      </c>
      <c r="Q28" s="1809">
        <v>6.5956534643669821E-5</v>
      </c>
      <c r="R28" s="1809">
        <v>0</v>
      </c>
      <c r="S28" s="1809">
        <v>0</v>
      </c>
      <c r="T28" s="1809">
        <v>0</v>
      </c>
      <c r="U28" s="1809">
        <v>0</v>
      </c>
      <c r="V28" s="1809">
        <v>8.2741045350366962E-6</v>
      </c>
      <c r="W28" s="1809">
        <v>5.7761732851985563E-5</v>
      </c>
      <c r="X28" s="1809">
        <v>9.8077677520596305E-4</v>
      </c>
      <c r="Y28" s="1809">
        <v>6.5419337956299886E-5</v>
      </c>
      <c r="Z28" s="1809">
        <v>1.6921046397509223E-5</v>
      </c>
      <c r="AA28" s="1809">
        <v>4.9986753510319765E-5</v>
      </c>
      <c r="AB28" s="1809">
        <v>5.7043980909281056E-5</v>
      </c>
      <c r="AC28" s="1809">
        <v>4.0559724193875478E-3</v>
      </c>
      <c r="AD28" s="1809">
        <v>9.2468670154520014E-3</v>
      </c>
      <c r="AE28" s="1809">
        <v>0</v>
      </c>
      <c r="AF28" s="1809">
        <v>1.9951752475110343E-3</v>
      </c>
      <c r="AG28" s="1809">
        <v>1.0531181361544529E-5</v>
      </c>
      <c r="AH28" s="1809">
        <v>2.3403309227924828E-5</v>
      </c>
      <c r="AI28" s="1809">
        <v>2.4335044898157837E-5</v>
      </c>
      <c r="AJ28" s="1809">
        <v>2.9124876881202275E-4</v>
      </c>
      <c r="AK28" s="1809">
        <v>1.4169947456302946E-4</v>
      </c>
      <c r="AL28" s="1809">
        <v>4.6853769385747082E-5</v>
      </c>
      <c r="AM28" s="1809">
        <v>1.2326225894524484E-4</v>
      </c>
      <c r="AN28" s="1809">
        <v>1.325545397791898E-4</v>
      </c>
      <c r="AO28" s="1809">
        <v>2.4409350638085634E-3</v>
      </c>
      <c r="AP28" s="1809">
        <v>7.7166660695436972E-5</v>
      </c>
      <c r="AQ28" s="1809">
        <v>1.9055007724083488E-5</v>
      </c>
      <c r="AR28" s="1809">
        <v>9.5398607180335169E-5</v>
      </c>
      <c r="AS28" s="1809">
        <v>1.2987023654564885E-3</v>
      </c>
      <c r="AT28" s="1809">
        <v>1.4620765199793918E-4</v>
      </c>
      <c r="AU28" s="1809">
        <v>0</v>
      </c>
      <c r="AV28" s="1809">
        <v>0</v>
      </c>
      <c r="AW28" s="1809">
        <f t="shared" si="56"/>
        <v>0</v>
      </c>
      <c r="AX28" s="1809">
        <f t="shared" si="19"/>
        <v>0</v>
      </c>
      <c r="AY28" s="1809">
        <f t="shared" si="20"/>
        <v>0</v>
      </c>
      <c r="AZ28" s="1809">
        <f t="shared" si="21"/>
        <v>0</v>
      </c>
      <c r="BA28" s="1809">
        <f t="shared" si="22"/>
        <v>0</v>
      </c>
      <c r="BB28" s="1809">
        <f t="shared" si="23"/>
        <v>0</v>
      </c>
      <c r="BC28" s="1809">
        <f t="shared" si="24"/>
        <v>0</v>
      </c>
      <c r="BD28" s="1809">
        <f t="shared" si="25"/>
        <v>0</v>
      </c>
      <c r="BE28" s="1809">
        <f t="shared" si="26"/>
        <v>0</v>
      </c>
      <c r="BF28" s="1809">
        <f t="shared" si="27"/>
        <v>0</v>
      </c>
      <c r="BG28" s="1809">
        <f t="shared" si="28"/>
        <v>0</v>
      </c>
      <c r="BH28" s="1809">
        <f t="shared" si="29"/>
        <v>0</v>
      </c>
      <c r="BI28" s="1809">
        <f t="shared" si="30"/>
        <v>0</v>
      </c>
      <c r="BJ28" s="1809">
        <f t="shared" si="31"/>
        <v>0</v>
      </c>
      <c r="BK28" s="1809">
        <f t="shared" si="32"/>
        <v>0</v>
      </c>
      <c r="BL28" s="1809">
        <f t="shared" si="33"/>
        <v>0</v>
      </c>
      <c r="BM28" s="1809">
        <f t="shared" si="0"/>
        <v>0</v>
      </c>
      <c r="BN28" s="1809">
        <f t="shared" si="1"/>
        <v>0</v>
      </c>
      <c r="BO28" s="1809">
        <f t="shared" si="34"/>
        <v>0</v>
      </c>
      <c r="BP28" s="1809">
        <f t="shared" si="35"/>
        <v>0</v>
      </c>
      <c r="BQ28" s="1809">
        <f t="shared" si="36"/>
        <v>0</v>
      </c>
      <c r="BR28" s="1809">
        <f t="shared" si="37"/>
        <v>0</v>
      </c>
      <c r="BS28" s="1809">
        <f t="shared" si="38"/>
        <v>0</v>
      </c>
      <c r="BT28" s="1809">
        <f t="shared" si="39"/>
        <v>0</v>
      </c>
      <c r="BU28" s="1809">
        <f t="shared" si="2"/>
        <v>0</v>
      </c>
      <c r="BV28" s="1809">
        <f t="shared" si="3"/>
        <v>0</v>
      </c>
      <c r="BW28" s="1809">
        <f t="shared" si="4"/>
        <v>0</v>
      </c>
      <c r="BX28" s="1809">
        <f t="shared" si="5"/>
        <v>0</v>
      </c>
      <c r="BY28" s="1809">
        <f>$H$36*AK38</f>
        <v>0</v>
      </c>
      <c r="BZ28" s="1809">
        <f t="shared" si="7"/>
        <v>0</v>
      </c>
      <c r="CA28" s="1809">
        <f t="shared" si="8"/>
        <v>0</v>
      </c>
      <c r="CB28" s="1809">
        <f t="shared" si="9"/>
        <v>0</v>
      </c>
      <c r="CC28" s="1809">
        <f t="shared" si="10"/>
        <v>0</v>
      </c>
      <c r="CD28" s="1809">
        <f t="shared" si="11"/>
        <v>0</v>
      </c>
      <c r="CE28" s="1809">
        <f t="shared" si="12"/>
        <v>0</v>
      </c>
      <c r="CF28" s="1809">
        <f t="shared" si="13"/>
        <v>0</v>
      </c>
      <c r="CG28" s="1809">
        <f t="shared" si="14"/>
        <v>0</v>
      </c>
      <c r="CH28" s="1809">
        <f t="shared" si="15"/>
        <v>0</v>
      </c>
      <c r="CI28" s="1809">
        <f t="shared" si="16"/>
        <v>0</v>
      </c>
      <c r="CJ28" s="1831">
        <f t="shared" si="17"/>
        <v>0</v>
      </c>
      <c r="CK28" s="782">
        <f t="shared" si="40"/>
        <v>0</v>
      </c>
      <c r="CL28" s="800">
        <v>4.7247206323248858E-2</v>
      </c>
      <c r="CM28" s="782">
        <f t="shared" si="41"/>
        <v>0</v>
      </c>
      <c r="CN28" s="1847">
        <v>3.0936244191315125E-6</v>
      </c>
      <c r="CO28" s="2190">
        <v>3.1631162439716484E-6</v>
      </c>
      <c r="CP28" s="2190">
        <v>1.1626085983839628E-5</v>
      </c>
      <c r="CQ28" s="2190">
        <v>6.3217146766404664E-6</v>
      </c>
      <c r="CR28" s="2190">
        <v>7.1721865203704396E-6</v>
      </c>
      <c r="CS28" s="2190">
        <v>3.8738089344462395E-6</v>
      </c>
      <c r="CT28" s="2190">
        <v>2.7461805865775995E-6</v>
      </c>
      <c r="CU28" s="2190">
        <v>4.0328324615083414E-6</v>
      </c>
      <c r="CV28" s="2190">
        <v>6.1821945247681538E-6</v>
      </c>
      <c r="CW28" s="2190">
        <v>3.6156615302754064E-6</v>
      </c>
      <c r="CX28" s="2190">
        <v>3.2502858833940899E-6</v>
      </c>
      <c r="CY28" s="2190">
        <v>5.5577928719414268E-6</v>
      </c>
      <c r="CZ28" s="2190">
        <v>6.8319861161646319E-6</v>
      </c>
      <c r="DA28" s="2190">
        <v>2.440668813919636E-6</v>
      </c>
      <c r="DB28" s="2190">
        <v>6.0282696864900957E-6</v>
      </c>
      <c r="DC28" s="2190">
        <v>5.0066719705748256E-5</v>
      </c>
      <c r="DD28" s="2190">
        <v>5.9018367482360324E-6</v>
      </c>
      <c r="DE28" s="2190">
        <v>4.7886870239010953E-6</v>
      </c>
      <c r="DF28" s="2190">
        <v>7.1389166064199156E-6</v>
      </c>
      <c r="DG28" s="2190">
        <v>6.5868442296744877E-6</v>
      </c>
      <c r="DH28" s="2190">
        <v>1.000193654629471</v>
      </c>
      <c r="DI28" s="2190">
        <v>4.4351406615395715E-4</v>
      </c>
      <c r="DJ28" s="2190">
        <v>5.056091197872936E-6</v>
      </c>
      <c r="DK28" s="2190">
        <v>1.0106176407941492E-4</v>
      </c>
      <c r="DL28" s="2190">
        <v>5.798213366508868E-6</v>
      </c>
      <c r="DM28" s="2190">
        <v>1.2509318748945573E-5</v>
      </c>
      <c r="DN28" s="2190">
        <v>7.065979489923372E-6</v>
      </c>
      <c r="DO28" s="2190">
        <v>2.0552967113086719E-5</v>
      </c>
      <c r="DP28" s="2190">
        <v>1.4532588831690759E-5</v>
      </c>
      <c r="DQ28" s="2190">
        <v>5.4746260875268515E-6</v>
      </c>
      <c r="DR28" s="2190">
        <v>1.6170455499104285E-5</v>
      </c>
      <c r="DS28" s="2190">
        <v>1.6069879485932538E-5</v>
      </c>
      <c r="DT28" s="2190">
        <v>1.2267112342480562E-4</v>
      </c>
      <c r="DU28" s="2190">
        <v>8.2363937026905172E-6</v>
      </c>
      <c r="DV28" s="2190">
        <v>4.8540465218900767E-6</v>
      </c>
      <c r="DW28" s="2190">
        <v>1.171435078729292E-5</v>
      </c>
      <c r="DX28" s="2190">
        <v>7.0874351069143794E-5</v>
      </c>
      <c r="DY28" s="2190">
        <v>1.1239483372858841E-5</v>
      </c>
      <c r="DZ28" s="2190">
        <v>3.3352932906479536E-6</v>
      </c>
      <c r="EA28" s="2191">
        <v>3.446647567201502E-5</v>
      </c>
      <c r="EB28" s="1783">
        <v>0</v>
      </c>
      <c r="EC28" s="783">
        <v>0.66355708781180278</v>
      </c>
      <c r="ED28" s="1784">
        <f t="shared" si="42"/>
        <v>0</v>
      </c>
      <c r="EE28" s="1783">
        <f t="shared" si="43"/>
        <v>0</v>
      </c>
      <c r="EF28" s="784">
        <v>0.39282092881768405</v>
      </c>
      <c r="EG28" s="1784">
        <f t="shared" si="44"/>
        <v>0</v>
      </c>
      <c r="EH28" s="1783">
        <f t="shared" si="45"/>
        <v>0</v>
      </c>
      <c r="EI28" s="1978"/>
      <c r="EJ28" s="1939"/>
      <c r="EK28" s="800">
        <v>3.1972595796964836E-4</v>
      </c>
      <c r="EL28" s="1600">
        <f t="shared" si="46"/>
        <v>0</v>
      </c>
      <c r="EM28" s="1785">
        <f t="shared" si="47"/>
        <v>0</v>
      </c>
      <c r="EN28" s="1600">
        <f t="shared" si="48"/>
        <v>0</v>
      </c>
      <c r="EO28" s="1786">
        <f t="shared" si="49"/>
        <v>0</v>
      </c>
      <c r="EP28" s="780">
        <v>21</v>
      </c>
      <c r="EQ28" s="781" t="s">
        <v>412</v>
      </c>
      <c r="ER28" s="717"/>
      <c r="ES28" s="780">
        <v>21</v>
      </c>
      <c r="ET28" s="781" t="s">
        <v>412</v>
      </c>
      <c r="EU28" s="784">
        <v>0.113162</v>
      </c>
      <c r="EV28" s="1756">
        <f t="shared" si="50"/>
        <v>0</v>
      </c>
      <c r="EW28" s="1757">
        <f t="shared" si="51"/>
        <v>0</v>
      </c>
      <c r="EX28" s="1758">
        <f t="shared" si="52"/>
        <v>0</v>
      </c>
      <c r="EY28" s="783">
        <v>0.111336</v>
      </c>
      <c r="EZ28" s="1756">
        <f t="shared" si="53"/>
        <v>0</v>
      </c>
      <c r="FA28" s="1759">
        <f t="shared" si="54"/>
        <v>0</v>
      </c>
      <c r="FB28" s="1760">
        <f t="shared" si="55"/>
        <v>0</v>
      </c>
    </row>
    <row r="29" spans="2:158" s="718" customFormat="1" ht="11.25" customHeight="1">
      <c r="B29" s="780">
        <v>22</v>
      </c>
      <c r="C29" s="781" t="s">
        <v>19</v>
      </c>
      <c r="D29" s="1134">
        <f>'(入力用)総括表'!F27/100</f>
        <v>0</v>
      </c>
      <c r="E29" s="1781"/>
      <c r="F29" s="1782">
        <v>6.7003734734558895E-2</v>
      </c>
      <c r="G29" s="1782">
        <v>6.7003734734558895E-2</v>
      </c>
      <c r="H29" s="782">
        <f t="shared" si="18"/>
        <v>0</v>
      </c>
      <c r="I29" s="1808">
        <v>0</v>
      </c>
      <c r="J29" s="1809">
        <v>0</v>
      </c>
      <c r="K29" s="1809">
        <v>0</v>
      </c>
      <c r="L29" s="1809">
        <v>4.8667893158898884E-2</v>
      </c>
      <c r="M29" s="1809">
        <v>0</v>
      </c>
      <c r="N29" s="1809">
        <v>0</v>
      </c>
      <c r="O29" s="1809">
        <v>0</v>
      </c>
      <c r="P29" s="1809">
        <v>0</v>
      </c>
      <c r="Q29" s="1809">
        <v>0</v>
      </c>
      <c r="R29" s="1809">
        <v>0</v>
      </c>
      <c r="S29" s="1809">
        <v>0</v>
      </c>
      <c r="T29" s="1809">
        <v>0</v>
      </c>
      <c r="U29" s="1809">
        <v>0</v>
      </c>
      <c r="V29" s="1809">
        <v>0</v>
      </c>
      <c r="W29" s="1809">
        <v>0</v>
      </c>
      <c r="X29" s="1809">
        <v>0</v>
      </c>
      <c r="Y29" s="1809">
        <v>0</v>
      </c>
      <c r="Z29" s="1809">
        <v>0</v>
      </c>
      <c r="AA29" s="1809">
        <v>0</v>
      </c>
      <c r="AB29" s="1809">
        <v>0</v>
      </c>
      <c r="AC29" s="1809">
        <v>0</v>
      </c>
      <c r="AD29" s="1809">
        <v>0.11276716551080829</v>
      </c>
      <c r="AE29" s="1809">
        <v>0</v>
      </c>
      <c r="AF29" s="1809">
        <v>0</v>
      </c>
      <c r="AG29" s="1809">
        <v>0</v>
      </c>
      <c r="AH29" s="1809">
        <v>0</v>
      </c>
      <c r="AI29" s="1809">
        <v>0</v>
      </c>
      <c r="AJ29" s="1809">
        <v>0</v>
      </c>
      <c r="AK29" s="1809">
        <v>0</v>
      </c>
      <c r="AL29" s="1809">
        <v>0</v>
      </c>
      <c r="AM29" s="1809">
        <v>6.2596683834360177E-3</v>
      </c>
      <c r="AN29" s="1809">
        <v>0</v>
      </c>
      <c r="AO29" s="1809">
        <v>7.6413058799293066E-3</v>
      </c>
      <c r="AP29" s="1809">
        <v>4.4095234683106841E-5</v>
      </c>
      <c r="AQ29" s="1809">
        <v>0</v>
      </c>
      <c r="AR29" s="1809">
        <v>0</v>
      </c>
      <c r="AS29" s="1809">
        <v>5.7062983934518939E-2</v>
      </c>
      <c r="AT29" s="1809">
        <v>2.0886807428277023E-5</v>
      </c>
      <c r="AU29" s="1809">
        <v>0</v>
      </c>
      <c r="AV29" s="1809">
        <v>0</v>
      </c>
      <c r="AW29" s="1809">
        <f t="shared" ref="AW29:AW31" si="58">$H$8*I29</f>
        <v>0</v>
      </c>
      <c r="AX29" s="1809">
        <f t="shared" ref="AX29:AX31" si="59">$H$9*J29</f>
        <v>0</v>
      </c>
      <c r="AY29" s="1809">
        <f t="shared" ref="AY29:AY31" si="60">$H$10*K29</f>
        <v>0</v>
      </c>
      <c r="AZ29" s="1809">
        <f t="shared" ref="AZ29:AZ31" si="61">$H$11*L29</f>
        <v>0</v>
      </c>
      <c r="BA29" s="1809">
        <f t="shared" ref="BA29:BA31" si="62">$H$12*M29</f>
        <v>0</v>
      </c>
      <c r="BB29" s="1809">
        <f t="shared" ref="BB29:BB31" si="63">$H$13*N29</f>
        <v>0</v>
      </c>
      <c r="BC29" s="1809">
        <f t="shared" ref="BC29:BC31" si="64">$H$14*O29</f>
        <v>0</v>
      </c>
      <c r="BD29" s="1809">
        <f t="shared" ref="BD29:BD31" si="65">$H$15*P29</f>
        <v>0</v>
      </c>
      <c r="BE29" s="1809">
        <f t="shared" ref="BE29:BE31" si="66">$H$16*Q29</f>
        <v>0</v>
      </c>
      <c r="BF29" s="1809">
        <f t="shared" ref="BF29:BF31" si="67">$H$17*R29</f>
        <v>0</v>
      </c>
      <c r="BG29" s="1809">
        <f t="shared" ref="BG29:BG31" si="68">$H$18*S29</f>
        <v>0</v>
      </c>
      <c r="BH29" s="1809">
        <f t="shared" ref="BH29:BH31" si="69">$H$19*T29</f>
        <v>0</v>
      </c>
      <c r="BI29" s="1809">
        <f t="shared" ref="BI29:BI31" si="70">$H$20*U29</f>
        <v>0</v>
      </c>
      <c r="BJ29" s="1809">
        <f t="shared" ref="BJ29:BJ31" si="71">$H$21*V29</f>
        <v>0</v>
      </c>
      <c r="BK29" s="1809">
        <f t="shared" ref="BK29:BK31" si="72">$H$22*W29</f>
        <v>0</v>
      </c>
      <c r="BL29" s="1809">
        <f t="shared" ref="BL29:BL31" si="73">$H$23*X29</f>
        <v>0</v>
      </c>
      <c r="BM29" s="1809">
        <f t="shared" ref="BM29:BM31" si="74">$H$24*Y29</f>
        <v>0</v>
      </c>
      <c r="BN29" s="1809">
        <f t="shared" ref="BN29:BN31" si="75">$H$25*Z29</f>
        <v>0</v>
      </c>
      <c r="BO29" s="1809">
        <f t="shared" ref="BO29:BO31" si="76">$H$26*AA29</f>
        <v>0</v>
      </c>
      <c r="BP29" s="1809">
        <f t="shared" ref="BP29:BP31" si="77">$H$27*AB29</f>
        <v>0</v>
      </c>
      <c r="BQ29" s="1809">
        <f t="shared" ref="BQ29:BQ31" si="78">$H$28*AC29</f>
        <v>0</v>
      </c>
      <c r="BR29" s="1809">
        <f t="shared" si="37"/>
        <v>0</v>
      </c>
      <c r="BS29" s="1809">
        <f t="shared" si="38"/>
        <v>0</v>
      </c>
      <c r="BT29" s="1809">
        <f t="shared" si="39"/>
        <v>0</v>
      </c>
      <c r="BU29" s="1809">
        <f t="shared" ref="BU29:BU31" si="79">$H$32*AG29</f>
        <v>0</v>
      </c>
      <c r="BV29" s="1809">
        <f t="shared" ref="BV29:BV31" si="80">$H$33*AH29</f>
        <v>0</v>
      </c>
      <c r="BW29" s="1809">
        <f t="shared" ref="BW29:BW31" si="81">$H$34*AI29</f>
        <v>0</v>
      </c>
      <c r="BX29" s="1809">
        <f t="shared" ref="BX29:BX31" si="82">$H$35*AJ29</f>
        <v>0</v>
      </c>
      <c r="BY29" s="1809">
        <f t="shared" ref="BY29:BY31" si="83">$H$36*AK39</f>
        <v>0</v>
      </c>
      <c r="BZ29" s="1809">
        <f t="shared" ref="BZ29:BZ31" si="84">$H$37*AL29</f>
        <v>0</v>
      </c>
      <c r="CA29" s="1809">
        <f t="shared" ref="CA29:CA31" si="85">$H$38*AM29</f>
        <v>0</v>
      </c>
      <c r="CB29" s="1809">
        <f t="shared" ref="CB29:CB31" si="86">$H$39*AN29</f>
        <v>0</v>
      </c>
      <c r="CC29" s="1809">
        <f t="shared" ref="CC29:CC31" si="87">$H$40*AO29</f>
        <v>0</v>
      </c>
      <c r="CD29" s="1809">
        <f t="shared" ref="CD29:CD31" si="88">$H$41*AP29</f>
        <v>0</v>
      </c>
      <c r="CE29" s="1809">
        <f t="shared" ref="CE29:CE31" si="89">$H$42*AQ29</f>
        <v>0</v>
      </c>
      <c r="CF29" s="1809">
        <f t="shared" ref="CF29:CF31" si="90">$H$43*AR29</f>
        <v>0</v>
      </c>
      <c r="CG29" s="1809">
        <f t="shared" ref="CG29:CG31" si="91">$H$44*AS29</f>
        <v>0</v>
      </c>
      <c r="CH29" s="1809">
        <f t="shared" ref="CH29:CH31" si="92">$H$45*AT29</f>
        <v>0</v>
      </c>
      <c r="CI29" s="1809">
        <f t="shared" ref="CI29:CI31" si="93">$H$46*AU29</f>
        <v>0</v>
      </c>
      <c r="CJ29" s="1831">
        <f t="shared" ref="CJ29:CJ31" si="94">$H$47*AV29</f>
        <v>0</v>
      </c>
      <c r="CK29" s="782">
        <f t="shared" si="40"/>
        <v>0</v>
      </c>
      <c r="CL29" s="800">
        <v>6.7003734734558895E-2</v>
      </c>
      <c r="CM29" s="782">
        <f t="shared" si="41"/>
        <v>0</v>
      </c>
      <c r="CN29" s="1847">
        <v>1.2823959900433885E-4</v>
      </c>
      <c r="CO29" s="2190">
        <v>1.5048742380423087E-4</v>
      </c>
      <c r="CP29" s="2190">
        <v>1.5665549540307936E-4</v>
      </c>
      <c r="CQ29" s="2190">
        <v>3.415585550246898E-3</v>
      </c>
      <c r="CR29" s="2190">
        <v>3.6062190530320771E-4</v>
      </c>
      <c r="CS29" s="2190">
        <v>2.4117674520215501E-4</v>
      </c>
      <c r="CT29" s="2190">
        <v>1.2311234718699615E-4</v>
      </c>
      <c r="CU29" s="2190">
        <v>1.438548197382594E-4</v>
      </c>
      <c r="CV29" s="2190">
        <v>1.5089775764609377E-4</v>
      </c>
      <c r="CW29" s="2190">
        <v>1.6388923089547531E-4</v>
      </c>
      <c r="CX29" s="2190">
        <v>1.4549226605946382E-4</v>
      </c>
      <c r="CY29" s="2190">
        <v>2.5872368792920891E-4</v>
      </c>
      <c r="CZ29" s="2190">
        <v>2.7160991674667127E-4</v>
      </c>
      <c r="DA29" s="2190">
        <v>6.2371958889328132E-5</v>
      </c>
      <c r="DB29" s="2190">
        <v>1.4200899120978339E-4</v>
      </c>
      <c r="DC29" s="2190">
        <v>1.6477615149687496E-4</v>
      </c>
      <c r="DD29" s="2190">
        <v>1.1793121058133799E-4</v>
      </c>
      <c r="DE29" s="2190">
        <v>1.8121021577497803E-4</v>
      </c>
      <c r="DF29" s="2190">
        <v>1.9959319730397231E-4</v>
      </c>
      <c r="DG29" s="2190">
        <v>1.782371632267571E-4</v>
      </c>
      <c r="DH29" s="2190">
        <v>8.5834751216909836E-5</v>
      </c>
      <c r="DI29" s="2190">
        <v>1.0077336472977745</v>
      </c>
      <c r="DJ29" s="2190">
        <v>2.5865890196713362E-4</v>
      </c>
      <c r="DK29" s="2190">
        <v>3.5312815170489124E-4</v>
      </c>
      <c r="DL29" s="2190">
        <v>2.3483956588071236E-4</v>
      </c>
      <c r="DM29" s="2190">
        <v>4.4214418222546464E-4</v>
      </c>
      <c r="DN29" s="2190">
        <v>2.7593985686395257E-4</v>
      </c>
      <c r="DO29" s="2190">
        <v>3.5001857772239353E-4</v>
      </c>
      <c r="DP29" s="2190">
        <v>4.097415193998411E-4</v>
      </c>
      <c r="DQ29" s="2190">
        <v>1.0683982022551508E-4</v>
      </c>
      <c r="DR29" s="2190">
        <v>9.6242309246124635E-4</v>
      </c>
      <c r="DS29" s="2190">
        <v>4.9799426957989896E-4</v>
      </c>
      <c r="DT29" s="2190">
        <v>8.7899383454541412E-4</v>
      </c>
      <c r="DU29" s="2190">
        <v>2.134503644525874E-4</v>
      </c>
      <c r="DV29" s="2190">
        <v>1.7998861418325283E-4</v>
      </c>
      <c r="DW29" s="2190">
        <v>3.5632066863223766E-4</v>
      </c>
      <c r="DX29" s="2190">
        <v>4.2797751530817317E-3</v>
      </c>
      <c r="DY29" s="2190">
        <v>1.9355155218702579E-4</v>
      </c>
      <c r="DZ29" s="2190">
        <v>1.0003570766395856E-4</v>
      </c>
      <c r="EA29" s="2191">
        <v>4.3438467891012962E-4</v>
      </c>
      <c r="EB29" s="1783">
        <v>0</v>
      </c>
      <c r="EC29" s="783">
        <v>0.31307539441132337</v>
      </c>
      <c r="ED29" s="1784">
        <f t="shared" ref="ED29:ED31" si="95">H29*EC29</f>
        <v>0</v>
      </c>
      <c r="EE29" s="1783">
        <f t="shared" ref="EE29:EE31" si="96">EB29*EC29</f>
        <v>0</v>
      </c>
      <c r="EF29" s="784">
        <v>0.16017763718213895</v>
      </c>
      <c r="EG29" s="1784">
        <f t="shared" ref="EG29:EG31" si="97">H29*EF29</f>
        <v>0</v>
      </c>
      <c r="EH29" s="1783">
        <f t="shared" ref="EH29:EH31" si="98">EB29*EF29</f>
        <v>0</v>
      </c>
      <c r="EI29" s="1978"/>
      <c r="EJ29" s="1939"/>
      <c r="EK29" s="800">
        <v>4.8110159163033777E-4</v>
      </c>
      <c r="EL29" s="1600">
        <f t="shared" ref="EL29:EL31" si="99">$EJ$8*EK29</f>
        <v>0</v>
      </c>
      <c r="EM29" s="1785">
        <f t="shared" ref="EM29:EM31" si="100">EL29*EC29</f>
        <v>0</v>
      </c>
      <c r="EN29" s="1600">
        <f t="shared" ref="EN29:EN31" si="101">EL29*EF29</f>
        <v>0</v>
      </c>
      <c r="EO29" s="1786">
        <f t="shared" ref="EO29:EO31" si="102">H29+EB29+EL29</f>
        <v>0</v>
      </c>
      <c r="EP29" s="780">
        <v>22</v>
      </c>
      <c r="EQ29" s="781" t="s">
        <v>19</v>
      </c>
      <c r="ER29" s="717"/>
      <c r="ES29" s="780">
        <v>22</v>
      </c>
      <c r="ET29" s="781" t="s">
        <v>19</v>
      </c>
      <c r="EU29" s="784">
        <v>2.9464000000000001E-2</v>
      </c>
      <c r="EV29" s="1756">
        <f t="shared" si="50"/>
        <v>0</v>
      </c>
      <c r="EW29" s="1757">
        <f t="shared" si="51"/>
        <v>0</v>
      </c>
      <c r="EX29" s="1758">
        <f t="shared" si="52"/>
        <v>0</v>
      </c>
      <c r="EY29" s="783">
        <v>2.7639E-2</v>
      </c>
      <c r="EZ29" s="1756">
        <f t="shared" si="53"/>
        <v>0</v>
      </c>
      <c r="FA29" s="1759">
        <f t="shared" si="54"/>
        <v>0</v>
      </c>
      <c r="FB29" s="1760">
        <f t="shared" si="55"/>
        <v>0</v>
      </c>
    </row>
    <row r="30" spans="2:158" s="718" customFormat="1" ht="11.25" customHeight="1">
      <c r="B30" s="780">
        <v>23</v>
      </c>
      <c r="C30" s="781" t="s">
        <v>20</v>
      </c>
      <c r="D30" s="1134">
        <f>'(入力用)総括表'!F28/100</f>
        <v>0</v>
      </c>
      <c r="E30" s="1781"/>
      <c r="F30" s="1782">
        <v>0.17793528438289352</v>
      </c>
      <c r="G30" s="1782">
        <v>0.17793528438289352</v>
      </c>
      <c r="H30" s="782">
        <f t="shared" si="18"/>
        <v>0</v>
      </c>
      <c r="I30" s="1808">
        <v>5.4173120871295387E-4</v>
      </c>
      <c r="J30" s="1809">
        <v>2.2447557860515522E-3</v>
      </c>
      <c r="K30" s="1809">
        <v>1.1413156256484748E-3</v>
      </c>
      <c r="L30" s="1809">
        <v>8.4150994821477233E-3</v>
      </c>
      <c r="M30" s="1809">
        <v>4.5780147573652175E-3</v>
      </c>
      <c r="N30" s="1809">
        <v>5.7079739246470827E-3</v>
      </c>
      <c r="O30" s="1809">
        <v>2.4002777180830839E-2</v>
      </c>
      <c r="P30" s="1809">
        <v>1.3322782346989076E-2</v>
      </c>
      <c r="Q30" s="1809">
        <v>4.0893051479075288E-3</v>
      </c>
      <c r="R30" s="1809">
        <v>1.1882532676964861E-3</v>
      </c>
      <c r="S30" s="1809">
        <v>2.1303166091236319E-3</v>
      </c>
      <c r="T30" s="1809">
        <v>5.396890977637763E-3</v>
      </c>
      <c r="U30" s="1809">
        <v>4.3132317089506255E-3</v>
      </c>
      <c r="V30" s="1809">
        <v>4.4597423443847786E-3</v>
      </c>
      <c r="W30" s="1809">
        <v>1.3574007220216607E-3</v>
      </c>
      <c r="X30" s="1809">
        <v>7.8462142016477048E-4</v>
      </c>
      <c r="Y30" s="1809">
        <v>1.4719351040167474E-3</v>
      </c>
      <c r="Z30" s="1809">
        <v>9.9495752817354219E-3</v>
      </c>
      <c r="AA30" s="1809">
        <v>4.0739204110910605E-3</v>
      </c>
      <c r="AB30" s="1809">
        <v>4.221254587286798E-3</v>
      </c>
      <c r="AC30" s="1809">
        <v>4.8671669032650574E-3</v>
      </c>
      <c r="AD30" s="1809">
        <v>1.4600316340187371E-3</v>
      </c>
      <c r="AE30" s="1809">
        <v>4.3828167482327353E-2</v>
      </c>
      <c r="AF30" s="1809">
        <v>3.4007269457961998E-3</v>
      </c>
      <c r="AG30" s="1809">
        <v>9.0831439243321561E-3</v>
      </c>
      <c r="AH30" s="1809">
        <v>3.276463291909476E-3</v>
      </c>
      <c r="AI30" s="1809">
        <v>3.917942228603412E-3</v>
      </c>
      <c r="AJ30" s="1809">
        <v>6.8800902341640104E-3</v>
      </c>
      <c r="AK30" s="1809">
        <v>1.6111613229369322E-2</v>
      </c>
      <c r="AL30" s="1809">
        <v>3.37347139577379E-5</v>
      </c>
      <c r="AM30" s="1809">
        <v>2.0317729016141191E-3</v>
      </c>
      <c r="AN30" s="1809">
        <v>1.8976678952904655E-2</v>
      </c>
      <c r="AO30" s="1809">
        <v>9.0874345379435961E-3</v>
      </c>
      <c r="AP30" s="1809">
        <v>1.2997070422845741E-2</v>
      </c>
      <c r="AQ30" s="1809">
        <v>3.8749719278904065E-3</v>
      </c>
      <c r="AR30" s="1809">
        <v>4.0003815944287216E-2</v>
      </c>
      <c r="AS30" s="1809">
        <v>8.9288562630187966E-3</v>
      </c>
      <c r="AT30" s="1809">
        <v>6.7719671195235953E-3</v>
      </c>
      <c r="AU30" s="1809">
        <v>0.14682990108642777</v>
      </c>
      <c r="AV30" s="1809">
        <v>1.6833223242632802E-3</v>
      </c>
      <c r="AW30" s="1809">
        <f t="shared" si="58"/>
        <v>0</v>
      </c>
      <c r="AX30" s="1809">
        <f t="shared" si="59"/>
        <v>0</v>
      </c>
      <c r="AY30" s="1809">
        <f t="shared" si="60"/>
        <v>0</v>
      </c>
      <c r="AZ30" s="1809">
        <f t="shared" si="61"/>
        <v>0</v>
      </c>
      <c r="BA30" s="1809">
        <f t="shared" si="62"/>
        <v>0</v>
      </c>
      <c r="BB30" s="1809">
        <f t="shared" si="63"/>
        <v>0</v>
      </c>
      <c r="BC30" s="1809">
        <f t="shared" si="64"/>
        <v>0</v>
      </c>
      <c r="BD30" s="1809">
        <f t="shared" si="65"/>
        <v>0</v>
      </c>
      <c r="BE30" s="1809">
        <f t="shared" si="66"/>
        <v>0</v>
      </c>
      <c r="BF30" s="1809">
        <f t="shared" si="67"/>
        <v>0</v>
      </c>
      <c r="BG30" s="1809">
        <f t="shared" si="68"/>
        <v>0</v>
      </c>
      <c r="BH30" s="1809">
        <f t="shared" si="69"/>
        <v>0</v>
      </c>
      <c r="BI30" s="1809">
        <f t="shared" si="70"/>
        <v>0</v>
      </c>
      <c r="BJ30" s="1809">
        <f t="shared" si="71"/>
        <v>0</v>
      </c>
      <c r="BK30" s="1809">
        <f t="shared" si="72"/>
        <v>0</v>
      </c>
      <c r="BL30" s="1809">
        <f t="shared" si="73"/>
        <v>0</v>
      </c>
      <c r="BM30" s="1809">
        <f t="shared" si="74"/>
        <v>0</v>
      </c>
      <c r="BN30" s="1809">
        <f t="shared" si="75"/>
        <v>0</v>
      </c>
      <c r="BO30" s="1809">
        <f t="shared" si="76"/>
        <v>0</v>
      </c>
      <c r="BP30" s="1809">
        <f t="shared" si="77"/>
        <v>0</v>
      </c>
      <c r="BQ30" s="1809">
        <f t="shared" si="78"/>
        <v>0</v>
      </c>
      <c r="BR30" s="1809">
        <f t="shared" si="37"/>
        <v>0</v>
      </c>
      <c r="BS30" s="1809">
        <f t="shared" si="38"/>
        <v>0</v>
      </c>
      <c r="BT30" s="1809">
        <f t="shared" si="39"/>
        <v>0</v>
      </c>
      <c r="BU30" s="1809">
        <f t="shared" si="79"/>
        <v>0</v>
      </c>
      <c r="BV30" s="1809">
        <f t="shared" si="80"/>
        <v>0</v>
      </c>
      <c r="BW30" s="1809">
        <f t="shared" si="81"/>
        <v>0</v>
      </c>
      <c r="BX30" s="1809">
        <f t="shared" si="82"/>
        <v>0</v>
      </c>
      <c r="BY30" s="1809">
        <f t="shared" si="83"/>
        <v>0</v>
      </c>
      <c r="BZ30" s="1809">
        <f t="shared" si="84"/>
        <v>0</v>
      </c>
      <c r="CA30" s="1809">
        <f t="shared" si="85"/>
        <v>0</v>
      </c>
      <c r="CB30" s="1809">
        <f t="shared" si="86"/>
        <v>0</v>
      </c>
      <c r="CC30" s="1809">
        <f t="shared" si="87"/>
        <v>0</v>
      </c>
      <c r="CD30" s="1809">
        <f t="shared" si="88"/>
        <v>0</v>
      </c>
      <c r="CE30" s="1809">
        <f t="shared" si="89"/>
        <v>0</v>
      </c>
      <c r="CF30" s="1809">
        <f t="shared" si="90"/>
        <v>0</v>
      </c>
      <c r="CG30" s="1809">
        <f t="shared" si="91"/>
        <v>0</v>
      </c>
      <c r="CH30" s="1809">
        <f t="shared" si="92"/>
        <v>0</v>
      </c>
      <c r="CI30" s="1809">
        <f t="shared" si="93"/>
        <v>0</v>
      </c>
      <c r="CJ30" s="1831">
        <f t="shared" si="94"/>
        <v>0</v>
      </c>
      <c r="CK30" s="782">
        <f t="shared" si="40"/>
        <v>0</v>
      </c>
      <c r="CL30" s="800">
        <v>0.17793528438289352</v>
      </c>
      <c r="CM30" s="782">
        <f t="shared" si="41"/>
        <v>0</v>
      </c>
      <c r="CN30" s="1847">
        <v>3.4423080081665718E-4</v>
      </c>
      <c r="CO30" s="2190">
        <v>8.2370219084879895E-4</v>
      </c>
      <c r="CP30" s="2190">
        <v>4.6998648729506458E-4</v>
      </c>
      <c r="CQ30" s="2190">
        <v>1.8403607285763749E-3</v>
      </c>
      <c r="CR30" s="2190">
        <v>1.3556430682121578E-3</v>
      </c>
      <c r="CS30" s="2190">
        <v>1.4534824192571532E-3</v>
      </c>
      <c r="CT30" s="2190">
        <v>4.5357287415164231E-3</v>
      </c>
      <c r="CU30" s="2190">
        <v>3.2962583534055022E-3</v>
      </c>
      <c r="CV30" s="2190">
        <v>9.7701899103746982E-4</v>
      </c>
      <c r="CW30" s="2190">
        <v>4.2821305566263611E-4</v>
      </c>
      <c r="CX30" s="2190">
        <v>5.984892710028957E-4</v>
      </c>
      <c r="CY30" s="2190">
        <v>1.4197973320220622E-3</v>
      </c>
      <c r="CZ30" s="2190">
        <v>1.2880287887203792E-3</v>
      </c>
      <c r="DA30" s="2190">
        <v>9.8135508130253908E-4</v>
      </c>
      <c r="DB30" s="2190">
        <v>5.1184595287994598E-4</v>
      </c>
      <c r="DC30" s="2190">
        <v>3.9310430556837255E-4</v>
      </c>
      <c r="DD30" s="2190">
        <v>5.163820421198713E-4</v>
      </c>
      <c r="DE30" s="2190">
        <v>2.1616328702526821E-3</v>
      </c>
      <c r="DF30" s="2190">
        <v>1.1549961340061956E-3</v>
      </c>
      <c r="DG30" s="2190">
        <v>1.0800122681218671E-3</v>
      </c>
      <c r="DH30" s="2190">
        <v>1.0505915877022417E-3</v>
      </c>
      <c r="DI30" s="2190">
        <v>5.406413645892027E-4</v>
      </c>
      <c r="DJ30" s="2190">
        <v>1.0082924310823249</v>
      </c>
      <c r="DK30" s="2190">
        <v>1.0238871080085893E-3</v>
      </c>
      <c r="DL30" s="2190">
        <v>2.0100283503415744E-3</v>
      </c>
      <c r="DM30" s="2190">
        <v>1.2937537299160481E-3</v>
      </c>
      <c r="DN30" s="2190">
        <v>1.2486404469515392E-3</v>
      </c>
      <c r="DO30" s="2190">
        <v>1.6702047154966871E-3</v>
      </c>
      <c r="DP30" s="2190">
        <v>3.4864694925367513E-3</v>
      </c>
      <c r="DQ30" s="2190">
        <v>3.0005682929986748E-4</v>
      </c>
      <c r="DR30" s="2190">
        <v>8.4738328593954781E-4</v>
      </c>
      <c r="DS30" s="2190">
        <v>4.2198977472302154E-3</v>
      </c>
      <c r="DT30" s="2190">
        <v>2.0681763232842294E-3</v>
      </c>
      <c r="DU30" s="2190">
        <v>2.6702855508597039E-3</v>
      </c>
      <c r="DV30" s="2190">
        <v>1.0066645421595466E-3</v>
      </c>
      <c r="DW30" s="2190">
        <v>7.8173235163069548E-3</v>
      </c>
      <c r="DX30" s="2190">
        <v>2.0346367569008149E-3</v>
      </c>
      <c r="DY30" s="2190">
        <v>1.679600770506598E-3</v>
      </c>
      <c r="DZ30" s="2190">
        <v>2.7080447370218603E-2</v>
      </c>
      <c r="EA30" s="2191">
        <v>1.2099732455557424E-3</v>
      </c>
      <c r="EB30" s="1783">
        <v>0</v>
      </c>
      <c r="EC30" s="783">
        <v>0.44803335145912632</v>
      </c>
      <c r="ED30" s="1784">
        <f t="shared" si="95"/>
        <v>0</v>
      </c>
      <c r="EE30" s="1783">
        <f t="shared" si="96"/>
        <v>0</v>
      </c>
      <c r="EF30" s="784">
        <v>0.25484864962842124</v>
      </c>
      <c r="EG30" s="1784">
        <f t="shared" si="97"/>
        <v>0</v>
      </c>
      <c r="EH30" s="1783">
        <f t="shared" si="98"/>
        <v>0</v>
      </c>
      <c r="EI30" s="1978"/>
      <c r="EJ30" s="1939"/>
      <c r="EK30" s="800">
        <v>2.8259221376093673E-3</v>
      </c>
      <c r="EL30" s="1600">
        <f t="shared" si="99"/>
        <v>0</v>
      </c>
      <c r="EM30" s="1785">
        <f t="shared" si="100"/>
        <v>0</v>
      </c>
      <c r="EN30" s="1600">
        <f t="shared" si="101"/>
        <v>0</v>
      </c>
      <c r="EO30" s="1786">
        <f t="shared" si="102"/>
        <v>0</v>
      </c>
      <c r="EP30" s="780">
        <v>23</v>
      </c>
      <c r="EQ30" s="781" t="s">
        <v>20</v>
      </c>
      <c r="ER30" s="717"/>
      <c r="ES30" s="780">
        <v>23</v>
      </c>
      <c r="ET30" s="781" t="s">
        <v>20</v>
      </c>
      <c r="EU30" s="784">
        <v>0.16559699999999999</v>
      </c>
      <c r="EV30" s="1756">
        <f t="shared" si="50"/>
        <v>0</v>
      </c>
      <c r="EW30" s="1757">
        <f t="shared" si="51"/>
        <v>0</v>
      </c>
      <c r="EX30" s="1758">
        <f t="shared" si="52"/>
        <v>0</v>
      </c>
      <c r="EY30" s="783">
        <v>0.13333300000000001</v>
      </c>
      <c r="EZ30" s="1756">
        <f t="shared" si="53"/>
        <v>0</v>
      </c>
      <c r="FA30" s="1759">
        <f t="shared" si="54"/>
        <v>0</v>
      </c>
      <c r="FB30" s="1760">
        <f t="shared" si="55"/>
        <v>0</v>
      </c>
    </row>
    <row r="31" spans="2:158" ht="11.25" customHeight="1">
      <c r="B31" s="777">
        <v>24</v>
      </c>
      <c r="C31" s="778" t="s">
        <v>3</v>
      </c>
      <c r="D31" s="1774">
        <v>0</v>
      </c>
      <c r="E31" s="1775"/>
      <c r="F31" s="1776">
        <v>1</v>
      </c>
      <c r="G31" s="1776">
        <v>1</v>
      </c>
      <c r="H31" s="773">
        <f t="shared" si="18"/>
        <v>0</v>
      </c>
      <c r="I31" s="1806">
        <v>2.6882902086507485E-3</v>
      </c>
      <c r="J31" s="1807">
        <v>1.5577831101478443E-3</v>
      </c>
      <c r="K31" s="1807">
        <v>8.3004772774434535E-4</v>
      </c>
      <c r="L31" s="1807">
        <v>6.8138457345325704E-4</v>
      </c>
      <c r="M31" s="1807">
        <v>2.6929498572736575E-3</v>
      </c>
      <c r="N31" s="1807">
        <v>5.0226765332465006E-4</v>
      </c>
      <c r="O31" s="1807">
        <v>1.6200221513232936E-3</v>
      </c>
      <c r="P31" s="1807">
        <v>4.7933476895934413E-3</v>
      </c>
      <c r="Q31" s="1807">
        <v>1.7478481680572502E-3</v>
      </c>
      <c r="R31" s="1807">
        <v>3.734510269903242E-3</v>
      </c>
      <c r="S31" s="1807">
        <v>3.2322045103944761E-3</v>
      </c>
      <c r="T31" s="1807">
        <v>5.7584052058048856E-3</v>
      </c>
      <c r="U31" s="1807">
        <v>1.8438395799287379E-2</v>
      </c>
      <c r="V31" s="1807">
        <v>4.4625003792297911E-3</v>
      </c>
      <c r="W31" s="1807">
        <v>3.1480144404332131E-3</v>
      </c>
      <c r="X31" s="1807">
        <v>1.9615535504119261E-3</v>
      </c>
      <c r="Y31" s="1807">
        <v>1.112128745257098E-3</v>
      </c>
      <c r="Z31" s="1807">
        <v>1.0406443534468172E-3</v>
      </c>
      <c r="AA31" s="1807">
        <v>5.1936236897222234E-3</v>
      </c>
      <c r="AB31" s="1807">
        <v>1.4831435036413074E-3</v>
      </c>
      <c r="AC31" s="1807">
        <v>8.1119448387750967E-4</v>
      </c>
      <c r="AD31" s="1807">
        <v>8.1112868556596504E-4</v>
      </c>
      <c r="AE31" s="1807">
        <v>1.1963023382272975E-3</v>
      </c>
      <c r="AF31" s="1807">
        <v>5.3112304042539111E-4</v>
      </c>
      <c r="AG31" s="1807">
        <v>9.8045298475979564E-3</v>
      </c>
      <c r="AH31" s="1807">
        <v>2.9043506751854711E-2</v>
      </c>
      <c r="AI31" s="1807">
        <v>2.8472002530844668E-3</v>
      </c>
      <c r="AJ31" s="1807">
        <v>3.099151671767933E-3</v>
      </c>
      <c r="AK31" s="1807">
        <v>2.6003768440080273E-3</v>
      </c>
      <c r="AL31" s="1807">
        <v>9.1139952209155235E-3</v>
      </c>
      <c r="AM31" s="1807">
        <v>5.2509722310674304E-3</v>
      </c>
      <c r="AN31" s="1807">
        <v>4.1562262150120158E-3</v>
      </c>
      <c r="AO31" s="1807">
        <v>6.4337139077730431E-3</v>
      </c>
      <c r="AP31" s="1807">
        <v>4.7705532022786212E-3</v>
      </c>
      <c r="AQ31" s="1807">
        <v>2.2117419679739763E-3</v>
      </c>
      <c r="AR31" s="1807">
        <v>2.798359143956498E-3</v>
      </c>
      <c r="AS31" s="1807">
        <v>1.7471431822465922E-3</v>
      </c>
      <c r="AT31" s="1807">
        <v>2.1072467938750596E-3</v>
      </c>
      <c r="AU31" s="1807">
        <v>0</v>
      </c>
      <c r="AV31" s="1807">
        <v>0</v>
      </c>
      <c r="AW31" s="1807">
        <f t="shared" si="58"/>
        <v>0</v>
      </c>
      <c r="AX31" s="1807">
        <f t="shared" si="59"/>
        <v>0</v>
      </c>
      <c r="AY31" s="1807">
        <f t="shared" si="60"/>
        <v>0</v>
      </c>
      <c r="AZ31" s="1807">
        <f t="shared" si="61"/>
        <v>0</v>
      </c>
      <c r="BA31" s="1807">
        <f t="shared" si="62"/>
        <v>0</v>
      </c>
      <c r="BB31" s="1807">
        <f t="shared" si="63"/>
        <v>0</v>
      </c>
      <c r="BC31" s="1807">
        <f t="shared" si="64"/>
        <v>0</v>
      </c>
      <c r="BD31" s="1807">
        <f t="shared" si="65"/>
        <v>0</v>
      </c>
      <c r="BE31" s="1807">
        <f t="shared" si="66"/>
        <v>0</v>
      </c>
      <c r="BF31" s="1807">
        <f t="shared" si="67"/>
        <v>0</v>
      </c>
      <c r="BG31" s="1807">
        <f t="shared" si="68"/>
        <v>0</v>
      </c>
      <c r="BH31" s="1807">
        <f t="shared" si="69"/>
        <v>0</v>
      </c>
      <c r="BI31" s="1807">
        <f t="shared" si="70"/>
        <v>0</v>
      </c>
      <c r="BJ31" s="1807">
        <f t="shared" si="71"/>
        <v>0</v>
      </c>
      <c r="BK31" s="1807">
        <f t="shared" si="72"/>
        <v>0</v>
      </c>
      <c r="BL31" s="1807">
        <f t="shared" si="73"/>
        <v>0</v>
      </c>
      <c r="BM31" s="1807">
        <f t="shared" si="74"/>
        <v>0</v>
      </c>
      <c r="BN31" s="1807">
        <f t="shared" si="75"/>
        <v>0</v>
      </c>
      <c r="BO31" s="1807">
        <f t="shared" si="76"/>
        <v>0</v>
      </c>
      <c r="BP31" s="1807">
        <f t="shared" si="77"/>
        <v>0</v>
      </c>
      <c r="BQ31" s="1807">
        <f t="shared" si="78"/>
        <v>0</v>
      </c>
      <c r="BR31" s="1807">
        <f t="shared" si="37"/>
        <v>0</v>
      </c>
      <c r="BS31" s="1807">
        <f t="shared" si="38"/>
        <v>0</v>
      </c>
      <c r="BT31" s="1807">
        <f t="shared" si="39"/>
        <v>0</v>
      </c>
      <c r="BU31" s="1807">
        <f t="shared" si="79"/>
        <v>0</v>
      </c>
      <c r="BV31" s="1807">
        <f t="shared" si="80"/>
        <v>0</v>
      </c>
      <c r="BW31" s="1807">
        <f t="shared" si="81"/>
        <v>0</v>
      </c>
      <c r="BX31" s="1807">
        <f t="shared" si="82"/>
        <v>0</v>
      </c>
      <c r="BY31" s="1807">
        <f t="shared" si="83"/>
        <v>0</v>
      </c>
      <c r="BZ31" s="1807">
        <f t="shared" si="84"/>
        <v>0</v>
      </c>
      <c r="CA31" s="1807">
        <f t="shared" si="85"/>
        <v>0</v>
      </c>
      <c r="CB31" s="1807">
        <f t="shared" si="86"/>
        <v>0</v>
      </c>
      <c r="CC31" s="1807">
        <f t="shared" si="87"/>
        <v>0</v>
      </c>
      <c r="CD31" s="1807">
        <f t="shared" si="88"/>
        <v>0</v>
      </c>
      <c r="CE31" s="1807">
        <f t="shared" si="89"/>
        <v>0</v>
      </c>
      <c r="CF31" s="1807">
        <f t="shared" si="90"/>
        <v>0</v>
      </c>
      <c r="CG31" s="1807">
        <f t="shared" si="91"/>
        <v>0</v>
      </c>
      <c r="CH31" s="1807">
        <f t="shared" si="92"/>
        <v>0</v>
      </c>
      <c r="CI31" s="1807">
        <f t="shared" si="93"/>
        <v>0</v>
      </c>
      <c r="CJ31" s="1830">
        <f t="shared" si="94"/>
        <v>0</v>
      </c>
      <c r="CK31" s="773">
        <f t="shared" si="40"/>
        <v>0</v>
      </c>
      <c r="CL31" s="799">
        <v>1</v>
      </c>
      <c r="CM31" s="773">
        <f t="shared" si="41"/>
        <v>0</v>
      </c>
      <c r="CN31" s="766">
        <v>3.6033462896853745E-3</v>
      </c>
      <c r="CO31" s="2188">
        <v>2.8802484251384429E-3</v>
      </c>
      <c r="CP31" s="2188">
        <v>1.5442896136755426E-3</v>
      </c>
      <c r="CQ31" s="2188">
        <v>1.3026508592346036E-3</v>
      </c>
      <c r="CR31" s="2188">
        <v>4.9239627555433436E-3</v>
      </c>
      <c r="CS31" s="2188">
        <v>1.8331074180292812E-3</v>
      </c>
      <c r="CT31" s="2188">
        <v>2.1595643624456166E-3</v>
      </c>
      <c r="CU31" s="2188">
        <v>7.7083751549570593E-3</v>
      </c>
      <c r="CV31" s="2188">
        <v>2.4517122958574869E-3</v>
      </c>
      <c r="CW31" s="2188">
        <v>4.527496190276383E-3</v>
      </c>
      <c r="CX31" s="2188">
        <v>4.0001095882418944E-3</v>
      </c>
      <c r="CY31" s="2188">
        <v>7.5756365666533243E-3</v>
      </c>
      <c r="CZ31" s="2188">
        <v>2.1055852025520065E-2</v>
      </c>
      <c r="DA31" s="2188">
        <v>4.9431700638245856E-3</v>
      </c>
      <c r="DB31" s="2188">
        <v>4.7099467551753836E-3</v>
      </c>
      <c r="DC31" s="2188">
        <v>2.9381115036875571E-3</v>
      </c>
      <c r="DD31" s="2188">
        <v>2.1433349575920037E-3</v>
      </c>
      <c r="DE31" s="2188">
        <v>2.3487036195539582E-3</v>
      </c>
      <c r="DF31" s="2188">
        <v>6.9343148599311129E-3</v>
      </c>
      <c r="DG31" s="2188">
        <v>2.7081086842117683E-3</v>
      </c>
      <c r="DH31" s="2188">
        <v>1.4952167306726315E-3</v>
      </c>
      <c r="DI31" s="2188">
        <v>2.1876218610200546E-3</v>
      </c>
      <c r="DJ31" s="2188">
        <v>2.7262236834897022E-3</v>
      </c>
      <c r="DK31" s="2188">
        <v>1.0016252225874474</v>
      </c>
      <c r="DL31" s="2188">
        <v>1.1157312997710766E-2</v>
      </c>
      <c r="DM31" s="2188">
        <v>3.3637017408627866E-2</v>
      </c>
      <c r="DN31" s="2188">
        <v>4.6576559045339565E-3</v>
      </c>
      <c r="DO31" s="2188">
        <v>4.3639038626651118E-3</v>
      </c>
      <c r="DP31" s="2188">
        <v>3.5936553580127053E-3</v>
      </c>
      <c r="DQ31" s="2188">
        <v>9.6819567168113883E-3</v>
      </c>
      <c r="DR31" s="2188">
        <v>6.5014979656934195E-3</v>
      </c>
      <c r="DS31" s="2188">
        <v>5.5852866889800302E-3</v>
      </c>
      <c r="DT31" s="2188">
        <v>7.3477890547969486E-3</v>
      </c>
      <c r="DU31" s="2188">
        <v>5.731937241565537E-3</v>
      </c>
      <c r="DV31" s="2188">
        <v>3.0928143901445848E-3</v>
      </c>
      <c r="DW31" s="2188">
        <v>3.9811865480153322E-3</v>
      </c>
      <c r="DX31" s="2188">
        <v>2.5156182490782466E-3</v>
      </c>
      <c r="DY31" s="2188">
        <v>3.6781061033720054E-3</v>
      </c>
      <c r="DZ31" s="2188">
        <v>2.0679398559932637E-3</v>
      </c>
      <c r="EA31" s="2189">
        <v>3.0947145743843089E-3</v>
      </c>
      <c r="EB31" s="1777">
        <v>0</v>
      </c>
      <c r="EC31" s="774">
        <v>0.47794453843868301</v>
      </c>
      <c r="ED31" s="1778">
        <f t="shared" si="95"/>
        <v>0</v>
      </c>
      <c r="EE31" s="1777">
        <f t="shared" si="96"/>
        <v>0</v>
      </c>
      <c r="EF31" s="779">
        <v>0.36128528696808798</v>
      </c>
      <c r="EG31" s="1778">
        <f t="shared" si="97"/>
        <v>0</v>
      </c>
      <c r="EH31" s="1777">
        <f t="shared" si="98"/>
        <v>0</v>
      </c>
      <c r="EI31" s="1978"/>
      <c r="EJ31" s="1939"/>
      <c r="EK31" s="799">
        <v>4.0759306561444402E-3</v>
      </c>
      <c r="EL31" s="1602">
        <f t="shared" si="99"/>
        <v>0</v>
      </c>
      <c r="EM31" s="1779">
        <f t="shared" si="100"/>
        <v>0</v>
      </c>
      <c r="EN31" s="1602">
        <f t="shared" si="101"/>
        <v>0</v>
      </c>
      <c r="EO31" s="1780">
        <f t="shared" si="102"/>
        <v>0</v>
      </c>
      <c r="EP31" s="777">
        <v>24</v>
      </c>
      <c r="EQ31" s="778" t="s">
        <v>3</v>
      </c>
      <c r="ER31" s="716"/>
      <c r="ES31" s="777">
        <v>24</v>
      </c>
      <c r="ET31" s="778" t="s">
        <v>3</v>
      </c>
      <c r="EU31" s="779">
        <v>8.8671E-2</v>
      </c>
      <c r="EV31" s="1751">
        <f t="shared" si="50"/>
        <v>0</v>
      </c>
      <c r="EW31" s="1752">
        <f t="shared" si="51"/>
        <v>0</v>
      </c>
      <c r="EX31" s="1753">
        <f t="shared" si="52"/>
        <v>0</v>
      </c>
      <c r="EY31" s="774">
        <v>7.5814999999999994E-2</v>
      </c>
      <c r="EZ31" s="1751">
        <f t="shared" si="53"/>
        <v>0</v>
      </c>
      <c r="FA31" s="1754">
        <f t="shared" si="54"/>
        <v>0</v>
      </c>
      <c r="FB31" s="1755">
        <f t="shared" si="55"/>
        <v>0</v>
      </c>
    </row>
    <row r="32" spans="2:158" ht="11.25" customHeight="1">
      <c r="B32" s="777">
        <v>25</v>
      </c>
      <c r="C32" s="778" t="s">
        <v>413</v>
      </c>
      <c r="D32" s="1774">
        <v>0</v>
      </c>
      <c r="E32" s="1775"/>
      <c r="F32" s="1776">
        <v>0.67600694902738589</v>
      </c>
      <c r="G32" s="1776">
        <v>0.67600694902738589</v>
      </c>
      <c r="H32" s="773">
        <f t="shared" si="18"/>
        <v>0</v>
      </c>
      <c r="I32" s="1806">
        <v>6.0160676336017509E-3</v>
      </c>
      <c r="J32" s="1807">
        <v>9.5305364192274939E-3</v>
      </c>
      <c r="K32" s="1807">
        <v>1.6600954554886907E-3</v>
      </c>
      <c r="L32" s="1807">
        <v>3.8157536113382394E-3</v>
      </c>
      <c r="M32" s="1807">
        <v>3.8778477944740666E-2</v>
      </c>
      <c r="N32" s="1807">
        <v>1.1479795432343908E-2</v>
      </c>
      <c r="O32" s="1807">
        <v>1.744003438414362E-2</v>
      </c>
      <c r="P32" s="1807">
        <v>0.14496147160314454</v>
      </c>
      <c r="Q32" s="1807">
        <v>2.9284701381789402E-2</v>
      </c>
      <c r="R32" s="1807">
        <v>2.1897810218978103E-2</v>
      </c>
      <c r="S32" s="1807">
        <v>3.283625945787115E-2</v>
      </c>
      <c r="T32" s="1807">
        <v>8.777049011000361E-2</v>
      </c>
      <c r="U32" s="1807">
        <v>0.22706084067832935</v>
      </c>
      <c r="V32" s="1807">
        <v>3.3063321722006635E-2</v>
      </c>
      <c r="W32" s="1807">
        <v>2.0361010830324908E-2</v>
      </c>
      <c r="X32" s="1807">
        <v>1.3338564142801098E-2</v>
      </c>
      <c r="Y32" s="1807">
        <v>9.9437393693575828E-3</v>
      </c>
      <c r="Z32" s="1807">
        <v>1.6904125351111712E-2</v>
      </c>
      <c r="AA32" s="1807">
        <v>2.7657670717259927E-2</v>
      </c>
      <c r="AB32" s="1807">
        <v>1.258770512064802E-2</v>
      </c>
      <c r="AC32" s="1807">
        <v>2.6363820726019063E-3</v>
      </c>
      <c r="AD32" s="1807">
        <v>1.8797907287991241E-2</v>
      </c>
      <c r="AE32" s="1807">
        <v>2.1569693674098243E-2</v>
      </c>
      <c r="AF32" s="1807">
        <v>2.9219464658764992E-3</v>
      </c>
      <c r="AG32" s="1807">
        <v>0.10199975707723953</v>
      </c>
      <c r="AH32" s="1807">
        <v>3.7515504692363498E-2</v>
      </c>
      <c r="AI32" s="1807">
        <v>0.10617380089066264</v>
      </c>
      <c r="AJ32" s="1807">
        <v>3.0042310502960145E-2</v>
      </c>
      <c r="AK32" s="1807">
        <v>5.3501125936365451E-3</v>
      </c>
      <c r="AL32" s="1807">
        <v>3.3153727217354635E-3</v>
      </c>
      <c r="AM32" s="1807">
        <v>6.8328378875314065E-3</v>
      </c>
      <c r="AN32" s="1807">
        <v>9.4113723243224746E-3</v>
      </c>
      <c r="AO32" s="1807">
        <v>1.1936321547452536E-2</v>
      </c>
      <c r="AP32" s="1807">
        <v>2.3177557730308034E-2</v>
      </c>
      <c r="AQ32" s="1807">
        <v>1.2076791681128057E-2</v>
      </c>
      <c r="AR32" s="1807">
        <v>4.4519350017489748E-3</v>
      </c>
      <c r="AS32" s="1807">
        <v>5.4612099470477977E-3</v>
      </c>
      <c r="AT32" s="1807">
        <v>4.1003123738088718E-2</v>
      </c>
      <c r="AU32" s="1807">
        <v>0</v>
      </c>
      <c r="AV32" s="1807">
        <v>4.5385779122541605E-3</v>
      </c>
      <c r="AW32" s="1807">
        <f t="shared" si="56"/>
        <v>0</v>
      </c>
      <c r="AX32" s="1807">
        <f t="shared" si="19"/>
        <v>0</v>
      </c>
      <c r="AY32" s="1807">
        <f t="shared" si="20"/>
        <v>0</v>
      </c>
      <c r="AZ32" s="1807">
        <f t="shared" si="21"/>
        <v>0</v>
      </c>
      <c r="BA32" s="1807">
        <f t="shared" si="22"/>
        <v>0</v>
      </c>
      <c r="BB32" s="1807">
        <f t="shared" si="23"/>
        <v>0</v>
      </c>
      <c r="BC32" s="1807">
        <f t="shared" si="24"/>
        <v>0</v>
      </c>
      <c r="BD32" s="1807">
        <f t="shared" si="25"/>
        <v>0</v>
      </c>
      <c r="BE32" s="1807">
        <f t="shared" si="26"/>
        <v>0</v>
      </c>
      <c r="BF32" s="1807">
        <f t="shared" si="27"/>
        <v>0</v>
      </c>
      <c r="BG32" s="1807">
        <f t="shared" si="28"/>
        <v>0</v>
      </c>
      <c r="BH32" s="1807">
        <f t="shared" si="29"/>
        <v>0</v>
      </c>
      <c r="BI32" s="1807">
        <f t="shared" si="30"/>
        <v>0</v>
      </c>
      <c r="BJ32" s="1807">
        <f t="shared" si="31"/>
        <v>0</v>
      </c>
      <c r="BK32" s="1807">
        <f t="shared" si="32"/>
        <v>0</v>
      </c>
      <c r="BL32" s="1807">
        <f t="shared" si="33"/>
        <v>0</v>
      </c>
      <c r="BM32" s="1807">
        <f t="shared" si="0"/>
        <v>0</v>
      </c>
      <c r="BN32" s="1807">
        <f t="shared" si="1"/>
        <v>0</v>
      </c>
      <c r="BO32" s="1807">
        <f t="shared" si="34"/>
        <v>0</v>
      </c>
      <c r="BP32" s="1807">
        <f t="shared" si="35"/>
        <v>0</v>
      </c>
      <c r="BQ32" s="1807">
        <f t="shared" si="36"/>
        <v>0</v>
      </c>
      <c r="BR32" s="1807">
        <f t="shared" si="37"/>
        <v>0</v>
      </c>
      <c r="BS32" s="1807">
        <f t="shared" si="38"/>
        <v>0</v>
      </c>
      <c r="BT32" s="1807">
        <f t="shared" si="39"/>
        <v>0</v>
      </c>
      <c r="BU32" s="1807">
        <f t="shared" ref="BU32:BU47" si="103">$H$32*AG32</f>
        <v>0</v>
      </c>
      <c r="BV32" s="1807">
        <f t="shared" ref="BV32:BV47" si="104">$H$33*AH32</f>
        <v>0</v>
      </c>
      <c r="BW32" s="1807">
        <f t="shared" ref="BW32:BW47" si="105">$H$34*AI32</f>
        <v>0</v>
      </c>
      <c r="BX32" s="1807">
        <f t="shared" ref="BX32:BX47" si="106">$H$35*AJ32</f>
        <v>0</v>
      </c>
      <c r="BY32" s="1807">
        <f t="shared" ref="BY32:BY43" si="107">$H$36*AK39</f>
        <v>0</v>
      </c>
      <c r="BZ32" s="1807">
        <f t="shared" ref="BZ32:BZ47" si="108">$H$37*AL32</f>
        <v>0</v>
      </c>
      <c r="CA32" s="1807">
        <f t="shared" ref="CA32:CA47" si="109">$H$38*AM32</f>
        <v>0</v>
      </c>
      <c r="CB32" s="1807">
        <f t="shared" ref="CB32:CB47" si="110">$H$39*AN32</f>
        <v>0</v>
      </c>
      <c r="CC32" s="1807">
        <f t="shared" ref="CC32:CC47" si="111">$H$40*AO32</f>
        <v>0</v>
      </c>
      <c r="CD32" s="1807">
        <f t="shared" ref="CD32:CD47" si="112">$H$41*AP32</f>
        <v>0</v>
      </c>
      <c r="CE32" s="1807">
        <f t="shared" ref="CE32:CE47" si="113">$H$42*AQ32</f>
        <v>0</v>
      </c>
      <c r="CF32" s="1807">
        <f t="shared" ref="CF32:CF47" si="114">$H$43*AR32</f>
        <v>0</v>
      </c>
      <c r="CG32" s="1807">
        <f t="shared" ref="CG32:CG47" si="115">$H$44*AS32</f>
        <v>0</v>
      </c>
      <c r="CH32" s="1807">
        <f t="shared" ref="CH32:CH47" si="116">$H$45*AT32</f>
        <v>0</v>
      </c>
      <c r="CI32" s="1807">
        <f t="shared" ref="CI32:CI47" si="117">$H$46*AU32</f>
        <v>0</v>
      </c>
      <c r="CJ32" s="1830">
        <f t="shared" ref="CJ32:CJ47" si="118">$H$47*AV32</f>
        <v>0</v>
      </c>
      <c r="CK32" s="773">
        <f t="shared" si="40"/>
        <v>0</v>
      </c>
      <c r="CL32" s="799">
        <v>0.67600694902738589</v>
      </c>
      <c r="CM32" s="773">
        <f t="shared" si="41"/>
        <v>0</v>
      </c>
      <c r="CN32" s="766">
        <v>8.2466217448241893E-3</v>
      </c>
      <c r="CO32" s="2188">
        <v>1.1414494142809104E-2</v>
      </c>
      <c r="CP32" s="2188">
        <v>2.4293647382564124E-3</v>
      </c>
      <c r="CQ32" s="2188">
        <v>4.6116754989687248E-3</v>
      </c>
      <c r="CR32" s="2188">
        <v>3.1087112081822618E-2</v>
      </c>
      <c r="CS32" s="2188">
        <v>1.282859026040121E-2</v>
      </c>
      <c r="CT32" s="2188">
        <v>1.4032384479972558E-2</v>
      </c>
      <c r="CU32" s="2188">
        <v>0.12711171091783194</v>
      </c>
      <c r="CV32" s="2188">
        <v>2.3136080898689494E-2</v>
      </c>
      <c r="CW32" s="2188">
        <v>1.7684094073917852E-2</v>
      </c>
      <c r="CX32" s="2188">
        <v>2.6075986681918177E-2</v>
      </c>
      <c r="CY32" s="2188">
        <v>6.9085953808908598E-2</v>
      </c>
      <c r="CZ32" s="2188">
        <v>0.170541464596901</v>
      </c>
      <c r="DA32" s="2188">
        <v>2.4880875902037386E-2</v>
      </c>
      <c r="DB32" s="2188">
        <v>2.3413218808231908E-2</v>
      </c>
      <c r="DC32" s="2188">
        <v>1.4328573113340555E-2</v>
      </c>
      <c r="DD32" s="2188">
        <v>1.2726277348135287E-2</v>
      </c>
      <c r="DE32" s="2188">
        <v>1.7523766481328164E-2</v>
      </c>
      <c r="DF32" s="2188">
        <v>2.6821767988874663E-2</v>
      </c>
      <c r="DG32" s="2188">
        <v>1.4252019005325148E-2</v>
      </c>
      <c r="DH32" s="2188">
        <v>4.4852920510866012E-3</v>
      </c>
      <c r="DI32" s="2188">
        <v>2.174355272327691E-2</v>
      </c>
      <c r="DJ32" s="2188">
        <v>2.2224379915835486E-2</v>
      </c>
      <c r="DK32" s="2188">
        <v>7.8756579015724429E-3</v>
      </c>
      <c r="DL32" s="2188">
        <v>1.0766275968832426</v>
      </c>
      <c r="DM32" s="2188">
        <v>3.2758169964994151E-2</v>
      </c>
      <c r="DN32" s="2188">
        <v>7.9072021616157701E-2</v>
      </c>
      <c r="DO32" s="2188">
        <v>2.3812549960529436E-2</v>
      </c>
      <c r="DP32" s="2188">
        <v>5.8844710837178526E-3</v>
      </c>
      <c r="DQ32" s="2188">
        <v>3.1254149734289967E-3</v>
      </c>
      <c r="DR32" s="2188">
        <v>7.2149299474248297E-3</v>
      </c>
      <c r="DS32" s="2188">
        <v>1.0647880688724565E-2</v>
      </c>
      <c r="DT32" s="2188">
        <v>1.1450197134735197E-2</v>
      </c>
      <c r="DU32" s="2188">
        <v>1.8892996506173793E-2</v>
      </c>
      <c r="DV32" s="2188">
        <v>1.118073515683083E-2</v>
      </c>
      <c r="DW32" s="2188">
        <v>6.4071586575431437E-3</v>
      </c>
      <c r="DX32" s="2188">
        <v>5.9256945821552637E-3</v>
      </c>
      <c r="DY32" s="2188">
        <v>3.408882153342474E-2</v>
      </c>
      <c r="DZ32" s="2188">
        <v>2.4032630147515065E-2</v>
      </c>
      <c r="EA32" s="2189">
        <v>8.8830866727001058E-3</v>
      </c>
      <c r="EB32" s="1777">
        <v>0</v>
      </c>
      <c r="EC32" s="774">
        <v>0.40250815986209038</v>
      </c>
      <c r="ED32" s="1778">
        <f t="shared" si="42"/>
        <v>0</v>
      </c>
      <c r="EE32" s="1777">
        <f t="shared" si="43"/>
        <v>0</v>
      </c>
      <c r="EF32" s="779">
        <v>8.9183411264164458E-2</v>
      </c>
      <c r="EG32" s="1778">
        <f t="shared" si="44"/>
        <v>0</v>
      </c>
      <c r="EH32" s="1777">
        <f t="shared" si="45"/>
        <v>0</v>
      </c>
      <c r="EI32" s="1978"/>
      <c r="EJ32" s="1939"/>
      <c r="EK32" s="799">
        <v>3.4261228388237211E-2</v>
      </c>
      <c r="EL32" s="1602">
        <f t="shared" si="46"/>
        <v>0</v>
      </c>
      <c r="EM32" s="1779">
        <f t="shared" si="47"/>
        <v>0</v>
      </c>
      <c r="EN32" s="1602">
        <f t="shared" si="48"/>
        <v>0</v>
      </c>
      <c r="EO32" s="1780">
        <f t="shared" si="49"/>
        <v>0</v>
      </c>
      <c r="EP32" s="777">
        <v>25</v>
      </c>
      <c r="EQ32" s="778" t="s">
        <v>413</v>
      </c>
      <c r="ER32" s="716"/>
      <c r="ES32" s="777">
        <v>25</v>
      </c>
      <c r="ET32" s="778" t="s">
        <v>413</v>
      </c>
      <c r="EU32" s="779">
        <v>1.0363000000000001E-2</v>
      </c>
      <c r="EV32" s="1751">
        <f t="shared" si="50"/>
        <v>0</v>
      </c>
      <c r="EW32" s="1752">
        <f t="shared" si="51"/>
        <v>0</v>
      </c>
      <c r="EX32" s="1753">
        <f t="shared" si="52"/>
        <v>0</v>
      </c>
      <c r="EY32" s="774">
        <v>1.0363000000000001E-2</v>
      </c>
      <c r="EZ32" s="1751">
        <f t="shared" si="53"/>
        <v>0</v>
      </c>
      <c r="FA32" s="1754">
        <f t="shared" si="54"/>
        <v>0</v>
      </c>
      <c r="FB32" s="1755">
        <f t="shared" si="55"/>
        <v>0</v>
      </c>
    </row>
    <row r="33" spans="2:158" ht="11.25" customHeight="1">
      <c r="B33" s="777">
        <v>26</v>
      </c>
      <c r="C33" s="778" t="s">
        <v>337</v>
      </c>
      <c r="D33" s="1774">
        <v>0</v>
      </c>
      <c r="E33" s="1775"/>
      <c r="F33" s="1776">
        <v>0.9979348540317281</v>
      </c>
      <c r="G33" s="1776">
        <v>0.9979348540317281</v>
      </c>
      <c r="H33" s="773">
        <f t="shared" si="18"/>
        <v>0</v>
      </c>
      <c r="I33" s="1806">
        <v>2.0773151612301239E-4</v>
      </c>
      <c r="J33" s="1807">
        <v>1.40297236628222E-3</v>
      </c>
      <c r="K33" s="1807">
        <v>5.1877982984021585E-5</v>
      </c>
      <c r="L33" s="1807">
        <v>2.2144998637230854E-4</v>
      </c>
      <c r="M33" s="1807">
        <v>2.5313728658372383E-3</v>
      </c>
      <c r="N33" s="1807">
        <v>1.6983457091231812E-3</v>
      </c>
      <c r="O33" s="1807">
        <v>9.7531945844973802E-4</v>
      </c>
      <c r="P33" s="1807">
        <v>3.4831227460239214E-3</v>
      </c>
      <c r="Q33" s="1807">
        <v>2.4733700491376184E-3</v>
      </c>
      <c r="R33" s="1807">
        <v>5.0925140044135125E-4</v>
      </c>
      <c r="S33" s="1807">
        <v>1.1753470946889004E-3</v>
      </c>
      <c r="T33" s="1807">
        <v>1.4202344677994112E-3</v>
      </c>
      <c r="U33" s="1807">
        <v>1.1921665282503282E-3</v>
      </c>
      <c r="V33" s="1807">
        <v>2.2891689213601525E-4</v>
      </c>
      <c r="W33" s="1807">
        <v>6.6425992779783395E-4</v>
      </c>
      <c r="X33" s="1807">
        <v>9.8077677520596305E-4</v>
      </c>
      <c r="Y33" s="1807">
        <v>5.8877404160669891E-4</v>
      </c>
      <c r="Z33" s="1807">
        <v>7.3606551829165118E-4</v>
      </c>
      <c r="AA33" s="1807">
        <v>1.6195708137343604E-3</v>
      </c>
      <c r="AB33" s="1807">
        <v>4.183225266680611E-4</v>
      </c>
      <c r="AC33" s="1807">
        <v>0</v>
      </c>
      <c r="AD33" s="1807">
        <v>7.7057225128766675E-4</v>
      </c>
      <c r="AE33" s="1807">
        <v>1.1600507522204096E-3</v>
      </c>
      <c r="AF33" s="1807">
        <v>7.2509841171118606E-4</v>
      </c>
      <c r="AG33" s="1807">
        <v>4.6863757058873153E-4</v>
      </c>
      <c r="AH33" s="1807">
        <v>0.10824030517915233</v>
      </c>
      <c r="AI33" s="1807">
        <v>9.4663324653833994E-3</v>
      </c>
      <c r="AJ33" s="1807">
        <v>2.9548511454019761E-3</v>
      </c>
      <c r="AK33" s="1807">
        <v>1.2867844176534568E-3</v>
      </c>
      <c r="AL33" s="1807">
        <v>3.7295600431054679E-4</v>
      </c>
      <c r="AM33" s="1807">
        <v>3.5437899446757893E-3</v>
      </c>
      <c r="AN33" s="1807">
        <v>2.8862682048694552E-3</v>
      </c>
      <c r="AO33" s="1807">
        <v>3.9724490127833979E-3</v>
      </c>
      <c r="AP33" s="1807">
        <v>8.5158921981750083E-3</v>
      </c>
      <c r="AQ33" s="1807">
        <v>5.0441327589609572E-3</v>
      </c>
      <c r="AR33" s="1807">
        <v>2.2259675008744874E-3</v>
      </c>
      <c r="AS33" s="1807">
        <v>1.2853823411953962E-3</v>
      </c>
      <c r="AT33" s="1807">
        <v>1.0438762201376673E-2</v>
      </c>
      <c r="AU33" s="1807">
        <v>0</v>
      </c>
      <c r="AV33" s="1807">
        <v>1.4489356715177602E-3</v>
      </c>
      <c r="AW33" s="1807">
        <f t="shared" si="56"/>
        <v>0</v>
      </c>
      <c r="AX33" s="1807">
        <f t="shared" si="19"/>
        <v>0</v>
      </c>
      <c r="AY33" s="1807">
        <f t="shared" si="20"/>
        <v>0</v>
      </c>
      <c r="AZ33" s="1807">
        <f t="shared" si="21"/>
        <v>0</v>
      </c>
      <c r="BA33" s="1807">
        <f t="shared" si="22"/>
        <v>0</v>
      </c>
      <c r="BB33" s="1807">
        <f t="shared" si="23"/>
        <v>0</v>
      </c>
      <c r="BC33" s="1807">
        <f t="shared" si="24"/>
        <v>0</v>
      </c>
      <c r="BD33" s="1807">
        <f t="shared" si="25"/>
        <v>0</v>
      </c>
      <c r="BE33" s="1807">
        <f t="shared" si="26"/>
        <v>0</v>
      </c>
      <c r="BF33" s="1807">
        <f t="shared" si="27"/>
        <v>0</v>
      </c>
      <c r="BG33" s="1807">
        <f t="shared" si="28"/>
        <v>0</v>
      </c>
      <c r="BH33" s="1807">
        <f t="shared" si="29"/>
        <v>0</v>
      </c>
      <c r="BI33" s="1807">
        <f t="shared" si="30"/>
        <v>0</v>
      </c>
      <c r="BJ33" s="1807">
        <f t="shared" si="31"/>
        <v>0</v>
      </c>
      <c r="BK33" s="1807">
        <f t="shared" si="32"/>
        <v>0</v>
      </c>
      <c r="BL33" s="1807">
        <f t="shared" si="33"/>
        <v>0</v>
      </c>
      <c r="BM33" s="1807">
        <f t="shared" si="0"/>
        <v>0</v>
      </c>
      <c r="BN33" s="1807">
        <f t="shared" si="1"/>
        <v>0</v>
      </c>
      <c r="BO33" s="1807">
        <f t="shared" si="34"/>
        <v>0</v>
      </c>
      <c r="BP33" s="1807">
        <f t="shared" si="35"/>
        <v>0</v>
      </c>
      <c r="BQ33" s="1807">
        <f t="shared" si="36"/>
        <v>0</v>
      </c>
      <c r="BR33" s="1807">
        <f t="shared" si="37"/>
        <v>0</v>
      </c>
      <c r="BS33" s="1807">
        <f t="shared" si="38"/>
        <v>0</v>
      </c>
      <c r="BT33" s="1807">
        <f t="shared" si="39"/>
        <v>0</v>
      </c>
      <c r="BU33" s="1807">
        <f t="shared" si="103"/>
        <v>0</v>
      </c>
      <c r="BV33" s="1807">
        <f t="shared" si="104"/>
        <v>0</v>
      </c>
      <c r="BW33" s="1807">
        <f t="shared" si="105"/>
        <v>0</v>
      </c>
      <c r="BX33" s="1807">
        <f t="shared" si="106"/>
        <v>0</v>
      </c>
      <c r="BY33" s="1807">
        <f t="shared" si="107"/>
        <v>0</v>
      </c>
      <c r="BZ33" s="1807">
        <f t="shared" si="108"/>
        <v>0</v>
      </c>
      <c r="CA33" s="1807">
        <f t="shared" si="109"/>
        <v>0</v>
      </c>
      <c r="CB33" s="1807">
        <f t="shared" si="110"/>
        <v>0</v>
      </c>
      <c r="CC33" s="1807">
        <f t="shared" si="111"/>
        <v>0</v>
      </c>
      <c r="CD33" s="1807">
        <f t="shared" si="112"/>
        <v>0</v>
      </c>
      <c r="CE33" s="1807">
        <f t="shared" si="113"/>
        <v>0</v>
      </c>
      <c r="CF33" s="1807">
        <f t="shared" si="114"/>
        <v>0</v>
      </c>
      <c r="CG33" s="1807">
        <f t="shared" si="115"/>
        <v>0</v>
      </c>
      <c r="CH33" s="1807">
        <f t="shared" si="116"/>
        <v>0</v>
      </c>
      <c r="CI33" s="1807">
        <f t="shared" si="117"/>
        <v>0</v>
      </c>
      <c r="CJ33" s="1830">
        <f t="shared" si="118"/>
        <v>0</v>
      </c>
      <c r="CK33" s="773">
        <f t="shared" si="40"/>
        <v>0</v>
      </c>
      <c r="CL33" s="799">
        <v>0.9979348540317281</v>
      </c>
      <c r="CM33" s="773">
        <f t="shared" si="41"/>
        <v>0</v>
      </c>
      <c r="CN33" s="766">
        <v>8.0773148619437676E-4</v>
      </c>
      <c r="CO33" s="2188">
        <v>2.536175987070169E-3</v>
      </c>
      <c r="CP33" s="2188">
        <v>4.7738642416732675E-4</v>
      </c>
      <c r="CQ33" s="2188">
        <v>7.3041234091774862E-4</v>
      </c>
      <c r="CR33" s="2188">
        <v>4.1855363144356868E-3</v>
      </c>
      <c r="CS33" s="2188">
        <v>2.7711918723201459E-3</v>
      </c>
      <c r="CT33" s="2188">
        <v>1.3723689387885713E-3</v>
      </c>
      <c r="CU33" s="2188">
        <v>5.169292526045771E-3</v>
      </c>
      <c r="CV33" s="2188">
        <v>3.0832866022091013E-3</v>
      </c>
      <c r="CW33" s="2188">
        <v>1.0107624449088679E-3</v>
      </c>
      <c r="CX33" s="2188">
        <v>1.6469940146343696E-3</v>
      </c>
      <c r="CY33" s="2188">
        <v>2.3284863530190257E-3</v>
      </c>
      <c r="CZ33" s="2188">
        <v>1.8018074636039995E-3</v>
      </c>
      <c r="DA33" s="2188">
        <v>4.401545228230417E-4</v>
      </c>
      <c r="DB33" s="2188">
        <v>1.148998722988994E-3</v>
      </c>
      <c r="DC33" s="2188">
        <v>1.4503582892194027E-3</v>
      </c>
      <c r="DD33" s="2188">
        <v>9.9759654441329061E-4</v>
      </c>
      <c r="DE33" s="2188">
        <v>1.3921357092912612E-3</v>
      </c>
      <c r="DF33" s="2188">
        <v>2.4950493136481557E-3</v>
      </c>
      <c r="DG33" s="2188">
        <v>9.6192347745425891E-4</v>
      </c>
      <c r="DH33" s="2188">
        <v>3.0709755409337626E-4</v>
      </c>
      <c r="DI33" s="2188">
        <v>1.2996920716685375E-3</v>
      </c>
      <c r="DJ33" s="2188">
        <v>2.2341050057163004E-3</v>
      </c>
      <c r="DK33" s="2188">
        <v>1.454319685411554E-3</v>
      </c>
      <c r="DL33" s="2188">
        <v>1.0694397797257702E-3</v>
      </c>
      <c r="DM33" s="2188">
        <v>1.1217060034789175</v>
      </c>
      <c r="DN33" s="2188">
        <v>1.1182654338239407E-2</v>
      </c>
      <c r="DO33" s="2188">
        <v>3.8821946157376725E-3</v>
      </c>
      <c r="DP33" s="2188">
        <v>2.0312003924848167E-3</v>
      </c>
      <c r="DQ33" s="2188">
        <v>6.3380502700782727E-4</v>
      </c>
      <c r="DR33" s="2188">
        <v>4.669733243040773E-3</v>
      </c>
      <c r="DS33" s="2188">
        <v>4.2485849250865019E-3</v>
      </c>
      <c r="DT33" s="2188">
        <v>5.072709724189552E-3</v>
      </c>
      <c r="DU33" s="2188">
        <v>9.9597390401364259E-3</v>
      </c>
      <c r="DV33" s="2188">
        <v>6.2309304629050892E-3</v>
      </c>
      <c r="DW33" s="2188">
        <v>3.1823178192226212E-3</v>
      </c>
      <c r="DX33" s="2188">
        <v>1.9090939007057166E-3</v>
      </c>
      <c r="DY33" s="2188">
        <v>1.258477585860778E-2</v>
      </c>
      <c r="DZ33" s="2188">
        <v>1.4524397252181833E-3</v>
      </c>
      <c r="EA33" s="2189">
        <v>3.659484126708132E-3</v>
      </c>
      <c r="EB33" s="1777">
        <v>0</v>
      </c>
      <c r="EC33" s="774">
        <v>0.51183037281471588</v>
      </c>
      <c r="ED33" s="1778">
        <f t="shared" si="42"/>
        <v>0</v>
      </c>
      <c r="EE33" s="1777">
        <f t="shared" si="43"/>
        <v>0</v>
      </c>
      <c r="EF33" s="779">
        <v>0.14247934657960637</v>
      </c>
      <c r="EG33" s="1778">
        <f t="shared" si="44"/>
        <v>0</v>
      </c>
      <c r="EH33" s="1777">
        <f t="shared" si="45"/>
        <v>0</v>
      </c>
      <c r="EI33" s="1978"/>
      <c r="EJ33" s="1939"/>
      <c r="EK33" s="799">
        <v>1.1923289883902826E-2</v>
      </c>
      <c r="EL33" s="1602">
        <f>$EJ$8*EK33</f>
        <v>0</v>
      </c>
      <c r="EM33" s="1779">
        <f t="shared" si="47"/>
        <v>0</v>
      </c>
      <c r="EN33" s="1602">
        <f t="shared" si="48"/>
        <v>0</v>
      </c>
      <c r="EO33" s="1780">
        <f t="shared" si="49"/>
        <v>0</v>
      </c>
      <c r="EP33" s="777">
        <v>26</v>
      </c>
      <c r="EQ33" s="778" t="s">
        <v>337</v>
      </c>
      <c r="ER33" s="716"/>
      <c r="ES33" s="777">
        <v>26</v>
      </c>
      <c r="ET33" s="778" t="s">
        <v>337</v>
      </c>
      <c r="EU33" s="779">
        <v>2.8669E-2</v>
      </c>
      <c r="EV33" s="1751">
        <f t="shared" si="50"/>
        <v>0</v>
      </c>
      <c r="EW33" s="1752">
        <f t="shared" si="51"/>
        <v>0</v>
      </c>
      <c r="EX33" s="1753">
        <f t="shared" si="52"/>
        <v>0</v>
      </c>
      <c r="EY33" s="774">
        <v>2.8669E-2</v>
      </c>
      <c r="EZ33" s="1751">
        <f t="shared" si="53"/>
        <v>0</v>
      </c>
      <c r="FA33" s="1754">
        <f t="shared" si="54"/>
        <v>0</v>
      </c>
      <c r="FB33" s="1755">
        <f t="shared" si="55"/>
        <v>0</v>
      </c>
    </row>
    <row r="34" spans="2:158" ht="11.25" customHeight="1">
      <c r="B34" s="777">
        <v>27</v>
      </c>
      <c r="C34" s="778" t="s">
        <v>338</v>
      </c>
      <c r="D34" s="1774">
        <v>0</v>
      </c>
      <c r="E34" s="1775"/>
      <c r="F34" s="1776">
        <v>0.96011982774761284</v>
      </c>
      <c r="G34" s="1776">
        <v>0.96011982774761284</v>
      </c>
      <c r="H34" s="773">
        <f>D34*F34</f>
        <v>0</v>
      </c>
      <c r="I34" s="1806">
        <v>1.5885351232936242E-4</v>
      </c>
      <c r="J34" s="1807">
        <v>5.4183760352968498E-4</v>
      </c>
      <c r="K34" s="1807">
        <v>5.1877982984021585E-5</v>
      </c>
      <c r="L34" s="1807">
        <v>0</v>
      </c>
      <c r="M34" s="1807">
        <v>1.6157699143641946E-3</v>
      </c>
      <c r="N34" s="1807">
        <v>9.1940519591630855E-4</v>
      </c>
      <c r="O34" s="1807">
        <v>2.1490089762451854E-4</v>
      </c>
      <c r="P34" s="1807">
        <v>3.9566198790960748E-4</v>
      </c>
      <c r="Q34" s="1807">
        <v>1.9127395046664249E-3</v>
      </c>
      <c r="R34" s="1807">
        <v>0</v>
      </c>
      <c r="S34" s="1807">
        <v>0</v>
      </c>
      <c r="T34" s="1807">
        <v>2.2981975933481381E-3</v>
      </c>
      <c r="U34" s="1807">
        <v>0</v>
      </c>
      <c r="V34" s="1807">
        <v>1.6548209070073392E-5</v>
      </c>
      <c r="W34" s="1807">
        <v>5.7761732851985563E-5</v>
      </c>
      <c r="X34" s="1807">
        <v>1.9615535504119262E-4</v>
      </c>
      <c r="Y34" s="1807">
        <v>0</v>
      </c>
      <c r="Z34" s="1807">
        <v>8.460523198754611E-5</v>
      </c>
      <c r="AA34" s="1807">
        <v>5.5985163931558137E-4</v>
      </c>
      <c r="AB34" s="1807">
        <v>5.7043980909281056E-5</v>
      </c>
      <c r="AC34" s="1807">
        <v>0</v>
      </c>
      <c r="AD34" s="1807">
        <v>1.0747455083749036E-3</v>
      </c>
      <c r="AE34" s="1807">
        <v>2.900126880551024E-4</v>
      </c>
      <c r="AF34" s="1807">
        <v>2.45702136962007E-3</v>
      </c>
      <c r="AG34" s="1807">
        <v>8.8356611623358599E-3</v>
      </c>
      <c r="AH34" s="1807">
        <v>1.7552481920943622E-3</v>
      </c>
      <c r="AI34" s="1807">
        <v>0</v>
      </c>
      <c r="AJ34" s="1807">
        <v>1.1914722360491839E-3</v>
      </c>
      <c r="AK34" s="1807">
        <v>2.4816556626173808E-3</v>
      </c>
      <c r="AL34" s="1807">
        <v>9.370753877149417E-6</v>
      </c>
      <c r="AM34" s="1807">
        <v>1.8920756748095084E-3</v>
      </c>
      <c r="AN34" s="1807">
        <v>4.8574824899728902E-3</v>
      </c>
      <c r="AO34" s="1807">
        <v>1.6964566459573453E-2</v>
      </c>
      <c r="AP34" s="1807">
        <v>4.6217317852231361E-3</v>
      </c>
      <c r="AQ34" s="1807">
        <v>2.8133357832628978E-3</v>
      </c>
      <c r="AR34" s="1807">
        <v>6.3599071453556775E-5</v>
      </c>
      <c r="AS34" s="1807">
        <v>4.1292075209385784E-4</v>
      </c>
      <c r="AT34" s="1807">
        <v>1.5117407065310727E-2</v>
      </c>
      <c r="AU34" s="1807">
        <v>0</v>
      </c>
      <c r="AV34" s="1807">
        <v>1.2209413820289361E-2</v>
      </c>
      <c r="AW34" s="1807">
        <f t="shared" si="56"/>
        <v>0</v>
      </c>
      <c r="AX34" s="1807">
        <f t="shared" si="19"/>
        <v>0</v>
      </c>
      <c r="AY34" s="1807">
        <f t="shared" si="20"/>
        <v>0</v>
      </c>
      <c r="AZ34" s="1807">
        <f t="shared" si="21"/>
        <v>0</v>
      </c>
      <c r="BA34" s="1807">
        <f t="shared" si="22"/>
        <v>0</v>
      </c>
      <c r="BB34" s="1807">
        <f t="shared" si="23"/>
        <v>0</v>
      </c>
      <c r="BC34" s="1807">
        <f t="shared" si="24"/>
        <v>0</v>
      </c>
      <c r="BD34" s="1807">
        <f t="shared" si="25"/>
        <v>0</v>
      </c>
      <c r="BE34" s="1807">
        <f t="shared" si="26"/>
        <v>0</v>
      </c>
      <c r="BF34" s="1807">
        <f t="shared" si="27"/>
        <v>0</v>
      </c>
      <c r="BG34" s="1807">
        <f t="shared" si="28"/>
        <v>0</v>
      </c>
      <c r="BH34" s="1807">
        <f t="shared" si="29"/>
        <v>0</v>
      </c>
      <c r="BI34" s="1807">
        <f t="shared" si="30"/>
        <v>0</v>
      </c>
      <c r="BJ34" s="1807">
        <f t="shared" si="31"/>
        <v>0</v>
      </c>
      <c r="BK34" s="1807">
        <f t="shared" si="32"/>
        <v>0</v>
      </c>
      <c r="BL34" s="1807">
        <f t="shared" si="33"/>
        <v>0</v>
      </c>
      <c r="BM34" s="1807">
        <f t="shared" si="0"/>
        <v>0</v>
      </c>
      <c r="BN34" s="1807">
        <f t="shared" si="1"/>
        <v>0</v>
      </c>
      <c r="BO34" s="1807">
        <f t="shared" si="34"/>
        <v>0</v>
      </c>
      <c r="BP34" s="1807">
        <f t="shared" si="35"/>
        <v>0</v>
      </c>
      <c r="BQ34" s="1807">
        <f t="shared" si="36"/>
        <v>0</v>
      </c>
      <c r="BR34" s="1807">
        <f t="shared" si="37"/>
        <v>0</v>
      </c>
      <c r="BS34" s="1807">
        <f t="shared" si="38"/>
        <v>0</v>
      </c>
      <c r="BT34" s="1807">
        <f t="shared" si="39"/>
        <v>0</v>
      </c>
      <c r="BU34" s="1807">
        <f t="shared" si="103"/>
        <v>0</v>
      </c>
      <c r="BV34" s="1807">
        <f t="shared" si="104"/>
        <v>0</v>
      </c>
      <c r="BW34" s="1807">
        <f t="shared" si="105"/>
        <v>0</v>
      </c>
      <c r="BX34" s="1807">
        <f t="shared" si="106"/>
        <v>0</v>
      </c>
      <c r="BY34" s="1807">
        <f t="shared" si="107"/>
        <v>0</v>
      </c>
      <c r="BZ34" s="1807">
        <f t="shared" si="108"/>
        <v>0</v>
      </c>
      <c r="CA34" s="1807">
        <f t="shared" si="109"/>
        <v>0</v>
      </c>
      <c r="CB34" s="1807">
        <f t="shared" si="110"/>
        <v>0</v>
      </c>
      <c r="CC34" s="1807">
        <f t="shared" si="111"/>
        <v>0</v>
      </c>
      <c r="CD34" s="1807">
        <f t="shared" si="112"/>
        <v>0</v>
      </c>
      <c r="CE34" s="1807">
        <f t="shared" si="113"/>
        <v>0</v>
      </c>
      <c r="CF34" s="1807">
        <f t="shared" si="114"/>
        <v>0</v>
      </c>
      <c r="CG34" s="1807">
        <f t="shared" si="115"/>
        <v>0</v>
      </c>
      <c r="CH34" s="1807">
        <f t="shared" si="116"/>
        <v>0</v>
      </c>
      <c r="CI34" s="1807">
        <f t="shared" si="117"/>
        <v>0</v>
      </c>
      <c r="CJ34" s="1830">
        <f t="shared" si="118"/>
        <v>0</v>
      </c>
      <c r="CK34" s="773">
        <f t="shared" si="40"/>
        <v>0</v>
      </c>
      <c r="CL34" s="799">
        <v>0.96011982774761284</v>
      </c>
      <c r="CM34" s="773">
        <f t="shared" si="41"/>
        <v>0</v>
      </c>
      <c r="CN34" s="766">
        <v>5.6733000906121077E-4</v>
      </c>
      <c r="CO34" s="2188">
        <v>1.0962813741353086E-3</v>
      </c>
      <c r="CP34" s="2188">
        <v>3.8413468480508493E-4</v>
      </c>
      <c r="CQ34" s="2188">
        <v>3.9889817115491491E-4</v>
      </c>
      <c r="CR34" s="2188">
        <v>2.732522374834216E-3</v>
      </c>
      <c r="CS34" s="2188">
        <v>1.5486134666655954E-3</v>
      </c>
      <c r="CT34" s="2188">
        <v>5.0970284187175786E-4</v>
      </c>
      <c r="CU34" s="2188">
        <v>1.8351952703515595E-3</v>
      </c>
      <c r="CV34" s="2188">
        <v>2.2198020829873712E-3</v>
      </c>
      <c r="CW34" s="2188">
        <v>4.4031930443779604E-4</v>
      </c>
      <c r="CX34" s="2188">
        <v>4.0008360152232113E-4</v>
      </c>
      <c r="CY34" s="2188">
        <v>3.3304734444682496E-3</v>
      </c>
      <c r="CZ34" s="2188">
        <v>1.728595249819579E-3</v>
      </c>
      <c r="DA34" s="2188">
        <v>5.5061412412458685E-4</v>
      </c>
      <c r="DB34" s="2188">
        <v>4.9089928835621232E-4</v>
      </c>
      <c r="DC34" s="2188">
        <v>5.9257882670435511E-4</v>
      </c>
      <c r="DD34" s="2188">
        <v>3.6900093063888347E-4</v>
      </c>
      <c r="DE34" s="2188">
        <v>5.4764791692199066E-4</v>
      </c>
      <c r="DF34" s="2188">
        <v>1.1177368728534998E-3</v>
      </c>
      <c r="DG34" s="2188">
        <v>4.3764249555735597E-4</v>
      </c>
      <c r="DH34" s="2188">
        <v>1.8969691222348725E-4</v>
      </c>
      <c r="DI34" s="2188">
        <v>1.6696099725138243E-3</v>
      </c>
      <c r="DJ34" s="2188">
        <v>9.1435046959955919E-4</v>
      </c>
      <c r="DK34" s="2188">
        <v>2.9222754985595346E-3</v>
      </c>
      <c r="DL34" s="2188">
        <v>9.4298751151793859E-3</v>
      </c>
      <c r="DM34" s="2188">
        <v>2.7184938668990519E-3</v>
      </c>
      <c r="DN34" s="2188">
        <v>1.0012989922163751</v>
      </c>
      <c r="DO34" s="2188">
        <v>1.8150677473093727E-3</v>
      </c>
      <c r="DP34" s="2188">
        <v>2.9382450047818445E-3</v>
      </c>
      <c r="DQ34" s="2188">
        <v>2.9565949954899303E-4</v>
      </c>
      <c r="DR34" s="2188">
        <v>2.3626927932840162E-3</v>
      </c>
      <c r="DS34" s="2188">
        <v>5.6768628990718755E-3</v>
      </c>
      <c r="DT34" s="2188">
        <v>1.672725147317906E-2</v>
      </c>
      <c r="DU34" s="2188">
        <v>5.0175804863012725E-3</v>
      </c>
      <c r="DV34" s="2188">
        <v>3.2692048213267002E-3</v>
      </c>
      <c r="DW34" s="2188">
        <v>7.2139754878147049E-4</v>
      </c>
      <c r="DX34" s="2188">
        <v>7.9464984221457307E-4</v>
      </c>
      <c r="DY34" s="2188">
        <v>1.5385073370205752E-2</v>
      </c>
      <c r="DZ34" s="2188">
        <v>5.9618665527725852E-4</v>
      </c>
      <c r="EA34" s="2189">
        <v>1.6366529080239719E-2</v>
      </c>
      <c r="EB34" s="1777">
        <v>0</v>
      </c>
      <c r="EC34" s="774">
        <v>0.61582264619278226</v>
      </c>
      <c r="ED34" s="1778">
        <f t="shared" si="42"/>
        <v>0</v>
      </c>
      <c r="EE34" s="1777">
        <f t="shared" si="43"/>
        <v>0</v>
      </c>
      <c r="EF34" s="779">
        <v>0.4459640328036405</v>
      </c>
      <c r="EG34" s="1778">
        <f t="shared" si="44"/>
        <v>0</v>
      </c>
      <c r="EH34" s="1777">
        <f t="shared" si="45"/>
        <v>0</v>
      </c>
      <c r="EI34" s="1978"/>
      <c r="EJ34" s="1939"/>
      <c r="EK34" s="799">
        <v>4.5246233046405352E-3</v>
      </c>
      <c r="EL34" s="1602">
        <f t="shared" si="46"/>
        <v>0</v>
      </c>
      <c r="EM34" s="1779">
        <f t="shared" si="47"/>
        <v>0</v>
      </c>
      <c r="EN34" s="1602">
        <f t="shared" si="48"/>
        <v>0</v>
      </c>
      <c r="EO34" s="1780">
        <f t="shared" si="49"/>
        <v>0</v>
      </c>
      <c r="EP34" s="777">
        <v>27</v>
      </c>
      <c r="EQ34" s="778" t="s">
        <v>338</v>
      </c>
      <c r="ER34" s="716"/>
      <c r="ES34" s="777">
        <v>27</v>
      </c>
      <c r="ET34" s="778" t="s">
        <v>338</v>
      </c>
      <c r="EU34" s="779">
        <v>9.4907000000000005E-2</v>
      </c>
      <c r="EV34" s="1751">
        <f t="shared" si="50"/>
        <v>0</v>
      </c>
      <c r="EW34" s="1752">
        <f t="shared" si="51"/>
        <v>0</v>
      </c>
      <c r="EX34" s="1753">
        <f t="shared" si="52"/>
        <v>0</v>
      </c>
      <c r="EY34" s="774">
        <v>9.2449000000000003E-2</v>
      </c>
      <c r="EZ34" s="1751">
        <f t="shared" si="53"/>
        <v>0</v>
      </c>
      <c r="FA34" s="1754">
        <f t="shared" si="54"/>
        <v>0</v>
      </c>
      <c r="FB34" s="1755">
        <f t="shared" si="55"/>
        <v>0</v>
      </c>
    </row>
    <row r="35" spans="2:158" ht="11.25" customHeight="1">
      <c r="B35" s="777">
        <v>28</v>
      </c>
      <c r="C35" s="778" t="s">
        <v>4</v>
      </c>
      <c r="D35" s="1774">
        <v>0</v>
      </c>
      <c r="E35" s="1775"/>
      <c r="F35" s="1776">
        <v>0.39078155180788221</v>
      </c>
      <c r="G35" s="1776">
        <v>0.39078155180788221</v>
      </c>
      <c r="H35" s="773">
        <f t="shared" si="18"/>
        <v>0</v>
      </c>
      <c r="I35" s="1806">
        <v>7.2229470106066257E-2</v>
      </c>
      <c r="J35" s="1807">
        <v>5.9931109218979796E-2</v>
      </c>
      <c r="K35" s="1807">
        <v>7.5223075326831292E-3</v>
      </c>
      <c r="L35" s="1807">
        <v>5.4595938947942221E-2</v>
      </c>
      <c r="M35" s="1807">
        <v>2.1005008886734528E-2</v>
      </c>
      <c r="N35" s="1807">
        <v>7.3024608986760137E-2</v>
      </c>
      <c r="O35" s="1807">
        <v>5.6353627692460287E-2</v>
      </c>
      <c r="P35" s="1807">
        <v>6.8352229976908901E-2</v>
      </c>
      <c r="Q35" s="1807">
        <v>2.8790027371961877E-2</v>
      </c>
      <c r="R35" s="1807">
        <v>5.5338652181293496E-2</v>
      </c>
      <c r="S35" s="1807">
        <v>5.6563578931903329E-2</v>
      </c>
      <c r="T35" s="1807">
        <v>3.0393017610907402E-2</v>
      </c>
      <c r="U35" s="1807">
        <v>1.2202963002652235E-2</v>
      </c>
      <c r="V35" s="1807">
        <v>9.4324791699418337E-3</v>
      </c>
      <c r="W35" s="1807">
        <v>4.5805054151624551E-2</v>
      </c>
      <c r="X35" s="1807">
        <v>4.2369556688897608E-2</v>
      </c>
      <c r="Y35" s="1807">
        <v>4.481224650006542E-2</v>
      </c>
      <c r="Z35" s="1807">
        <v>5.3081322548986426E-2</v>
      </c>
      <c r="AA35" s="1807">
        <v>4.2223810690167105E-2</v>
      </c>
      <c r="AB35" s="1807">
        <v>4.3980909281055691E-2</v>
      </c>
      <c r="AC35" s="1807">
        <v>2.3727438653417157E-2</v>
      </c>
      <c r="AD35" s="1807">
        <v>6.2700247394249092E-2</v>
      </c>
      <c r="AE35" s="1807">
        <v>5.9416349465289106E-2</v>
      </c>
      <c r="AF35" s="1807">
        <v>4.8983399710884327E-2</v>
      </c>
      <c r="AG35" s="1807">
        <v>1.3427256235969274E-2</v>
      </c>
      <c r="AH35" s="1807">
        <v>1.5867443656533035E-2</v>
      </c>
      <c r="AI35" s="1807">
        <v>1.4868712432774439E-2</v>
      </c>
      <c r="AJ35" s="1807">
        <v>1.0592188178477246E-2</v>
      </c>
      <c r="AK35" s="1807">
        <v>5.3386234470503531E-3</v>
      </c>
      <c r="AL35" s="1807">
        <v>1.0907557513001921E-3</v>
      </c>
      <c r="AM35" s="1807">
        <v>3.5329017784689595E-2</v>
      </c>
      <c r="AN35" s="1807">
        <v>1.1070442048010399E-2</v>
      </c>
      <c r="AO35" s="1807">
        <v>1.0255722169816435E-2</v>
      </c>
      <c r="AP35" s="1807">
        <v>1.3887242973010961E-2</v>
      </c>
      <c r="AQ35" s="1807">
        <v>5.2580932742628095E-2</v>
      </c>
      <c r="AR35" s="1807">
        <v>4.397875791013451E-2</v>
      </c>
      <c r="AS35" s="1807">
        <v>2.6939749068058953E-2</v>
      </c>
      <c r="AT35" s="1807">
        <v>7.5013808500466475E-2</v>
      </c>
      <c r="AU35" s="1807">
        <v>0.22685260256202366</v>
      </c>
      <c r="AV35" s="1807">
        <v>1.005731819053504E-2</v>
      </c>
      <c r="AW35" s="1807">
        <f t="shared" si="56"/>
        <v>0</v>
      </c>
      <c r="AX35" s="1807">
        <f t="shared" si="19"/>
        <v>0</v>
      </c>
      <c r="AY35" s="1807">
        <f t="shared" si="20"/>
        <v>0</v>
      </c>
      <c r="AZ35" s="1807">
        <f t="shared" si="21"/>
        <v>0</v>
      </c>
      <c r="BA35" s="1807">
        <f t="shared" si="22"/>
        <v>0</v>
      </c>
      <c r="BB35" s="1807">
        <f t="shared" si="23"/>
        <v>0</v>
      </c>
      <c r="BC35" s="1807">
        <f t="shared" si="24"/>
        <v>0</v>
      </c>
      <c r="BD35" s="1807">
        <f t="shared" si="25"/>
        <v>0</v>
      </c>
      <c r="BE35" s="1807">
        <f t="shared" si="26"/>
        <v>0</v>
      </c>
      <c r="BF35" s="1807">
        <f t="shared" si="27"/>
        <v>0</v>
      </c>
      <c r="BG35" s="1807">
        <f t="shared" si="28"/>
        <v>0</v>
      </c>
      <c r="BH35" s="1807">
        <f t="shared" si="29"/>
        <v>0</v>
      </c>
      <c r="BI35" s="1807">
        <f t="shared" si="30"/>
        <v>0</v>
      </c>
      <c r="BJ35" s="1807">
        <f t="shared" si="31"/>
        <v>0</v>
      </c>
      <c r="BK35" s="1807">
        <f t="shared" si="32"/>
        <v>0</v>
      </c>
      <c r="BL35" s="1807">
        <f t="shared" si="33"/>
        <v>0</v>
      </c>
      <c r="BM35" s="1807">
        <f t="shared" si="0"/>
        <v>0</v>
      </c>
      <c r="BN35" s="1807">
        <f t="shared" si="1"/>
        <v>0</v>
      </c>
      <c r="BO35" s="1807">
        <f t="shared" si="34"/>
        <v>0</v>
      </c>
      <c r="BP35" s="1807">
        <f t="shared" si="35"/>
        <v>0</v>
      </c>
      <c r="BQ35" s="1807">
        <f t="shared" si="36"/>
        <v>0</v>
      </c>
      <c r="BR35" s="1807">
        <f t="shared" si="37"/>
        <v>0</v>
      </c>
      <c r="BS35" s="1807">
        <f t="shared" si="38"/>
        <v>0</v>
      </c>
      <c r="BT35" s="1807">
        <f t="shared" si="39"/>
        <v>0</v>
      </c>
      <c r="BU35" s="1807">
        <f t="shared" si="103"/>
        <v>0</v>
      </c>
      <c r="BV35" s="1807">
        <f t="shared" si="104"/>
        <v>0</v>
      </c>
      <c r="BW35" s="1807">
        <f t="shared" si="105"/>
        <v>0</v>
      </c>
      <c r="BX35" s="1807">
        <f t="shared" si="106"/>
        <v>0</v>
      </c>
      <c r="BY35" s="1807">
        <f t="shared" si="107"/>
        <v>0</v>
      </c>
      <c r="BZ35" s="1807">
        <f t="shared" si="108"/>
        <v>0</v>
      </c>
      <c r="CA35" s="1807">
        <f t="shared" si="109"/>
        <v>0</v>
      </c>
      <c r="CB35" s="1807">
        <f t="shared" si="110"/>
        <v>0</v>
      </c>
      <c r="CC35" s="1807">
        <f t="shared" si="111"/>
        <v>0</v>
      </c>
      <c r="CD35" s="1807">
        <f t="shared" si="112"/>
        <v>0</v>
      </c>
      <c r="CE35" s="1807">
        <f t="shared" si="113"/>
        <v>0</v>
      </c>
      <c r="CF35" s="1807">
        <f t="shared" si="114"/>
        <v>0</v>
      </c>
      <c r="CG35" s="1807">
        <f t="shared" si="115"/>
        <v>0</v>
      </c>
      <c r="CH35" s="1807">
        <f t="shared" si="116"/>
        <v>0</v>
      </c>
      <c r="CI35" s="1807">
        <f t="shared" si="117"/>
        <v>0</v>
      </c>
      <c r="CJ35" s="1830">
        <f t="shared" si="118"/>
        <v>0</v>
      </c>
      <c r="CK35" s="773">
        <f t="shared" si="40"/>
        <v>0</v>
      </c>
      <c r="CL35" s="799">
        <v>0.39078155180788221</v>
      </c>
      <c r="CM35" s="773">
        <f t="shared" si="41"/>
        <v>0</v>
      </c>
      <c r="CN35" s="766">
        <v>3.1815298970640199E-2</v>
      </c>
      <c r="CO35" s="2188">
        <v>3.3695177093262009E-2</v>
      </c>
      <c r="CP35" s="2188">
        <v>5.3515624867422939E-3</v>
      </c>
      <c r="CQ35" s="2188">
        <v>2.4223604986955753E-2</v>
      </c>
      <c r="CR35" s="2188">
        <v>1.3394380593494102E-2</v>
      </c>
      <c r="CS35" s="2188">
        <v>3.8466655394227084E-2</v>
      </c>
      <c r="CT35" s="2188">
        <v>2.3329742706092112E-2</v>
      </c>
      <c r="CU35" s="2188">
        <v>3.4328044848000214E-2</v>
      </c>
      <c r="CV35" s="2188">
        <v>1.2761276701055962E-2</v>
      </c>
      <c r="CW35" s="2188">
        <v>2.3560316798503862E-2</v>
      </c>
      <c r="CX35" s="2188">
        <v>2.3979778220778267E-2</v>
      </c>
      <c r="CY35" s="2188">
        <v>1.5336126736919179E-2</v>
      </c>
      <c r="CZ35" s="2188">
        <v>7.688734128824792E-3</v>
      </c>
      <c r="DA35" s="2188">
        <v>4.5817523443078493E-3</v>
      </c>
      <c r="DB35" s="2188">
        <v>1.9646448232414907E-2</v>
      </c>
      <c r="DC35" s="2188">
        <v>1.8197694827479124E-2</v>
      </c>
      <c r="DD35" s="2188">
        <v>1.9181230970971037E-2</v>
      </c>
      <c r="DE35" s="2188">
        <v>2.4361514478327503E-2</v>
      </c>
      <c r="DF35" s="2188">
        <v>2.1016787727922294E-2</v>
      </c>
      <c r="DG35" s="2188">
        <v>2.0181182460340358E-2</v>
      </c>
      <c r="DH35" s="2188">
        <v>1.1241150269652691E-2</v>
      </c>
      <c r="DI35" s="2188">
        <v>2.6416905780341653E-2</v>
      </c>
      <c r="DJ35" s="2188">
        <v>2.775928484083575E-2</v>
      </c>
      <c r="DK35" s="2188">
        <v>2.2266879681253487E-2</v>
      </c>
      <c r="DL35" s="2188">
        <v>7.5653898006134562E-3</v>
      </c>
      <c r="DM35" s="2188">
        <v>1.0369102103430899E-2</v>
      </c>
      <c r="DN35" s="2188">
        <v>8.7625845423061222E-3</v>
      </c>
      <c r="DO35" s="2188">
        <v>1.0067147344139178</v>
      </c>
      <c r="DP35" s="2188">
        <v>4.7623403544203033E-3</v>
      </c>
      <c r="DQ35" s="2188">
        <v>1.3013277484674403E-3</v>
      </c>
      <c r="DR35" s="2188">
        <v>1.7142418425798025E-2</v>
      </c>
      <c r="DS35" s="2188">
        <v>7.9491834204763936E-3</v>
      </c>
      <c r="DT35" s="2188">
        <v>6.5100891171331549E-3</v>
      </c>
      <c r="DU35" s="2188">
        <v>7.5192610606590188E-3</v>
      </c>
      <c r="DV35" s="2188">
        <v>2.2905404417132975E-2</v>
      </c>
      <c r="DW35" s="2188">
        <v>2.0504153168941372E-2</v>
      </c>
      <c r="DX35" s="2188">
        <v>1.3033054561466693E-2</v>
      </c>
      <c r="DY35" s="2188">
        <v>3.3635797460649208E-2</v>
      </c>
      <c r="DZ35" s="2188">
        <v>9.6617722734525541E-2</v>
      </c>
      <c r="EA35" s="2189">
        <v>8.0296898774934872E-3</v>
      </c>
      <c r="EB35" s="1777">
        <v>0</v>
      </c>
      <c r="EC35" s="774">
        <v>0.66712119126041869</v>
      </c>
      <c r="ED35" s="1778">
        <f t="shared" si="42"/>
        <v>0</v>
      </c>
      <c r="EE35" s="1777">
        <f t="shared" si="43"/>
        <v>0</v>
      </c>
      <c r="EF35" s="779">
        <v>0.39356446129568634</v>
      </c>
      <c r="EG35" s="1778">
        <f t="shared" si="44"/>
        <v>0</v>
      </c>
      <c r="EH35" s="1777">
        <f t="shared" si="45"/>
        <v>0</v>
      </c>
      <c r="EI35" s="1978"/>
      <c r="EJ35" s="1939"/>
      <c r="EK35" s="799">
        <v>6.8468467075624123E-2</v>
      </c>
      <c r="EL35" s="1602">
        <f t="shared" si="46"/>
        <v>0</v>
      </c>
      <c r="EM35" s="1779">
        <f t="shared" si="47"/>
        <v>0</v>
      </c>
      <c r="EN35" s="1602">
        <f t="shared" si="48"/>
        <v>0</v>
      </c>
      <c r="EO35" s="1780">
        <f t="shared" si="49"/>
        <v>0</v>
      </c>
      <c r="EP35" s="777">
        <v>28</v>
      </c>
      <c r="EQ35" s="778" t="s">
        <v>4</v>
      </c>
      <c r="ER35" s="716"/>
      <c r="ES35" s="777">
        <v>28</v>
      </c>
      <c r="ET35" s="778" t="s">
        <v>4</v>
      </c>
      <c r="EU35" s="779">
        <v>0.144124</v>
      </c>
      <c r="EV35" s="1751">
        <f t="shared" si="50"/>
        <v>0</v>
      </c>
      <c r="EW35" s="1752">
        <f t="shared" si="51"/>
        <v>0</v>
      </c>
      <c r="EX35" s="1753">
        <f t="shared" si="52"/>
        <v>0</v>
      </c>
      <c r="EY35" s="774">
        <v>0.127858</v>
      </c>
      <c r="EZ35" s="1751">
        <f t="shared" si="53"/>
        <v>0</v>
      </c>
      <c r="FA35" s="1754">
        <f t="shared" si="54"/>
        <v>0</v>
      </c>
      <c r="FB35" s="1755">
        <f t="shared" si="55"/>
        <v>0</v>
      </c>
    </row>
    <row r="36" spans="2:158" ht="11.25" customHeight="1">
      <c r="B36" s="777">
        <v>29</v>
      </c>
      <c r="C36" s="778" t="s">
        <v>21</v>
      </c>
      <c r="D36" s="1774">
        <v>0</v>
      </c>
      <c r="E36" s="1775"/>
      <c r="F36" s="1776">
        <v>0.84521568046711382</v>
      </c>
      <c r="G36" s="1776">
        <v>0.84521568046711382</v>
      </c>
      <c r="H36" s="773">
        <f t="shared" si="18"/>
        <v>0</v>
      </c>
      <c r="I36" s="1806">
        <v>4.9774100529866895E-3</v>
      </c>
      <c r="J36" s="1807">
        <v>3.8412415821658021E-3</v>
      </c>
      <c r="K36" s="1807">
        <v>7.5223075326831292E-3</v>
      </c>
      <c r="L36" s="1807">
        <v>8.8920686835650044E-3</v>
      </c>
      <c r="M36" s="1807">
        <v>3.8616900953304251E-2</v>
      </c>
      <c r="N36" s="1807">
        <v>3.4562824957594562E-3</v>
      </c>
      <c r="O36" s="1807">
        <v>1.2993238887143967E-2</v>
      </c>
      <c r="P36" s="1807">
        <v>8.5942972783644243E-3</v>
      </c>
      <c r="Q36" s="1807">
        <v>4.6499356923787221E-3</v>
      </c>
      <c r="R36" s="1807">
        <v>1.867255134951621E-3</v>
      </c>
      <c r="S36" s="1807">
        <v>3.6729596709028133E-3</v>
      </c>
      <c r="T36" s="1807">
        <v>9.9158188297267993E-3</v>
      </c>
      <c r="U36" s="1807">
        <v>3.2684116055402257E-3</v>
      </c>
      <c r="V36" s="1807">
        <v>1.0855625149968144E-2</v>
      </c>
      <c r="W36" s="1807">
        <v>1.143682310469314E-2</v>
      </c>
      <c r="X36" s="1807">
        <v>7.0615927814829341E-3</v>
      </c>
      <c r="Y36" s="1807">
        <v>7.5232238649744869E-3</v>
      </c>
      <c r="Z36" s="1807">
        <v>1.3206876713255948E-2</v>
      </c>
      <c r="AA36" s="1807">
        <v>7.2230858822412061E-3</v>
      </c>
      <c r="AB36" s="1807">
        <v>4.8107090566827026E-3</v>
      </c>
      <c r="AC36" s="1807">
        <v>4.0559724193875478E-3</v>
      </c>
      <c r="AD36" s="1807">
        <v>1.2876667883359696E-2</v>
      </c>
      <c r="AE36" s="1807">
        <v>1.0947978974080116E-2</v>
      </c>
      <c r="AF36" s="1807">
        <v>1.4098622620915163E-2</v>
      </c>
      <c r="AG36" s="1807">
        <v>1.2990212209465175E-2</v>
      </c>
      <c r="AH36" s="1807">
        <v>2.0431088955978376E-2</v>
      </c>
      <c r="AI36" s="1807">
        <v>2.8861363249215195E-2</v>
      </c>
      <c r="AJ36" s="1807">
        <v>1.6173573675347646E-2</v>
      </c>
      <c r="AK36" s="1807">
        <v>4.347493068214893E-2</v>
      </c>
      <c r="AL36" s="1807">
        <v>7.4658670290024834E-2</v>
      </c>
      <c r="AM36" s="1807">
        <v>2.1712646913204882E-2</v>
      </c>
      <c r="AN36" s="1807">
        <v>6.1958557464530974E-3</v>
      </c>
      <c r="AO36" s="1807">
        <v>2.2845308959221069E-2</v>
      </c>
      <c r="AP36" s="1807">
        <v>8.9954278753537949E-3</v>
      </c>
      <c r="AQ36" s="1807">
        <v>7.7839706552881053E-3</v>
      </c>
      <c r="AR36" s="1807">
        <v>1.97157121506026E-2</v>
      </c>
      <c r="AS36" s="1807">
        <v>9.3462170231996856E-3</v>
      </c>
      <c r="AT36" s="1807">
        <v>7.7281187484624985E-3</v>
      </c>
      <c r="AU36" s="1807">
        <v>0</v>
      </c>
      <c r="AV36" s="1807">
        <v>2.8552555879908801E-3</v>
      </c>
      <c r="AW36" s="1807">
        <f t="shared" si="56"/>
        <v>0</v>
      </c>
      <c r="AX36" s="1807">
        <f t="shared" si="19"/>
        <v>0</v>
      </c>
      <c r="AY36" s="1807">
        <f t="shared" si="20"/>
        <v>0</v>
      </c>
      <c r="AZ36" s="1807">
        <f t="shared" si="21"/>
        <v>0</v>
      </c>
      <c r="BA36" s="1807">
        <f t="shared" si="22"/>
        <v>0</v>
      </c>
      <c r="BB36" s="1807">
        <f t="shared" si="23"/>
        <v>0</v>
      </c>
      <c r="BC36" s="1807">
        <f t="shared" si="24"/>
        <v>0</v>
      </c>
      <c r="BD36" s="1807">
        <f t="shared" si="25"/>
        <v>0</v>
      </c>
      <c r="BE36" s="1807">
        <f t="shared" si="26"/>
        <v>0</v>
      </c>
      <c r="BF36" s="1807">
        <f t="shared" si="27"/>
        <v>0</v>
      </c>
      <c r="BG36" s="1807">
        <f t="shared" si="28"/>
        <v>0</v>
      </c>
      <c r="BH36" s="1807">
        <f t="shared" si="29"/>
        <v>0</v>
      </c>
      <c r="BI36" s="1807">
        <f t="shared" si="30"/>
        <v>0</v>
      </c>
      <c r="BJ36" s="1807">
        <f t="shared" si="31"/>
        <v>0</v>
      </c>
      <c r="BK36" s="1807">
        <f t="shared" si="32"/>
        <v>0</v>
      </c>
      <c r="BL36" s="1807">
        <f t="shared" si="33"/>
        <v>0</v>
      </c>
      <c r="BM36" s="1807">
        <f t="shared" si="0"/>
        <v>0</v>
      </c>
      <c r="BN36" s="1807">
        <f t="shared" si="1"/>
        <v>0</v>
      </c>
      <c r="BO36" s="1807">
        <f t="shared" si="34"/>
        <v>0</v>
      </c>
      <c r="BP36" s="1807">
        <f t="shared" si="35"/>
        <v>0</v>
      </c>
      <c r="BQ36" s="1807">
        <f t="shared" si="36"/>
        <v>0</v>
      </c>
      <c r="BR36" s="1807">
        <f t="shared" si="37"/>
        <v>0</v>
      </c>
      <c r="BS36" s="1807">
        <f t="shared" si="38"/>
        <v>0</v>
      </c>
      <c r="BT36" s="1807">
        <f t="shared" si="39"/>
        <v>0</v>
      </c>
      <c r="BU36" s="1807">
        <f t="shared" si="103"/>
        <v>0</v>
      </c>
      <c r="BV36" s="1807">
        <f t="shared" si="104"/>
        <v>0</v>
      </c>
      <c r="BW36" s="1807">
        <f t="shared" si="105"/>
        <v>0</v>
      </c>
      <c r="BX36" s="1807">
        <f t="shared" si="106"/>
        <v>0</v>
      </c>
      <c r="BY36" s="1807">
        <f t="shared" si="107"/>
        <v>0</v>
      </c>
      <c r="BZ36" s="1807">
        <f t="shared" si="108"/>
        <v>0</v>
      </c>
      <c r="CA36" s="1807">
        <f t="shared" si="109"/>
        <v>0</v>
      </c>
      <c r="CB36" s="1807">
        <f t="shared" si="110"/>
        <v>0</v>
      </c>
      <c r="CC36" s="1807">
        <f t="shared" si="111"/>
        <v>0</v>
      </c>
      <c r="CD36" s="1807">
        <f t="shared" si="112"/>
        <v>0</v>
      </c>
      <c r="CE36" s="1807">
        <f t="shared" si="113"/>
        <v>0</v>
      </c>
      <c r="CF36" s="1807">
        <f t="shared" si="114"/>
        <v>0</v>
      </c>
      <c r="CG36" s="1807">
        <f t="shared" si="115"/>
        <v>0</v>
      </c>
      <c r="CH36" s="1807">
        <f t="shared" si="116"/>
        <v>0</v>
      </c>
      <c r="CI36" s="1807">
        <f t="shared" si="117"/>
        <v>0</v>
      </c>
      <c r="CJ36" s="1830">
        <f t="shared" si="118"/>
        <v>0</v>
      </c>
      <c r="CK36" s="773">
        <f t="shared" si="40"/>
        <v>0</v>
      </c>
      <c r="CL36" s="799">
        <v>0.84521568046711382</v>
      </c>
      <c r="CM36" s="773">
        <f t="shared" si="41"/>
        <v>0</v>
      </c>
      <c r="CN36" s="766">
        <v>7.1770062372649946E-3</v>
      </c>
      <c r="CO36" s="2188">
        <v>7.3163497220047205E-3</v>
      </c>
      <c r="CP36" s="2188">
        <v>9.7561595114622271E-3</v>
      </c>
      <c r="CQ36" s="2188">
        <v>1.0099059480811867E-2</v>
      </c>
      <c r="CR36" s="2188">
        <v>4.1028058175437081E-2</v>
      </c>
      <c r="CS36" s="2188">
        <v>6.962355795520494E-3</v>
      </c>
      <c r="CT36" s="2188">
        <v>1.3081100717528113E-2</v>
      </c>
      <c r="CU36" s="2188">
        <v>1.3152277455209372E-2</v>
      </c>
      <c r="CV36" s="2188">
        <v>5.8691420299302752E-3</v>
      </c>
      <c r="CW36" s="2188">
        <v>4.2088324021808147E-3</v>
      </c>
      <c r="CX36" s="2188">
        <v>5.1887764677517583E-3</v>
      </c>
      <c r="CY36" s="2188">
        <v>1.3332834271925255E-2</v>
      </c>
      <c r="CZ36" s="2188">
        <v>7.1407291095607998E-3</v>
      </c>
      <c r="DA36" s="2188">
        <v>1.0621156875544805E-2</v>
      </c>
      <c r="DB36" s="2188">
        <v>1.2477701641502041E-2</v>
      </c>
      <c r="DC36" s="2188">
        <v>8.2401280959845773E-3</v>
      </c>
      <c r="DD36" s="2188">
        <v>8.4776206169907518E-3</v>
      </c>
      <c r="DE36" s="2188">
        <v>1.4440676214884689E-2</v>
      </c>
      <c r="DF36" s="2188">
        <v>9.6373562323385856E-3</v>
      </c>
      <c r="DG36" s="2188">
        <v>6.5825281228826978E-3</v>
      </c>
      <c r="DH36" s="2188">
        <v>4.9377361569326959E-3</v>
      </c>
      <c r="DI36" s="2188">
        <v>1.3503600381874431E-2</v>
      </c>
      <c r="DJ36" s="2188">
        <v>1.4212783704850103E-2</v>
      </c>
      <c r="DK36" s="2188">
        <v>1.5596020566673448E-2</v>
      </c>
      <c r="DL36" s="2188">
        <v>1.5277756984803388E-2</v>
      </c>
      <c r="DM36" s="2188">
        <v>2.352462827507561E-2</v>
      </c>
      <c r="DN36" s="2188">
        <v>2.9069578888869328E-2</v>
      </c>
      <c r="DO36" s="2188">
        <v>1.8577068725806473E-2</v>
      </c>
      <c r="DP36" s="2188">
        <v>1.0415861016405918</v>
      </c>
      <c r="DQ36" s="2188">
        <v>6.7710336878952337E-2</v>
      </c>
      <c r="DR36" s="2188">
        <v>2.3772806140621765E-2</v>
      </c>
      <c r="DS36" s="2188">
        <v>9.6224170934805509E-3</v>
      </c>
      <c r="DT36" s="2188">
        <v>2.2850838304858057E-2</v>
      </c>
      <c r="DU36" s="2188">
        <v>1.0279834394190349E-2</v>
      </c>
      <c r="DV36" s="2188">
        <v>9.796911150383102E-3</v>
      </c>
      <c r="DW36" s="2188">
        <v>2.1486087923760753E-2</v>
      </c>
      <c r="DX36" s="2188">
        <v>1.0866421941951582E-2</v>
      </c>
      <c r="DY36" s="2188">
        <v>1.1327544754049937E-2</v>
      </c>
      <c r="DZ36" s="2188">
        <v>5.21588802741179E-3</v>
      </c>
      <c r="EA36" s="2189">
        <v>1.3309042870063188E-2</v>
      </c>
      <c r="EB36" s="1777">
        <v>0</v>
      </c>
      <c r="EC36" s="774">
        <v>0.66472755403728612</v>
      </c>
      <c r="ED36" s="1778">
        <f t="shared" si="42"/>
        <v>0</v>
      </c>
      <c r="EE36" s="1777">
        <f t="shared" si="43"/>
        <v>0</v>
      </c>
      <c r="EF36" s="779">
        <v>0.31004610977496594</v>
      </c>
      <c r="EG36" s="1778">
        <f t="shared" si="44"/>
        <v>0</v>
      </c>
      <c r="EH36" s="1777">
        <f t="shared" si="45"/>
        <v>0</v>
      </c>
      <c r="EI36" s="1978"/>
      <c r="EJ36" s="1939"/>
      <c r="EK36" s="799">
        <v>7.2078731377226479E-2</v>
      </c>
      <c r="EL36" s="1602">
        <f t="shared" si="46"/>
        <v>0</v>
      </c>
      <c r="EM36" s="1779">
        <f t="shared" si="47"/>
        <v>0</v>
      </c>
      <c r="EN36" s="1602">
        <f t="shared" si="48"/>
        <v>0</v>
      </c>
      <c r="EO36" s="1780">
        <f t="shared" si="49"/>
        <v>0</v>
      </c>
      <c r="EP36" s="777">
        <v>29</v>
      </c>
      <c r="EQ36" s="778" t="s">
        <v>21</v>
      </c>
      <c r="ER36" s="716"/>
      <c r="ES36" s="777">
        <v>29</v>
      </c>
      <c r="ET36" s="778" t="s">
        <v>21</v>
      </c>
      <c r="EU36" s="779">
        <v>5.169E-2</v>
      </c>
      <c r="EV36" s="1751">
        <f t="shared" si="50"/>
        <v>0</v>
      </c>
      <c r="EW36" s="1752">
        <f t="shared" si="51"/>
        <v>0</v>
      </c>
      <c r="EX36" s="1753">
        <f t="shared" si="52"/>
        <v>0</v>
      </c>
      <c r="EY36" s="774">
        <v>4.9978000000000002E-2</v>
      </c>
      <c r="EZ36" s="1751">
        <f t="shared" si="53"/>
        <v>0</v>
      </c>
      <c r="FA36" s="1754">
        <f t="shared" si="54"/>
        <v>0</v>
      </c>
      <c r="FB36" s="1755">
        <f t="shared" si="55"/>
        <v>0</v>
      </c>
    </row>
    <row r="37" spans="2:158" ht="11.25" customHeight="1">
      <c r="B37" s="777">
        <v>30</v>
      </c>
      <c r="C37" s="778" t="s">
        <v>22</v>
      </c>
      <c r="D37" s="1774">
        <v>0</v>
      </c>
      <c r="E37" s="1775"/>
      <c r="F37" s="1776">
        <v>0.96989477166596683</v>
      </c>
      <c r="G37" s="1776">
        <v>0.96989477166596683</v>
      </c>
      <c r="H37" s="773">
        <f t="shared" si="18"/>
        <v>0</v>
      </c>
      <c r="I37" s="1806">
        <v>1.2097305938928368E-3</v>
      </c>
      <c r="J37" s="1807">
        <v>0</v>
      </c>
      <c r="K37" s="1807">
        <v>4.6690184685619425E-4</v>
      </c>
      <c r="L37" s="1807">
        <v>6.3028073044426279E-4</v>
      </c>
      <c r="M37" s="1807">
        <v>4.6318737545106908E-3</v>
      </c>
      <c r="N37" s="1807">
        <v>1.8196561169176941E-3</v>
      </c>
      <c r="O37" s="1807">
        <v>3.19045178781016E-3</v>
      </c>
      <c r="P37" s="1807">
        <v>1.7902083387385517E-3</v>
      </c>
      <c r="Q37" s="1807">
        <v>2.2095439105629389E-3</v>
      </c>
      <c r="R37" s="1807">
        <v>1.5277542013240537E-3</v>
      </c>
      <c r="S37" s="1807">
        <v>3.305663703812532E-3</v>
      </c>
      <c r="T37" s="1807">
        <v>3.5634973919330681E-3</v>
      </c>
      <c r="U37" s="1807">
        <v>1.9556889115117742E-3</v>
      </c>
      <c r="V37" s="1807">
        <v>1.213535331805382E-4</v>
      </c>
      <c r="W37" s="1807">
        <v>6.1227436823104693E-3</v>
      </c>
      <c r="X37" s="1807">
        <v>3.9231071008238522E-3</v>
      </c>
      <c r="Y37" s="1807">
        <v>2.7149025251864451E-3</v>
      </c>
      <c r="Z37" s="1807">
        <v>1.8866966733222783E-3</v>
      </c>
      <c r="AA37" s="1807">
        <v>1.8145191524246076E-3</v>
      </c>
      <c r="AB37" s="1807">
        <v>1.9775246715217432E-3</v>
      </c>
      <c r="AC37" s="1807">
        <v>1.419590346785642E-3</v>
      </c>
      <c r="AD37" s="1807">
        <v>1.7033702396885267E-3</v>
      </c>
      <c r="AE37" s="1807">
        <v>2.9726300525647997E-3</v>
      </c>
      <c r="AF37" s="1807">
        <v>3.3853320750592318E-3</v>
      </c>
      <c r="AG37" s="1807">
        <v>4.3809714464025235E-3</v>
      </c>
      <c r="AH37" s="1807">
        <v>1.5212150998151139E-3</v>
      </c>
      <c r="AI37" s="1807">
        <v>1.8737984571581534E-3</v>
      </c>
      <c r="AJ37" s="1807">
        <v>2.5126825600237237E-2</v>
      </c>
      <c r="AK37" s="1807">
        <v>1.5403115856554175E-2</v>
      </c>
      <c r="AL37" s="1807">
        <v>2.3181370941292228E-2</v>
      </c>
      <c r="AM37" s="1807">
        <v>1.9130302588301999E-2</v>
      </c>
      <c r="AN37" s="1807">
        <v>1.256274960875031E-2</v>
      </c>
      <c r="AO37" s="1807">
        <v>2.0722874583916123E-3</v>
      </c>
      <c r="AP37" s="1807">
        <v>4.5170056028507573E-3</v>
      </c>
      <c r="AQ37" s="1807">
        <v>1.5646883485433128E-2</v>
      </c>
      <c r="AR37" s="1807">
        <v>2.1560085222755748E-2</v>
      </c>
      <c r="AS37" s="1807">
        <v>7.2416531899471203E-3</v>
      </c>
      <c r="AT37" s="1807">
        <v>1.523112412797579E-2</v>
      </c>
      <c r="AU37" s="1807">
        <v>0</v>
      </c>
      <c r="AV37" s="1807">
        <v>3.149304297798896E-2</v>
      </c>
      <c r="AW37" s="1807">
        <f t="shared" si="56"/>
        <v>0</v>
      </c>
      <c r="AX37" s="1807">
        <f t="shared" si="19"/>
        <v>0</v>
      </c>
      <c r="AY37" s="1807">
        <f t="shared" si="20"/>
        <v>0</v>
      </c>
      <c r="AZ37" s="1807">
        <f t="shared" si="21"/>
        <v>0</v>
      </c>
      <c r="BA37" s="1807">
        <f t="shared" si="22"/>
        <v>0</v>
      </c>
      <c r="BB37" s="1807">
        <f t="shared" si="23"/>
        <v>0</v>
      </c>
      <c r="BC37" s="1807">
        <f t="shared" si="24"/>
        <v>0</v>
      </c>
      <c r="BD37" s="1807">
        <f t="shared" si="25"/>
        <v>0</v>
      </c>
      <c r="BE37" s="1807">
        <f t="shared" si="26"/>
        <v>0</v>
      </c>
      <c r="BF37" s="1807">
        <f t="shared" si="27"/>
        <v>0</v>
      </c>
      <c r="BG37" s="1807">
        <f t="shared" si="28"/>
        <v>0</v>
      </c>
      <c r="BH37" s="1807">
        <f t="shared" si="29"/>
        <v>0</v>
      </c>
      <c r="BI37" s="1807">
        <f t="shared" si="30"/>
        <v>0</v>
      </c>
      <c r="BJ37" s="1807">
        <f t="shared" si="31"/>
        <v>0</v>
      </c>
      <c r="BK37" s="1807">
        <f t="shared" si="32"/>
        <v>0</v>
      </c>
      <c r="BL37" s="1807">
        <f t="shared" si="33"/>
        <v>0</v>
      </c>
      <c r="BM37" s="1807">
        <f t="shared" si="0"/>
        <v>0</v>
      </c>
      <c r="BN37" s="1807">
        <f t="shared" si="1"/>
        <v>0</v>
      </c>
      <c r="BO37" s="1807">
        <f t="shared" si="34"/>
        <v>0</v>
      </c>
      <c r="BP37" s="1807">
        <f t="shared" si="35"/>
        <v>0</v>
      </c>
      <c r="BQ37" s="1807">
        <f t="shared" si="36"/>
        <v>0</v>
      </c>
      <c r="BR37" s="1807">
        <f t="shared" si="37"/>
        <v>0</v>
      </c>
      <c r="BS37" s="1807">
        <f t="shared" si="38"/>
        <v>0</v>
      </c>
      <c r="BT37" s="1807">
        <f t="shared" si="39"/>
        <v>0</v>
      </c>
      <c r="BU37" s="1807">
        <f t="shared" si="103"/>
        <v>0</v>
      </c>
      <c r="BV37" s="1807">
        <f t="shared" si="104"/>
        <v>0</v>
      </c>
      <c r="BW37" s="1807">
        <f t="shared" si="105"/>
        <v>0</v>
      </c>
      <c r="BX37" s="1807">
        <f t="shared" si="106"/>
        <v>0</v>
      </c>
      <c r="BY37" s="1807">
        <f t="shared" si="107"/>
        <v>0</v>
      </c>
      <c r="BZ37" s="1807">
        <f t="shared" si="108"/>
        <v>0</v>
      </c>
      <c r="CA37" s="1807">
        <f t="shared" si="109"/>
        <v>0</v>
      </c>
      <c r="CB37" s="1807">
        <f t="shared" si="110"/>
        <v>0</v>
      </c>
      <c r="CC37" s="1807">
        <f t="shared" si="111"/>
        <v>0</v>
      </c>
      <c r="CD37" s="1807">
        <f t="shared" si="112"/>
        <v>0</v>
      </c>
      <c r="CE37" s="1807">
        <f t="shared" si="113"/>
        <v>0</v>
      </c>
      <c r="CF37" s="1807">
        <f t="shared" si="114"/>
        <v>0</v>
      </c>
      <c r="CG37" s="1807">
        <f t="shared" si="115"/>
        <v>0</v>
      </c>
      <c r="CH37" s="1807">
        <f t="shared" si="116"/>
        <v>0</v>
      </c>
      <c r="CI37" s="1807">
        <f t="shared" si="117"/>
        <v>0</v>
      </c>
      <c r="CJ37" s="1830">
        <f t="shared" si="118"/>
        <v>0</v>
      </c>
      <c r="CK37" s="773">
        <f t="shared" si="40"/>
        <v>0</v>
      </c>
      <c r="CL37" s="799">
        <v>0.96989477166596683</v>
      </c>
      <c r="CM37" s="773">
        <f t="shared" si="41"/>
        <v>0</v>
      </c>
      <c r="CN37" s="766">
        <v>3.9525978257456563E-3</v>
      </c>
      <c r="CO37" s="2188">
        <v>3.3202634678292159E-3</v>
      </c>
      <c r="CP37" s="2188">
        <v>2.6768983749852577E-3</v>
      </c>
      <c r="CQ37" s="2188">
        <v>3.1619510188675088E-3</v>
      </c>
      <c r="CR37" s="2188">
        <v>1.1673634445367955E-2</v>
      </c>
      <c r="CS37" s="2188">
        <v>4.9789317301286917E-3</v>
      </c>
      <c r="CT37" s="2188">
        <v>4.8062460016703897E-3</v>
      </c>
      <c r="CU37" s="2188">
        <v>5.2170373777874739E-3</v>
      </c>
      <c r="CV37" s="2188">
        <v>3.6640617571443938E-3</v>
      </c>
      <c r="CW37" s="2188">
        <v>3.891190297968397E-3</v>
      </c>
      <c r="CX37" s="2188">
        <v>4.9988330487435624E-3</v>
      </c>
      <c r="CY37" s="2188">
        <v>7.0873808223877221E-3</v>
      </c>
      <c r="CZ37" s="2188">
        <v>4.3654407089058662E-3</v>
      </c>
      <c r="DA37" s="2188">
        <v>1.3737694690934485E-3</v>
      </c>
      <c r="DB37" s="2188">
        <v>8.1189454586398889E-3</v>
      </c>
      <c r="DC37" s="2188">
        <v>5.7888974016612514E-3</v>
      </c>
      <c r="DD37" s="2188">
        <v>4.5472762409010537E-3</v>
      </c>
      <c r="DE37" s="2188">
        <v>4.1930041316607727E-3</v>
      </c>
      <c r="DF37" s="2188">
        <v>4.0601824216169452E-3</v>
      </c>
      <c r="DG37" s="2188">
        <v>3.8438171802805347E-3</v>
      </c>
      <c r="DH37" s="2188">
        <v>2.4403082436861684E-3</v>
      </c>
      <c r="DI37" s="2188">
        <v>4.1185305712044314E-3</v>
      </c>
      <c r="DJ37" s="2188">
        <v>7.1022029043181145E-3</v>
      </c>
      <c r="DK37" s="2188">
        <v>6.4635173439298501E-3</v>
      </c>
      <c r="DL37" s="2188">
        <v>6.5874397806812328E-3</v>
      </c>
      <c r="DM37" s="2188">
        <v>4.9955140575892237E-3</v>
      </c>
      <c r="DN37" s="2188">
        <v>5.4108149981935989E-3</v>
      </c>
      <c r="DO37" s="2188">
        <v>2.7779428668886736E-2</v>
      </c>
      <c r="DP37" s="2188">
        <v>1.8306546669910329E-2</v>
      </c>
      <c r="DQ37" s="2188">
        <v>1.0245492265416756</v>
      </c>
      <c r="DR37" s="2188">
        <v>2.2654994604759837E-2</v>
      </c>
      <c r="DS37" s="2188">
        <v>1.6238224331874645E-2</v>
      </c>
      <c r="DT37" s="2188">
        <v>4.4222582752872679E-3</v>
      </c>
      <c r="DU37" s="2188">
        <v>6.4885950532948084E-3</v>
      </c>
      <c r="DV37" s="2188">
        <v>1.7751436524252616E-2</v>
      </c>
      <c r="DW37" s="2188">
        <v>2.4686261824748781E-2</v>
      </c>
      <c r="DX37" s="2188">
        <v>9.4903321938299649E-3</v>
      </c>
      <c r="DY37" s="2188">
        <v>1.8262976973284686E-2</v>
      </c>
      <c r="DZ37" s="2188">
        <v>4.4193508460035813E-3</v>
      </c>
      <c r="EA37" s="2189">
        <v>3.5385371317992624E-2</v>
      </c>
      <c r="EB37" s="1777">
        <v>0</v>
      </c>
      <c r="EC37" s="774">
        <v>0.85385934498430394</v>
      </c>
      <c r="ED37" s="1778">
        <f t="shared" si="42"/>
        <v>0</v>
      </c>
      <c r="EE37" s="1777">
        <f t="shared" si="43"/>
        <v>0</v>
      </c>
      <c r="EF37" s="779">
        <v>3.9036686501429038E-2</v>
      </c>
      <c r="EG37" s="1778">
        <f t="shared" si="44"/>
        <v>0</v>
      </c>
      <c r="EH37" s="1777">
        <f t="shared" si="45"/>
        <v>0</v>
      </c>
      <c r="EI37" s="1978"/>
      <c r="EJ37" s="1939"/>
      <c r="EK37" s="799">
        <v>0.20211940013809457</v>
      </c>
      <c r="EL37" s="1602">
        <f t="shared" si="46"/>
        <v>0</v>
      </c>
      <c r="EM37" s="1779">
        <f t="shared" si="47"/>
        <v>0</v>
      </c>
      <c r="EN37" s="1602">
        <f t="shared" si="48"/>
        <v>0</v>
      </c>
      <c r="EO37" s="1780">
        <f t="shared" si="49"/>
        <v>0</v>
      </c>
      <c r="EP37" s="777">
        <v>30</v>
      </c>
      <c r="EQ37" s="778" t="s">
        <v>22</v>
      </c>
      <c r="ER37" s="716"/>
      <c r="ES37" s="777">
        <v>30</v>
      </c>
      <c r="ET37" s="778" t="s">
        <v>22</v>
      </c>
      <c r="EU37" s="779">
        <v>1.1721000000000001E-2</v>
      </c>
      <c r="EV37" s="1751">
        <f t="shared" si="50"/>
        <v>0</v>
      </c>
      <c r="EW37" s="1752">
        <f t="shared" si="51"/>
        <v>0</v>
      </c>
      <c r="EX37" s="1753">
        <f t="shared" si="52"/>
        <v>0</v>
      </c>
      <c r="EY37" s="774">
        <v>7.5430000000000002E-3</v>
      </c>
      <c r="EZ37" s="1751">
        <f t="shared" si="53"/>
        <v>0</v>
      </c>
      <c r="FA37" s="1754">
        <f t="shared" si="54"/>
        <v>0</v>
      </c>
      <c r="FB37" s="1755">
        <f t="shared" si="55"/>
        <v>0</v>
      </c>
    </row>
    <row r="38" spans="2:158" ht="11.25" customHeight="1">
      <c r="B38" s="777">
        <v>31</v>
      </c>
      <c r="C38" s="778" t="s">
        <v>414</v>
      </c>
      <c r="D38" s="1774">
        <v>0</v>
      </c>
      <c r="E38" s="1775"/>
      <c r="F38" s="1776">
        <v>0.70399005338321852</v>
      </c>
      <c r="G38" s="1776">
        <v>0.70399005338321852</v>
      </c>
      <c r="H38" s="773">
        <f>D38*F38+E38*G38</f>
        <v>0</v>
      </c>
      <c r="I38" s="1806">
        <v>7.6294490754904812E-2</v>
      </c>
      <c r="J38" s="1807">
        <v>8.5455530613824604E-2</v>
      </c>
      <c r="K38" s="1807">
        <v>7.5638099190703467E-2</v>
      </c>
      <c r="L38" s="1807">
        <v>5.4425592804578905E-2</v>
      </c>
      <c r="M38" s="1807">
        <v>0.32105348198416545</v>
      </c>
      <c r="N38" s="1807">
        <v>4.0990148317935425E-2</v>
      </c>
      <c r="O38" s="1807">
        <v>1.9622105036946422E-2</v>
      </c>
      <c r="P38" s="1807">
        <v>4.3269854448278543E-2</v>
      </c>
      <c r="Q38" s="1807">
        <v>1.9918873462388288E-2</v>
      </c>
      <c r="R38" s="1807">
        <v>6.5353929723306739E-2</v>
      </c>
      <c r="S38" s="1807">
        <v>2.0495114963637699E-2</v>
      </c>
      <c r="T38" s="1807">
        <v>9.3193203532510455E-2</v>
      </c>
      <c r="U38" s="1807">
        <v>1.796956626570579E-2</v>
      </c>
      <c r="V38" s="1807">
        <v>8.4230384166673559E-3</v>
      </c>
      <c r="W38" s="1807">
        <v>3.7025270758122744E-2</v>
      </c>
      <c r="X38" s="1807">
        <v>2.4127108670066694E-2</v>
      </c>
      <c r="Y38" s="1807">
        <v>2.4859348423393955E-2</v>
      </c>
      <c r="Z38" s="1807">
        <v>2.8960370909337032E-2</v>
      </c>
      <c r="AA38" s="1807">
        <v>2.0439583510369751E-2</v>
      </c>
      <c r="AB38" s="1807">
        <v>1.8406191173394686E-2</v>
      </c>
      <c r="AC38" s="1807">
        <v>9.7343338065301148E-3</v>
      </c>
      <c r="AD38" s="1807">
        <v>2.1616579470332967E-2</v>
      </c>
      <c r="AE38" s="1807">
        <v>0.15457676273336959</v>
      </c>
      <c r="AF38" s="1807">
        <v>5.0758428306856722E-2</v>
      </c>
      <c r="AG38" s="1807">
        <v>2.85342358991049E-2</v>
      </c>
      <c r="AH38" s="1807">
        <v>2.0314072409838752E-2</v>
      </c>
      <c r="AI38" s="1807">
        <v>7.0255274620981675E-2</v>
      </c>
      <c r="AJ38" s="1807">
        <v>6.3173181813367785E-2</v>
      </c>
      <c r="AK38" s="1807">
        <v>3.9116714410453592E-2</v>
      </c>
      <c r="AL38" s="1807">
        <v>2.8187227662465446E-3</v>
      </c>
      <c r="AM38" s="1807">
        <v>8.688140321755583E-2</v>
      </c>
      <c r="AN38" s="1807">
        <v>3.130852710526541E-2</v>
      </c>
      <c r="AO38" s="1807">
        <v>4.2313155298225068E-2</v>
      </c>
      <c r="AP38" s="1807">
        <v>2.9411521533632263E-2</v>
      </c>
      <c r="AQ38" s="1807">
        <v>1.7511552098432727E-2</v>
      </c>
      <c r="AR38" s="1807">
        <v>4.5982128660921551E-2</v>
      </c>
      <c r="AS38" s="1807">
        <v>2.1536259226142555E-2</v>
      </c>
      <c r="AT38" s="1807">
        <v>4.7283090504857343E-2</v>
      </c>
      <c r="AU38" s="1807">
        <v>5.0754013296578561E-2</v>
      </c>
      <c r="AV38" s="1807">
        <v>9.9933945579680813E-2</v>
      </c>
      <c r="AW38" s="1807">
        <f t="shared" si="56"/>
        <v>0</v>
      </c>
      <c r="AX38" s="1807">
        <f t="shared" si="19"/>
        <v>0</v>
      </c>
      <c r="AY38" s="1807">
        <f t="shared" si="20"/>
        <v>0</v>
      </c>
      <c r="AZ38" s="1807">
        <f t="shared" si="21"/>
        <v>0</v>
      </c>
      <c r="BA38" s="1807">
        <f t="shared" si="22"/>
        <v>0</v>
      </c>
      <c r="BB38" s="1807">
        <f t="shared" si="23"/>
        <v>0</v>
      </c>
      <c r="BC38" s="1807">
        <f t="shared" si="24"/>
        <v>0</v>
      </c>
      <c r="BD38" s="1807">
        <f t="shared" si="25"/>
        <v>0</v>
      </c>
      <c r="BE38" s="1807">
        <f t="shared" si="26"/>
        <v>0</v>
      </c>
      <c r="BF38" s="1807">
        <f t="shared" si="27"/>
        <v>0</v>
      </c>
      <c r="BG38" s="1807">
        <f t="shared" si="28"/>
        <v>0</v>
      </c>
      <c r="BH38" s="1807">
        <f t="shared" si="29"/>
        <v>0</v>
      </c>
      <c r="BI38" s="1807">
        <f t="shared" si="30"/>
        <v>0</v>
      </c>
      <c r="BJ38" s="1807">
        <f t="shared" si="31"/>
        <v>0</v>
      </c>
      <c r="BK38" s="1807">
        <f t="shared" si="32"/>
        <v>0</v>
      </c>
      <c r="BL38" s="1807">
        <f t="shared" si="33"/>
        <v>0</v>
      </c>
      <c r="BM38" s="1807">
        <f t="shared" si="0"/>
        <v>0</v>
      </c>
      <c r="BN38" s="1807">
        <f t="shared" si="1"/>
        <v>0</v>
      </c>
      <c r="BO38" s="1807">
        <f t="shared" si="34"/>
        <v>0</v>
      </c>
      <c r="BP38" s="1807">
        <f t="shared" si="35"/>
        <v>0</v>
      </c>
      <c r="BQ38" s="1807">
        <f t="shared" si="36"/>
        <v>0</v>
      </c>
      <c r="BR38" s="1807">
        <f t="shared" si="37"/>
        <v>0</v>
      </c>
      <c r="BS38" s="1807">
        <f t="shared" si="38"/>
        <v>0</v>
      </c>
      <c r="BT38" s="1807">
        <f t="shared" si="39"/>
        <v>0</v>
      </c>
      <c r="BU38" s="1807">
        <f t="shared" si="103"/>
        <v>0</v>
      </c>
      <c r="BV38" s="1807">
        <f t="shared" si="104"/>
        <v>0</v>
      </c>
      <c r="BW38" s="1807">
        <f t="shared" si="105"/>
        <v>0</v>
      </c>
      <c r="BX38" s="1807">
        <f t="shared" si="106"/>
        <v>0</v>
      </c>
      <c r="BY38" s="1807">
        <f t="shared" si="107"/>
        <v>0</v>
      </c>
      <c r="BZ38" s="1807">
        <f t="shared" si="108"/>
        <v>0</v>
      </c>
      <c r="CA38" s="1807">
        <f t="shared" si="109"/>
        <v>0</v>
      </c>
      <c r="CB38" s="1807">
        <f t="shared" si="110"/>
        <v>0</v>
      </c>
      <c r="CC38" s="1807">
        <f t="shared" si="111"/>
        <v>0</v>
      </c>
      <c r="CD38" s="1807">
        <f t="shared" si="112"/>
        <v>0</v>
      </c>
      <c r="CE38" s="1807">
        <f t="shared" si="113"/>
        <v>0</v>
      </c>
      <c r="CF38" s="1807">
        <f t="shared" si="114"/>
        <v>0</v>
      </c>
      <c r="CG38" s="1807">
        <f t="shared" si="115"/>
        <v>0</v>
      </c>
      <c r="CH38" s="1807">
        <f t="shared" si="116"/>
        <v>0</v>
      </c>
      <c r="CI38" s="1807">
        <f t="shared" si="117"/>
        <v>0</v>
      </c>
      <c r="CJ38" s="1830">
        <f t="shared" si="118"/>
        <v>0</v>
      </c>
      <c r="CK38" s="773">
        <f t="shared" si="40"/>
        <v>0</v>
      </c>
      <c r="CL38" s="1776">
        <v>0.70399005338321852</v>
      </c>
      <c r="CM38" s="773">
        <f t="shared" si="41"/>
        <v>0</v>
      </c>
      <c r="CN38" s="766">
        <v>6.4197811192040502E-2</v>
      </c>
      <c r="CO38" s="2188">
        <v>8.1848050944922188E-2</v>
      </c>
      <c r="CP38" s="2188">
        <v>6.8804568176280945E-2</v>
      </c>
      <c r="CQ38" s="2188">
        <v>4.6243249728072304E-2</v>
      </c>
      <c r="CR38" s="2188">
        <v>0.24724393086512073</v>
      </c>
      <c r="CS38" s="2188">
        <v>5.2298581984962476E-2</v>
      </c>
      <c r="CT38" s="2188">
        <v>1.8388316721500729E-2</v>
      </c>
      <c r="CU38" s="2188">
        <v>4.8067451892846016E-2</v>
      </c>
      <c r="CV38" s="2188">
        <v>1.871145409698172E-2</v>
      </c>
      <c r="CW38" s="2188">
        <v>5.4309972257688709E-2</v>
      </c>
      <c r="CX38" s="2188">
        <v>1.935885018642635E-2</v>
      </c>
      <c r="CY38" s="2188">
        <v>8.0679848299613291E-2</v>
      </c>
      <c r="CZ38" s="2188">
        <v>2.3790660677056166E-2</v>
      </c>
      <c r="DA38" s="2188">
        <v>9.9834108235873128E-3</v>
      </c>
      <c r="DB38" s="2188">
        <v>3.2200075225443353E-2</v>
      </c>
      <c r="DC38" s="2188">
        <v>2.2480847755454135E-2</v>
      </c>
      <c r="DD38" s="2188">
        <v>2.2760999609716018E-2</v>
      </c>
      <c r="DE38" s="2188">
        <v>2.8608024246875134E-2</v>
      </c>
      <c r="DF38" s="2188">
        <v>2.3515839553464386E-2</v>
      </c>
      <c r="DG38" s="2188">
        <v>1.9087228268531365E-2</v>
      </c>
      <c r="DH38" s="2188">
        <v>1.0383226440022651E-2</v>
      </c>
      <c r="DI38" s="2188">
        <v>2.211091961457131E-2</v>
      </c>
      <c r="DJ38" s="2188">
        <v>0.12302594123466365</v>
      </c>
      <c r="DK38" s="2188">
        <v>4.5762231979862601E-2</v>
      </c>
      <c r="DL38" s="2188">
        <v>3.2548671180834564E-2</v>
      </c>
      <c r="DM38" s="2188">
        <v>2.5224198272784715E-2</v>
      </c>
      <c r="DN38" s="2188">
        <v>6.0143945254256259E-2</v>
      </c>
      <c r="DO38" s="2188">
        <v>5.2537457622136234E-2</v>
      </c>
      <c r="DP38" s="2188">
        <v>3.5285918888341851E-2</v>
      </c>
      <c r="DQ38" s="2188">
        <v>5.5197934818323495E-3</v>
      </c>
      <c r="DR38" s="2188">
        <v>1.0711248947596101</v>
      </c>
      <c r="DS38" s="2188">
        <v>3.1686173537964331E-2</v>
      </c>
      <c r="DT38" s="2188">
        <v>3.7039864003476218E-2</v>
      </c>
      <c r="DU38" s="2188">
        <v>2.6981165819690869E-2</v>
      </c>
      <c r="DV38" s="2188">
        <v>1.7990149504595036E-2</v>
      </c>
      <c r="DW38" s="2188">
        <v>4.1635274122226465E-2</v>
      </c>
      <c r="DX38" s="2188">
        <v>2.1071115607297315E-2</v>
      </c>
      <c r="DY38" s="2188">
        <v>4.4616083647724819E-2</v>
      </c>
      <c r="DZ38" s="2188">
        <v>5.4559003734790314E-2</v>
      </c>
      <c r="EA38" s="2189">
        <v>8.8331341751938408E-2</v>
      </c>
      <c r="EB38" s="1777">
        <v>0</v>
      </c>
      <c r="EC38" s="774">
        <v>0.49554509652462053</v>
      </c>
      <c r="ED38" s="1778">
        <f t="shared" si="42"/>
        <v>0</v>
      </c>
      <c r="EE38" s="1777">
        <f t="shared" si="43"/>
        <v>0</v>
      </c>
      <c r="EF38" s="779">
        <v>0.31754412275277494</v>
      </c>
      <c r="EG38" s="1778">
        <f t="shared" si="44"/>
        <v>0</v>
      </c>
      <c r="EH38" s="1777">
        <f t="shared" si="45"/>
        <v>0</v>
      </c>
      <c r="EI38" s="1978"/>
      <c r="EJ38" s="1939"/>
      <c r="EK38" s="799">
        <v>4.7591172809132345E-2</v>
      </c>
      <c r="EL38" s="1602">
        <f t="shared" si="46"/>
        <v>0</v>
      </c>
      <c r="EM38" s="1779">
        <f t="shared" si="47"/>
        <v>0</v>
      </c>
      <c r="EN38" s="1602">
        <f t="shared" si="48"/>
        <v>0</v>
      </c>
      <c r="EO38" s="1780">
        <f t="shared" si="49"/>
        <v>0</v>
      </c>
      <c r="EP38" s="777">
        <v>31</v>
      </c>
      <c r="EQ38" s="778" t="s">
        <v>414</v>
      </c>
      <c r="ER38" s="716"/>
      <c r="ES38" s="777">
        <v>31</v>
      </c>
      <c r="ET38" s="778" t="s">
        <v>414</v>
      </c>
      <c r="EU38" s="779">
        <v>6.6244999999999998E-2</v>
      </c>
      <c r="EV38" s="1751">
        <f t="shared" si="50"/>
        <v>0</v>
      </c>
      <c r="EW38" s="1752">
        <f t="shared" si="51"/>
        <v>0</v>
      </c>
      <c r="EX38" s="1753">
        <f t="shared" si="52"/>
        <v>0</v>
      </c>
      <c r="EY38" s="774">
        <v>6.4505000000000007E-2</v>
      </c>
      <c r="EZ38" s="1751">
        <f t="shared" si="53"/>
        <v>0</v>
      </c>
      <c r="FA38" s="1754">
        <f t="shared" si="54"/>
        <v>0</v>
      </c>
      <c r="FB38" s="1755">
        <f t="shared" si="55"/>
        <v>0</v>
      </c>
    </row>
    <row r="39" spans="2:158" ht="11.25" customHeight="1">
      <c r="B39" s="777">
        <v>32</v>
      </c>
      <c r="C39" s="778" t="s">
        <v>415</v>
      </c>
      <c r="D39" s="1774">
        <v>0</v>
      </c>
      <c r="E39" s="1775"/>
      <c r="F39" s="1776">
        <v>0.49381636805145368</v>
      </c>
      <c r="G39" s="1776">
        <v>0.49381636805145368</v>
      </c>
      <c r="H39" s="773">
        <f t="shared" ref="H39:H47" si="119">D39*F39</f>
        <v>0</v>
      </c>
      <c r="I39" s="1806">
        <v>4.1383376545290314E-3</v>
      </c>
      <c r="J39" s="1807">
        <v>3.6670794953169751E-3</v>
      </c>
      <c r="K39" s="1807">
        <v>1.7638514214567338E-3</v>
      </c>
      <c r="L39" s="1807">
        <v>5.3829381302807301E-3</v>
      </c>
      <c r="M39" s="1807">
        <v>7.1632466203479291E-3</v>
      </c>
      <c r="N39" s="1807">
        <v>3.5690798924806703E-3</v>
      </c>
      <c r="O39" s="1807">
        <v>3.8351544806837154E-3</v>
      </c>
      <c r="P39" s="1807">
        <v>6.1814077783255063E-3</v>
      </c>
      <c r="Q39" s="1807">
        <v>1.6390198858951949E-2</v>
      </c>
      <c r="R39" s="1807">
        <v>3.904260736717026E-3</v>
      </c>
      <c r="S39" s="1807">
        <v>6.0236538602806144E-3</v>
      </c>
      <c r="T39" s="1807">
        <v>4.9062645251252389E-3</v>
      </c>
      <c r="U39" s="1807">
        <v>1.8552254400300051E-3</v>
      </c>
      <c r="V39" s="1807">
        <v>2.6725357648168528E-3</v>
      </c>
      <c r="W39" s="1807">
        <v>6.8158844765342959E-3</v>
      </c>
      <c r="X39" s="1807">
        <v>5.296194586112201E-3</v>
      </c>
      <c r="Y39" s="1807">
        <v>5.4625147193510405E-3</v>
      </c>
      <c r="Z39" s="1807">
        <v>5.7700768215506451E-3</v>
      </c>
      <c r="AA39" s="1807">
        <v>1.1461962579916322E-2</v>
      </c>
      <c r="AB39" s="1807">
        <v>1.749348747884619E-2</v>
      </c>
      <c r="AC39" s="1807">
        <v>9.7343338065301148E-3</v>
      </c>
      <c r="AD39" s="1807">
        <v>3.7109137364642899E-3</v>
      </c>
      <c r="AE39" s="1807">
        <v>6.1265180351640384E-3</v>
      </c>
      <c r="AF39" s="1807">
        <v>8.6934835051657496E-3</v>
      </c>
      <c r="AG39" s="1807">
        <v>9.5307191321977978E-3</v>
      </c>
      <c r="AH39" s="1807">
        <v>3.512836715111517E-2</v>
      </c>
      <c r="AI39" s="1807">
        <v>9.7340179592631353E-3</v>
      </c>
      <c r="AJ39" s="1807">
        <v>3.9379481259465582E-2</v>
      </c>
      <c r="AK39" s="1807">
        <v>5.8464437261600208E-2</v>
      </c>
      <c r="AL39" s="1807">
        <v>2.4307735557325587E-3</v>
      </c>
      <c r="AM39" s="1807">
        <v>9.4624327450299629E-3</v>
      </c>
      <c r="AN39" s="1807">
        <v>0.19916105804178461</v>
      </c>
      <c r="AO39" s="1807">
        <v>3.1806698543841959E-2</v>
      </c>
      <c r="AP39" s="1807">
        <v>1.9142843756803758E-2</v>
      </c>
      <c r="AQ39" s="1807">
        <v>1.1030127328283757E-2</v>
      </c>
      <c r="AR39" s="1807">
        <v>8.1629408210640131E-2</v>
      </c>
      <c r="AS39" s="1807">
        <v>3.6392526285347379E-2</v>
      </c>
      <c r="AT39" s="1807">
        <v>2.0058297400288701E-2</v>
      </c>
      <c r="AU39" s="1807">
        <v>0</v>
      </c>
      <c r="AV39" s="1807">
        <v>7.551511793910208E-2</v>
      </c>
      <c r="AW39" s="1807">
        <f t="shared" si="56"/>
        <v>0</v>
      </c>
      <c r="AX39" s="1807">
        <f t="shared" si="19"/>
        <v>0</v>
      </c>
      <c r="AY39" s="1807">
        <f t="shared" si="20"/>
        <v>0</v>
      </c>
      <c r="AZ39" s="1807">
        <f t="shared" si="21"/>
        <v>0</v>
      </c>
      <c r="BA39" s="1807">
        <f t="shared" si="22"/>
        <v>0</v>
      </c>
      <c r="BB39" s="1807">
        <f t="shared" si="23"/>
        <v>0</v>
      </c>
      <c r="BC39" s="1807">
        <f t="shared" si="24"/>
        <v>0</v>
      </c>
      <c r="BD39" s="1807">
        <f t="shared" si="25"/>
        <v>0</v>
      </c>
      <c r="BE39" s="1807">
        <f t="shared" si="26"/>
        <v>0</v>
      </c>
      <c r="BF39" s="1807">
        <f t="shared" si="27"/>
        <v>0</v>
      </c>
      <c r="BG39" s="1807">
        <f t="shared" si="28"/>
        <v>0</v>
      </c>
      <c r="BH39" s="1807">
        <f t="shared" si="29"/>
        <v>0</v>
      </c>
      <c r="BI39" s="1807">
        <f t="shared" si="30"/>
        <v>0</v>
      </c>
      <c r="BJ39" s="1807">
        <f t="shared" si="31"/>
        <v>0</v>
      </c>
      <c r="BK39" s="1807">
        <f t="shared" si="32"/>
        <v>0</v>
      </c>
      <c r="BL39" s="1807">
        <f t="shared" si="33"/>
        <v>0</v>
      </c>
      <c r="BM39" s="1807">
        <f t="shared" si="0"/>
        <v>0</v>
      </c>
      <c r="BN39" s="1807">
        <f t="shared" si="1"/>
        <v>0</v>
      </c>
      <c r="BO39" s="1807">
        <f t="shared" si="34"/>
        <v>0</v>
      </c>
      <c r="BP39" s="1807">
        <f t="shared" si="35"/>
        <v>0</v>
      </c>
      <c r="BQ39" s="1807">
        <f t="shared" si="36"/>
        <v>0</v>
      </c>
      <c r="BR39" s="1807">
        <f t="shared" si="37"/>
        <v>0</v>
      </c>
      <c r="BS39" s="1807">
        <f t="shared" si="38"/>
        <v>0</v>
      </c>
      <c r="BT39" s="1807">
        <f t="shared" si="39"/>
        <v>0</v>
      </c>
      <c r="BU39" s="1807">
        <f t="shared" si="103"/>
        <v>0</v>
      </c>
      <c r="BV39" s="1807">
        <f t="shared" si="104"/>
        <v>0</v>
      </c>
      <c r="BW39" s="1807">
        <f t="shared" si="105"/>
        <v>0</v>
      </c>
      <c r="BX39" s="1807">
        <f t="shared" si="106"/>
        <v>0</v>
      </c>
      <c r="BY39" s="1807">
        <f t="shared" si="107"/>
        <v>0</v>
      </c>
      <c r="BZ39" s="1807">
        <f t="shared" si="108"/>
        <v>0</v>
      </c>
      <c r="CA39" s="1807">
        <f t="shared" si="109"/>
        <v>0</v>
      </c>
      <c r="CB39" s="1807">
        <f t="shared" si="110"/>
        <v>0</v>
      </c>
      <c r="CC39" s="1807">
        <f t="shared" si="111"/>
        <v>0</v>
      </c>
      <c r="CD39" s="1807">
        <f t="shared" si="112"/>
        <v>0</v>
      </c>
      <c r="CE39" s="1807">
        <f t="shared" si="113"/>
        <v>0</v>
      </c>
      <c r="CF39" s="1807">
        <f t="shared" si="114"/>
        <v>0</v>
      </c>
      <c r="CG39" s="1807">
        <f t="shared" si="115"/>
        <v>0</v>
      </c>
      <c r="CH39" s="1807">
        <f t="shared" si="116"/>
        <v>0</v>
      </c>
      <c r="CI39" s="1807">
        <f t="shared" si="117"/>
        <v>0</v>
      </c>
      <c r="CJ39" s="1830">
        <f t="shared" si="118"/>
        <v>0</v>
      </c>
      <c r="CK39" s="773">
        <f t="shared" si="40"/>
        <v>0</v>
      </c>
      <c r="CL39" s="1787">
        <v>0.49381636805145368</v>
      </c>
      <c r="CM39" s="773">
        <f t="shared" si="41"/>
        <v>0</v>
      </c>
      <c r="CN39" s="766">
        <v>4.6487083859061192E-3</v>
      </c>
      <c r="CO39" s="2188">
        <v>4.90127020150119E-3</v>
      </c>
      <c r="CP39" s="2188">
        <v>2.9763038506213334E-3</v>
      </c>
      <c r="CQ39" s="2188">
        <v>5.6062031737778234E-3</v>
      </c>
      <c r="CR39" s="2188">
        <v>9.4362077078380194E-3</v>
      </c>
      <c r="CS39" s="2188">
        <v>5.473972462052579E-3</v>
      </c>
      <c r="CT39" s="2188">
        <v>4.0850143487358298E-3</v>
      </c>
      <c r="CU39" s="2188">
        <v>7.2372002273551183E-3</v>
      </c>
      <c r="CV39" s="2188">
        <v>1.0803245362958007E-2</v>
      </c>
      <c r="CW39" s="2188">
        <v>4.3399799191066544E-3</v>
      </c>
      <c r="CX39" s="2188">
        <v>5.2935717333895335E-3</v>
      </c>
      <c r="CY39" s="2188">
        <v>6.2714639919887833E-3</v>
      </c>
      <c r="CZ39" s="2188">
        <v>4.3031870538236695E-3</v>
      </c>
      <c r="DA39" s="2188">
        <v>3.1597477515823563E-3</v>
      </c>
      <c r="DB39" s="2188">
        <v>5.9335644336969183E-3</v>
      </c>
      <c r="DC39" s="2188">
        <v>5.265372107637353E-3</v>
      </c>
      <c r="DD39" s="2188">
        <v>5.1524687634890891E-3</v>
      </c>
      <c r="DE39" s="2188">
        <v>6.2725381201462569E-3</v>
      </c>
      <c r="DF39" s="2188">
        <v>9.6294594039422667E-3</v>
      </c>
      <c r="DG39" s="2188">
        <v>1.2178761429376739E-2</v>
      </c>
      <c r="DH39" s="2188">
        <v>6.8190207939531908E-3</v>
      </c>
      <c r="DI39" s="2188">
        <v>4.9222977463509732E-3</v>
      </c>
      <c r="DJ39" s="2188">
        <v>6.8177523257891264E-3</v>
      </c>
      <c r="DK39" s="2188">
        <v>8.6935289682516324E-3</v>
      </c>
      <c r="DL39" s="2188">
        <v>8.1084407289398839E-3</v>
      </c>
      <c r="DM39" s="2188">
        <v>2.6673500787065856E-2</v>
      </c>
      <c r="DN39" s="2188">
        <v>9.8838691175322027E-3</v>
      </c>
      <c r="DO39" s="2188">
        <v>2.5052796752362435E-2</v>
      </c>
      <c r="DP39" s="2188">
        <v>3.6400328287859066E-2</v>
      </c>
      <c r="DQ39" s="2188">
        <v>4.3264325674881032E-3</v>
      </c>
      <c r="DR39" s="2188">
        <v>1.0094951095159017E-2</v>
      </c>
      <c r="DS39" s="2188">
        <v>1.1130229232168554</v>
      </c>
      <c r="DT39" s="2188">
        <v>2.0761321018990031E-2</v>
      </c>
      <c r="DU39" s="2188">
        <v>1.3206021183155206E-2</v>
      </c>
      <c r="DV39" s="2188">
        <v>8.6741216031699514E-3</v>
      </c>
      <c r="DW39" s="2188">
        <v>4.8477374878843425E-2</v>
      </c>
      <c r="DX39" s="2188">
        <v>2.3423997648919889E-2</v>
      </c>
      <c r="DY39" s="2188">
        <v>1.4489558161992903E-2</v>
      </c>
      <c r="DZ39" s="2188">
        <v>4.1348681794434296E-3</v>
      </c>
      <c r="EA39" s="2189">
        <v>4.8924624335905192E-2</v>
      </c>
      <c r="EB39" s="1777">
        <v>0</v>
      </c>
      <c r="EC39" s="774">
        <v>0.50685435249245303</v>
      </c>
      <c r="ED39" s="1778">
        <f t="shared" si="42"/>
        <v>0</v>
      </c>
      <c r="EE39" s="1777">
        <f t="shared" si="43"/>
        <v>0</v>
      </c>
      <c r="EF39" s="779">
        <v>0.11709269410688172</v>
      </c>
      <c r="EG39" s="1778">
        <f t="shared" si="44"/>
        <v>0</v>
      </c>
      <c r="EH39" s="1777">
        <f t="shared" si="45"/>
        <v>0</v>
      </c>
      <c r="EI39" s="1978"/>
      <c r="EJ39" s="1939"/>
      <c r="EK39" s="799">
        <v>3.7315684883460411E-2</v>
      </c>
      <c r="EL39" s="1602">
        <f t="shared" si="46"/>
        <v>0</v>
      </c>
      <c r="EM39" s="1779">
        <f t="shared" si="47"/>
        <v>0</v>
      </c>
      <c r="EN39" s="1602">
        <f t="shared" si="48"/>
        <v>0</v>
      </c>
      <c r="EO39" s="1780">
        <f t="shared" si="49"/>
        <v>0</v>
      </c>
      <c r="EP39" s="777">
        <v>32</v>
      </c>
      <c r="EQ39" s="778" t="s">
        <v>415</v>
      </c>
      <c r="ER39" s="716"/>
      <c r="ES39" s="777">
        <v>32</v>
      </c>
      <c r="ET39" s="778" t="s">
        <v>415</v>
      </c>
      <c r="EU39" s="779">
        <v>2.6584E-2</v>
      </c>
      <c r="EV39" s="1751">
        <f t="shared" si="50"/>
        <v>0</v>
      </c>
      <c r="EW39" s="1752">
        <f t="shared" si="51"/>
        <v>0</v>
      </c>
      <c r="EX39" s="1753">
        <f t="shared" si="52"/>
        <v>0</v>
      </c>
      <c r="EY39" s="774">
        <v>2.4732000000000001E-2</v>
      </c>
      <c r="EZ39" s="1751">
        <f t="shared" si="53"/>
        <v>0</v>
      </c>
      <c r="FA39" s="1754">
        <f t="shared" si="54"/>
        <v>0</v>
      </c>
      <c r="FB39" s="1755">
        <f t="shared" si="55"/>
        <v>0</v>
      </c>
    </row>
    <row r="40" spans="2:158" ht="11.25" customHeight="1">
      <c r="B40" s="777">
        <v>33</v>
      </c>
      <c r="C40" s="778" t="s">
        <v>5</v>
      </c>
      <c r="D40" s="1774">
        <v>0</v>
      </c>
      <c r="E40" s="1775"/>
      <c r="F40" s="1776">
        <v>1</v>
      </c>
      <c r="G40" s="1776">
        <v>1</v>
      </c>
      <c r="H40" s="773">
        <f t="shared" si="119"/>
        <v>0</v>
      </c>
      <c r="I40" s="1806">
        <v>0</v>
      </c>
      <c r="J40" s="1807">
        <v>0</v>
      </c>
      <c r="K40" s="1807">
        <v>0</v>
      </c>
      <c r="L40" s="1807">
        <v>0</v>
      </c>
      <c r="M40" s="1807">
        <v>0</v>
      </c>
      <c r="N40" s="1807">
        <v>0</v>
      </c>
      <c r="O40" s="1807">
        <v>0</v>
      </c>
      <c r="P40" s="1807">
        <v>0</v>
      </c>
      <c r="Q40" s="1807">
        <v>0</v>
      </c>
      <c r="R40" s="1807">
        <v>0</v>
      </c>
      <c r="S40" s="1807">
        <v>0</v>
      </c>
      <c r="T40" s="1807">
        <v>0</v>
      </c>
      <c r="U40" s="1807">
        <v>0</v>
      </c>
      <c r="V40" s="1807">
        <v>0</v>
      </c>
      <c r="W40" s="1807">
        <v>0</v>
      </c>
      <c r="X40" s="1807">
        <v>0</v>
      </c>
      <c r="Y40" s="1807">
        <v>0</v>
      </c>
      <c r="Z40" s="1807">
        <v>0</v>
      </c>
      <c r="AA40" s="1807">
        <v>0</v>
      </c>
      <c r="AB40" s="1807">
        <v>0</v>
      </c>
      <c r="AC40" s="1807">
        <v>0</v>
      </c>
      <c r="AD40" s="1807">
        <v>0</v>
      </c>
      <c r="AE40" s="1807">
        <v>0</v>
      </c>
      <c r="AF40" s="1807">
        <v>0</v>
      </c>
      <c r="AG40" s="1807">
        <v>0</v>
      </c>
      <c r="AH40" s="1807">
        <v>0</v>
      </c>
      <c r="AI40" s="1807">
        <v>0</v>
      </c>
      <c r="AJ40" s="1807">
        <v>0</v>
      </c>
      <c r="AK40" s="1807">
        <v>0</v>
      </c>
      <c r="AL40" s="1807">
        <v>0</v>
      </c>
      <c r="AM40" s="1807">
        <v>0</v>
      </c>
      <c r="AN40" s="1807">
        <v>0</v>
      </c>
      <c r="AO40" s="1807">
        <v>0</v>
      </c>
      <c r="AP40" s="1807">
        <v>0</v>
      </c>
      <c r="AQ40" s="1807">
        <v>0</v>
      </c>
      <c r="AR40" s="1807">
        <v>0</v>
      </c>
      <c r="AS40" s="1807">
        <v>0</v>
      </c>
      <c r="AT40" s="1807">
        <v>0</v>
      </c>
      <c r="AU40" s="1807">
        <v>0</v>
      </c>
      <c r="AV40" s="1807">
        <v>0.24659606656580937</v>
      </c>
      <c r="AW40" s="1807">
        <f t="shared" si="56"/>
        <v>0</v>
      </c>
      <c r="AX40" s="1807">
        <f t="shared" si="19"/>
        <v>0</v>
      </c>
      <c r="AY40" s="1807">
        <f t="shared" si="20"/>
        <v>0</v>
      </c>
      <c r="AZ40" s="1807">
        <f t="shared" si="21"/>
        <v>0</v>
      </c>
      <c r="BA40" s="1807">
        <f t="shared" si="22"/>
        <v>0</v>
      </c>
      <c r="BB40" s="1807">
        <f t="shared" si="23"/>
        <v>0</v>
      </c>
      <c r="BC40" s="1807">
        <f t="shared" si="24"/>
        <v>0</v>
      </c>
      <c r="BD40" s="1807">
        <f t="shared" si="25"/>
        <v>0</v>
      </c>
      <c r="BE40" s="1807">
        <f t="shared" si="26"/>
        <v>0</v>
      </c>
      <c r="BF40" s="1807">
        <f t="shared" si="27"/>
        <v>0</v>
      </c>
      <c r="BG40" s="1807">
        <f t="shared" si="28"/>
        <v>0</v>
      </c>
      <c r="BH40" s="1807">
        <f t="shared" si="29"/>
        <v>0</v>
      </c>
      <c r="BI40" s="1807">
        <f t="shared" si="30"/>
        <v>0</v>
      </c>
      <c r="BJ40" s="1807">
        <f t="shared" si="31"/>
        <v>0</v>
      </c>
      <c r="BK40" s="1807">
        <f t="shared" si="32"/>
        <v>0</v>
      </c>
      <c r="BL40" s="1807">
        <f t="shared" si="33"/>
        <v>0</v>
      </c>
      <c r="BM40" s="1807">
        <f t="shared" si="0"/>
        <v>0</v>
      </c>
      <c r="BN40" s="1807">
        <f t="shared" si="1"/>
        <v>0</v>
      </c>
      <c r="BO40" s="1807">
        <f t="shared" si="34"/>
        <v>0</v>
      </c>
      <c r="BP40" s="1807">
        <f t="shared" si="35"/>
        <v>0</v>
      </c>
      <c r="BQ40" s="1807">
        <f t="shared" si="36"/>
        <v>0</v>
      </c>
      <c r="BR40" s="1807">
        <f t="shared" si="37"/>
        <v>0</v>
      </c>
      <c r="BS40" s="1807">
        <f t="shared" si="38"/>
        <v>0</v>
      </c>
      <c r="BT40" s="1807">
        <f t="shared" si="39"/>
        <v>0</v>
      </c>
      <c r="BU40" s="1807">
        <f t="shared" si="103"/>
        <v>0</v>
      </c>
      <c r="BV40" s="1807">
        <f t="shared" si="104"/>
        <v>0</v>
      </c>
      <c r="BW40" s="1807">
        <f t="shared" si="105"/>
        <v>0</v>
      </c>
      <c r="BX40" s="1807">
        <f t="shared" si="106"/>
        <v>0</v>
      </c>
      <c r="BY40" s="1807">
        <f t="shared" si="107"/>
        <v>0</v>
      </c>
      <c r="BZ40" s="1807">
        <f t="shared" si="108"/>
        <v>0</v>
      </c>
      <c r="CA40" s="1807">
        <f t="shared" si="109"/>
        <v>0</v>
      </c>
      <c r="CB40" s="1807">
        <f t="shared" si="110"/>
        <v>0</v>
      </c>
      <c r="CC40" s="1807">
        <f t="shared" si="111"/>
        <v>0</v>
      </c>
      <c r="CD40" s="1807">
        <f t="shared" si="112"/>
        <v>0</v>
      </c>
      <c r="CE40" s="1807">
        <f t="shared" si="113"/>
        <v>0</v>
      </c>
      <c r="CF40" s="1807">
        <f t="shared" si="114"/>
        <v>0</v>
      </c>
      <c r="CG40" s="1807">
        <f t="shared" si="115"/>
        <v>0</v>
      </c>
      <c r="CH40" s="1807">
        <f t="shared" si="116"/>
        <v>0</v>
      </c>
      <c r="CI40" s="1807">
        <f t="shared" si="117"/>
        <v>0</v>
      </c>
      <c r="CJ40" s="1830">
        <f t="shared" si="118"/>
        <v>0</v>
      </c>
      <c r="CK40" s="773">
        <f t="shared" si="40"/>
        <v>0</v>
      </c>
      <c r="CL40" s="1787">
        <v>1</v>
      </c>
      <c r="CM40" s="773">
        <f t="shared" si="41"/>
        <v>0</v>
      </c>
      <c r="CN40" s="766">
        <v>1.605143324344349E-3</v>
      </c>
      <c r="CO40" s="2188">
        <v>7.77426596115561E-4</v>
      </c>
      <c r="CP40" s="2188">
        <v>1.7368612203000327E-3</v>
      </c>
      <c r="CQ40" s="2188">
        <v>2.1445031261351642E-3</v>
      </c>
      <c r="CR40" s="2188">
        <v>3.9338358529467637E-3</v>
      </c>
      <c r="CS40" s="2188">
        <v>3.2101874336783239E-3</v>
      </c>
      <c r="CT40" s="2188">
        <v>7.2696560529365178E-4</v>
      </c>
      <c r="CU40" s="2188">
        <v>8.6425880343017137E-4</v>
      </c>
      <c r="CV40" s="2188">
        <v>4.3166038942576968E-4</v>
      </c>
      <c r="CW40" s="2188">
        <v>1.3369096857814287E-3</v>
      </c>
      <c r="CX40" s="2188">
        <v>6.102377003773153E-4</v>
      </c>
      <c r="CY40" s="2188">
        <v>2.4469099526399475E-3</v>
      </c>
      <c r="CZ40" s="2188">
        <v>1.2365480465220946E-3</v>
      </c>
      <c r="DA40" s="2188">
        <v>3.6742857543799281E-3</v>
      </c>
      <c r="DB40" s="2188">
        <v>9.1906945225501339E-4</v>
      </c>
      <c r="DC40" s="2188">
        <v>1.986816665873227E-3</v>
      </c>
      <c r="DD40" s="2188">
        <v>1.9049130868801065E-3</v>
      </c>
      <c r="DE40" s="2188">
        <v>8.6721226306970005E-4</v>
      </c>
      <c r="DF40" s="2188">
        <v>4.6212389028201786E-4</v>
      </c>
      <c r="DG40" s="2188">
        <v>6.0152699314988515E-4</v>
      </c>
      <c r="DH40" s="2188">
        <v>2.0744143343254487E-4</v>
      </c>
      <c r="DI40" s="2188">
        <v>4.4962490745467177E-3</v>
      </c>
      <c r="DJ40" s="2188">
        <v>1.0261379566387629E-3</v>
      </c>
      <c r="DK40" s="2188">
        <v>3.1884333107547926E-3</v>
      </c>
      <c r="DL40" s="2188">
        <v>8.9314237413285185E-4</v>
      </c>
      <c r="DM40" s="2188">
        <v>2.5999573726448602E-3</v>
      </c>
      <c r="DN40" s="2188">
        <v>5.1114629205985902E-3</v>
      </c>
      <c r="DO40" s="2188">
        <v>2.0785160659993075E-3</v>
      </c>
      <c r="DP40" s="2188">
        <v>1.5458807854865045E-3</v>
      </c>
      <c r="DQ40" s="2188">
        <v>3.717712051723334E-4</v>
      </c>
      <c r="DR40" s="2188">
        <v>2.1722310732783094E-3</v>
      </c>
      <c r="DS40" s="2188">
        <v>1.1203721559893708E-3</v>
      </c>
      <c r="DT40" s="2188">
        <v>1.0005731158452282</v>
      </c>
      <c r="DU40" s="2188">
        <v>2.8042809519977499E-3</v>
      </c>
      <c r="DV40" s="2188">
        <v>1.2683094352962708E-3</v>
      </c>
      <c r="DW40" s="2188">
        <v>2.0100791963674732E-3</v>
      </c>
      <c r="DX40" s="2188">
        <v>1.1549111650347881E-3</v>
      </c>
      <c r="DY40" s="2188">
        <v>1.2406776913499809E-3</v>
      </c>
      <c r="DZ40" s="2188">
        <v>5.4428163923580044E-4</v>
      </c>
      <c r="EA40" s="2189">
        <v>0.24708509365786072</v>
      </c>
      <c r="EB40" s="1777">
        <v>0</v>
      </c>
      <c r="EC40" s="774">
        <v>0.68176766526797428</v>
      </c>
      <c r="ED40" s="1778">
        <f t="shared" si="42"/>
        <v>0</v>
      </c>
      <c r="EE40" s="1777">
        <f t="shared" si="43"/>
        <v>0</v>
      </c>
      <c r="EF40" s="779">
        <v>0.34789626906938165</v>
      </c>
      <c r="EG40" s="1778">
        <f t="shared" si="44"/>
        <v>0</v>
      </c>
      <c r="EH40" s="1777">
        <f t="shared" si="45"/>
        <v>0</v>
      </c>
      <c r="EI40" s="1978"/>
      <c r="EJ40" s="1939"/>
      <c r="EK40" s="799">
        <v>2.1292925249441971E-3</v>
      </c>
      <c r="EL40" s="1602">
        <f t="shared" si="46"/>
        <v>0</v>
      </c>
      <c r="EM40" s="1779">
        <f t="shared" si="47"/>
        <v>0</v>
      </c>
      <c r="EN40" s="1602">
        <f t="shared" si="48"/>
        <v>0</v>
      </c>
      <c r="EO40" s="1780">
        <f t="shared" si="49"/>
        <v>0</v>
      </c>
      <c r="EP40" s="777">
        <v>33</v>
      </c>
      <c r="EQ40" s="778" t="s">
        <v>5</v>
      </c>
      <c r="ER40" s="716"/>
      <c r="ES40" s="777">
        <v>33</v>
      </c>
      <c r="ET40" s="778" t="s">
        <v>5</v>
      </c>
      <c r="EU40" s="779">
        <v>4.7114000000000003E-2</v>
      </c>
      <c r="EV40" s="1751">
        <f t="shared" si="50"/>
        <v>0</v>
      </c>
      <c r="EW40" s="1752">
        <f t="shared" si="51"/>
        <v>0</v>
      </c>
      <c r="EX40" s="1753">
        <f t="shared" si="52"/>
        <v>0</v>
      </c>
      <c r="EY40" s="774">
        <v>4.7114000000000003E-2</v>
      </c>
      <c r="EZ40" s="1751">
        <f t="shared" si="53"/>
        <v>0</v>
      </c>
      <c r="FA40" s="1754">
        <f t="shared" si="54"/>
        <v>0</v>
      </c>
      <c r="FB40" s="1755">
        <f t="shared" si="55"/>
        <v>0</v>
      </c>
    </row>
    <row r="41" spans="2:158" ht="11.25" customHeight="1">
      <c r="B41" s="777">
        <v>34</v>
      </c>
      <c r="C41" s="778" t="s">
        <v>23</v>
      </c>
      <c r="D41" s="1774">
        <v>0</v>
      </c>
      <c r="E41" s="1775"/>
      <c r="F41" s="1776">
        <v>0.98567848591568952</v>
      </c>
      <c r="G41" s="1776">
        <v>0.98567848591568952</v>
      </c>
      <c r="H41" s="773">
        <f t="shared" si="119"/>
        <v>0</v>
      </c>
      <c r="I41" s="1806">
        <v>2.0365834914020823E-5</v>
      </c>
      <c r="J41" s="1807">
        <v>0</v>
      </c>
      <c r="K41" s="1807">
        <v>2.0751193193608634E-4</v>
      </c>
      <c r="L41" s="1807">
        <v>0</v>
      </c>
      <c r="M41" s="1807">
        <v>7.0016696289115093E-4</v>
      </c>
      <c r="N41" s="1807">
        <v>3.1923791524871828E-4</v>
      </c>
      <c r="O41" s="1807">
        <v>1.6530838278809119E-5</v>
      </c>
      <c r="P41" s="1807">
        <v>1.9458786290636431E-4</v>
      </c>
      <c r="Q41" s="1807">
        <v>1.3191306928733964E-4</v>
      </c>
      <c r="R41" s="1807">
        <v>0</v>
      </c>
      <c r="S41" s="1807">
        <v>1.4691838683611255E-4</v>
      </c>
      <c r="T41" s="1807">
        <v>3.3569178329804263E-4</v>
      </c>
      <c r="U41" s="1807">
        <v>3.3487823827256413E-5</v>
      </c>
      <c r="V41" s="1807">
        <v>0</v>
      </c>
      <c r="W41" s="1807">
        <v>7.5090252707581226E-4</v>
      </c>
      <c r="X41" s="1807">
        <v>7.8462142016477048E-4</v>
      </c>
      <c r="Y41" s="1807">
        <v>3.2709668978149942E-4</v>
      </c>
      <c r="Z41" s="1807">
        <v>3.1303935835392063E-4</v>
      </c>
      <c r="AA41" s="1807">
        <v>1.6745562425957122E-3</v>
      </c>
      <c r="AB41" s="1807">
        <v>8.176303930330285E-4</v>
      </c>
      <c r="AC41" s="1807">
        <v>8.1119448387750967E-4</v>
      </c>
      <c r="AD41" s="1807">
        <v>3.8528612564383337E-4</v>
      </c>
      <c r="AE41" s="1807">
        <v>0</v>
      </c>
      <c r="AF41" s="1807">
        <v>1.5548819444337537E-4</v>
      </c>
      <c r="AG41" s="1807">
        <v>5.6868379352340449E-4</v>
      </c>
      <c r="AH41" s="1807">
        <v>1.1701654613962414E-4</v>
      </c>
      <c r="AI41" s="1807">
        <v>1.4601026938894701E-4</v>
      </c>
      <c r="AJ41" s="1807">
        <v>2.250558668092903E-4</v>
      </c>
      <c r="AK41" s="1807">
        <v>2.1063435408017893E-4</v>
      </c>
      <c r="AL41" s="1807">
        <v>0</v>
      </c>
      <c r="AM41" s="1807">
        <v>4.2114605139625326E-4</v>
      </c>
      <c r="AN41" s="1807">
        <v>4.7377558088820097E-3</v>
      </c>
      <c r="AO41" s="1807">
        <v>1.8703444686595322E-4</v>
      </c>
      <c r="AP41" s="1807">
        <v>0</v>
      </c>
      <c r="AQ41" s="1807">
        <v>7.8942174856917307E-5</v>
      </c>
      <c r="AR41" s="1807">
        <v>0</v>
      </c>
      <c r="AS41" s="1807">
        <v>3.7962069144112739E-4</v>
      </c>
      <c r="AT41" s="1807">
        <v>4.154153921846208E-4</v>
      </c>
      <c r="AU41" s="1807">
        <v>0</v>
      </c>
      <c r="AV41" s="1807">
        <v>1.4915514265624E-4</v>
      </c>
      <c r="AW41" s="1807">
        <f t="shared" si="56"/>
        <v>0</v>
      </c>
      <c r="AX41" s="1807">
        <f t="shared" si="19"/>
        <v>0</v>
      </c>
      <c r="AY41" s="1807">
        <f t="shared" si="20"/>
        <v>0</v>
      </c>
      <c r="AZ41" s="1807">
        <f t="shared" si="21"/>
        <v>0</v>
      </c>
      <c r="BA41" s="1807">
        <f t="shared" si="22"/>
        <v>0</v>
      </c>
      <c r="BB41" s="1807">
        <f t="shared" si="23"/>
        <v>0</v>
      </c>
      <c r="BC41" s="1807">
        <f t="shared" si="24"/>
        <v>0</v>
      </c>
      <c r="BD41" s="1807">
        <f t="shared" si="25"/>
        <v>0</v>
      </c>
      <c r="BE41" s="1807">
        <f t="shared" si="26"/>
        <v>0</v>
      </c>
      <c r="BF41" s="1807">
        <f t="shared" si="27"/>
        <v>0</v>
      </c>
      <c r="BG41" s="1807">
        <f t="shared" si="28"/>
        <v>0</v>
      </c>
      <c r="BH41" s="1807">
        <f t="shared" si="29"/>
        <v>0</v>
      </c>
      <c r="BI41" s="1807">
        <f t="shared" si="30"/>
        <v>0</v>
      </c>
      <c r="BJ41" s="1807">
        <f t="shared" si="31"/>
        <v>0</v>
      </c>
      <c r="BK41" s="1807">
        <f t="shared" si="32"/>
        <v>0</v>
      </c>
      <c r="BL41" s="1807">
        <f t="shared" si="33"/>
        <v>0</v>
      </c>
      <c r="BM41" s="1807">
        <f t="shared" si="0"/>
        <v>0</v>
      </c>
      <c r="BN41" s="1807">
        <f t="shared" si="1"/>
        <v>0</v>
      </c>
      <c r="BO41" s="1807">
        <f t="shared" si="34"/>
        <v>0</v>
      </c>
      <c r="BP41" s="1807">
        <f t="shared" si="35"/>
        <v>0</v>
      </c>
      <c r="BQ41" s="1807">
        <f t="shared" si="36"/>
        <v>0</v>
      </c>
      <c r="BR41" s="1807">
        <f t="shared" si="37"/>
        <v>0</v>
      </c>
      <c r="BS41" s="1807">
        <f t="shared" si="38"/>
        <v>0</v>
      </c>
      <c r="BT41" s="1807">
        <f t="shared" si="39"/>
        <v>0</v>
      </c>
      <c r="BU41" s="1807">
        <f t="shared" si="103"/>
        <v>0</v>
      </c>
      <c r="BV41" s="1807">
        <f t="shared" si="104"/>
        <v>0</v>
      </c>
      <c r="BW41" s="1807">
        <f t="shared" si="105"/>
        <v>0</v>
      </c>
      <c r="BX41" s="1807">
        <f t="shared" si="106"/>
        <v>0</v>
      </c>
      <c r="BY41" s="1807">
        <f t="shared" si="107"/>
        <v>0</v>
      </c>
      <c r="BZ41" s="1807">
        <f t="shared" si="108"/>
        <v>0</v>
      </c>
      <c r="CA41" s="1807">
        <f t="shared" si="109"/>
        <v>0</v>
      </c>
      <c r="CB41" s="1807">
        <f t="shared" si="110"/>
        <v>0</v>
      </c>
      <c r="CC41" s="1807">
        <f t="shared" si="111"/>
        <v>0</v>
      </c>
      <c r="CD41" s="1807">
        <f t="shared" si="112"/>
        <v>0</v>
      </c>
      <c r="CE41" s="1807">
        <f t="shared" si="113"/>
        <v>0</v>
      </c>
      <c r="CF41" s="1807">
        <f t="shared" si="114"/>
        <v>0</v>
      </c>
      <c r="CG41" s="1807">
        <f t="shared" si="115"/>
        <v>0</v>
      </c>
      <c r="CH41" s="1807">
        <f t="shared" si="116"/>
        <v>0</v>
      </c>
      <c r="CI41" s="1807">
        <f t="shared" si="117"/>
        <v>0</v>
      </c>
      <c r="CJ41" s="1830">
        <f t="shared" si="118"/>
        <v>0</v>
      </c>
      <c r="CK41" s="773">
        <f t="shared" si="40"/>
        <v>0</v>
      </c>
      <c r="CL41" s="1787">
        <v>0.98567848591568952</v>
      </c>
      <c r="CM41" s="773">
        <f t="shared" si="41"/>
        <v>0</v>
      </c>
      <c r="CN41" s="766">
        <v>1.0079240228321014E-4</v>
      </c>
      <c r="CO41" s="2188">
        <v>1.3053244184313488E-4</v>
      </c>
      <c r="CP41" s="2188">
        <v>3.0261182596075654E-4</v>
      </c>
      <c r="CQ41" s="2188">
        <v>7.6552959040570437E-5</v>
      </c>
      <c r="CR41" s="2188">
        <v>8.9926808575747897E-4</v>
      </c>
      <c r="CS41" s="2188">
        <v>4.1956327469947483E-4</v>
      </c>
      <c r="CT41" s="2188">
        <v>7.2903493251626436E-5</v>
      </c>
      <c r="CU41" s="2188">
        <v>3.8824487861986007E-4</v>
      </c>
      <c r="CV41" s="2188">
        <v>2.2590081061157682E-4</v>
      </c>
      <c r="CW41" s="2188">
        <v>8.0431507321702771E-5</v>
      </c>
      <c r="CX41" s="2188">
        <v>2.2022313324017066E-4</v>
      </c>
      <c r="CY41" s="2188">
        <v>4.8700855376458745E-4</v>
      </c>
      <c r="CZ41" s="2188">
        <v>2.0311678035273768E-4</v>
      </c>
      <c r="DA41" s="2188">
        <v>4.7508399729172241E-5</v>
      </c>
      <c r="DB41" s="2188">
        <v>8.250010876605596E-4</v>
      </c>
      <c r="DC41" s="2188">
        <v>8.5369903675892097E-4</v>
      </c>
      <c r="DD41" s="2188">
        <v>3.9854635902570695E-4</v>
      </c>
      <c r="DE41" s="2188">
        <v>5.4116352799014748E-4</v>
      </c>
      <c r="DF41" s="2188">
        <v>2.0029581763859258E-3</v>
      </c>
      <c r="DG41" s="2188">
        <v>1.0510130288996313E-3</v>
      </c>
      <c r="DH41" s="2188">
        <v>9.7132593016074594E-4</v>
      </c>
      <c r="DI41" s="2188">
        <v>4.6297615873454524E-4</v>
      </c>
      <c r="DJ41" s="2188">
        <v>1.3882642507322606E-4</v>
      </c>
      <c r="DK41" s="2188">
        <v>2.8207932021270132E-4</v>
      </c>
      <c r="DL41" s="2188">
        <v>7.0315946825861826E-4</v>
      </c>
      <c r="DM41" s="2188">
        <v>3.4425812588327473E-4</v>
      </c>
      <c r="DN41" s="2188">
        <v>3.0095213180158538E-4</v>
      </c>
      <c r="DO41" s="2188">
        <v>4.1749806288435937E-4</v>
      </c>
      <c r="DP41" s="2188">
        <v>4.4860683270149586E-4</v>
      </c>
      <c r="DQ41" s="2188">
        <v>5.1578583492845593E-5</v>
      </c>
      <c r="DR41" s="2188">
        <v>5.60625407759237E-4</v>
      </c>
      <c r="DS41" s="2188">
        <v>5.2791891148876438E-3</v>
      </c>
      <c r="DT41" s="2188">
        <v>3.5348815203139897E-4</v>
      </c>
      <c r="DU41" s="2188">
        <v>1.0001159762380318</v>
      </c>
      <c r="DV41" s="2188">
        <v>1.6833735283281831E-4</v>
      </c>
      <c r="DW41" s="2188">
        <v>2.9734685412376876E-4</v>
      </c>
      <c r="DX41" s="2188">
        <v>5.5811446690507164E-4</v>
      </c>
      <c r="DY41" s="2188">
        <v>5.668185552044129E-4</v>
      </c>
      <c r="DZ41" s="2188">
        <v>1.5483225697448529E-4</v>
      </c>
      <c r="EA41" s="2189">
        <v>5.0221199871322542E-4</v>
      </c>
      <c r="EB41" s="1777">
        <v>0</v>
      </c>
      <c r="EC41" s="774">
        <v>0.76690707756076182</v>
      </c>
      <c r="ED41" s="1778">
        <f t="shared" si="42"/>
        <v>0</v>
      </c>
      <c r="EE41" s="1777">
        <f t="shared" si="43"/>
        <v>0</v>
      </c>
      <c r="EF41" s="779">
        <v>0.553483385742357</v>
      </c>
      <c r="EG41" s="1778">
        <f t="shared" si="44"/>
        <v>0</v>
      </c>
      <c r="EH41" s="1777">
        <f t="shared" si="45"/>
        <v>0</v>
      </c>
      <c r="EI41" s="1978"/>
      <c r="EJ41" s="1939"/>
      <c r="EK41" s="799">
        <v>2.4455343201512322E-2</v>
      </c>
      <c r="EL41" s="1602">
        <f t="shared" si="46"/>
        <v>0</v>
      </c>
      <c r="EM41" s="1779">
        <f t="shared" si="47"/>
        <v>0</v>
      </c>
      <c r="EN41" s="1602">
        <f t="shared" si="48"/>
        <v>0</v>
      </c>
      <c r="EO41" s="1780">
        <f t="shared" si="49"/>
        <v>0</v>
      </c>
      <c r="EP41" s="777">
        <v>34</v>
      </c>
      <c r="EQ41" s="778" t="s">
        <v>23</v>
      </c>
      <c r="ER41" s="716"/>
      <c r="ES41" s="777">
        <v>34</v>
      </c>
      <c r="ET41" s="778" t="s">
        <v>23</v>
      </c>
      <c r="EU41" s="779">
        <v>7.4245000000000005E-2</v>
      </c>
      <c r="EV41" s="1751">
        <f t="shared" si="50"/>
        <v>0</v>
      </c>
      <c r="EW41" s="1752">
        <f t="shared" si="51"/>
        <v>0</v>
      </c>
      <c r="EX41" s="1753">
        <f t="shared" si="52"/>
        <v>0</v>
      </c>
      <c r="EY41" s="774">
        <v>7.3960999999999999E-2</v>
      </c>
      <c r="EZ41" s="1751">
        <f t="shared" si="53"/>
        <v>0</v>
      </c>
      <c r="FA41" s="1754">
        <f t="shared" si="54"/>
        <v>0</v>
      </c>
      <c r="FB41" s="1755">
        <f t="shared" si="55"/>
        <v>0</v>
      </c>
    </row>
    <row r="42" spans="2:158" ht="11.25" customHeight="1">
      <c r="B42" s="777">
        <v>35</v>
      </c>
      <c r="C42" s="1788" t="s">
        <v>416</v>
      </c>
      <c r="D42" s="1774">
        <v>0</v>
      </c>
      <c r="E42" s="1775"/>
      <c r="F42" s="1776">
        <v>0.99986255062491836</v>
      </c>
      <c r="G42" s="1776">
        <v>0.99986255062491836</v>
      </c>
      <c r="H42" s="773">
        <f t="shared" si="119"/>
        <v>0</v>
      </c>
      <c r="I42" s="1806">
        <v>2.6882902086507486E-4</v>
      </c>
      <c r="J42" s="1807">
        <v>0</v>
      </c>
      <c r="K42" s="1807">
        <v>0</v>
      </c>
      <c r="L42" s="1807">
        <v>0</v>
      </c>
      <c r="M42" s="1807">
        <v>0</v>
      </c>
      <c r="N42" s="1807">
        <v>0</v>
      </c>
      <c r="O42" s="1807">
        <v>0</v>
      </c>
      <c r="P42" s="1807">
        <v>0</v>
      </c>
      <c r="Q42" s="1807">
        <v>3.297826732183491E-5</v>
      </c>
      <c r="R42" s="1807">
        <v>0</v>
      </c>
      <c r="S42" s="1807">
        <v>0</v>
      </c>
      <c r="T42" s="1807">
        <v>0</v>
      </c>
      <c r="U42" s="1807">
        <v>0</v>
      </c>
      <c r="V42" s="1807">
        <v>0</v>
      </c>
      <c r="W42" s="1807">
        <v>0</v>
      </c>
      <c r="X42" s="1807">
        <v>0</v>
      </c>
      <c r="Y42" s="1807">
        <v>0</v>
      </c>
      <c r="Z42" s="1807">
        <v>0</v>
      </c>
      <c r="AA42" s="1807">
        <v>0</v>
      </c>
      <c r="AB42" s="1807">
        <v>0</v>
      </c>
      <c r="AC42" s="1807">
        <v>0</v>
      </c>
      <c r="AD42" s="1807">
        <v>0</v>
      </c>
      <c r="AE42" s="1807">
        <v>0</v>
      </c>
      <c r="AF42" s="1807">
        <v>0</v>
      </c>
      <c r="AG42" s="1807">
        <v>4.7390316126950381E-5</v>
      </c>
      <c r="AH42" s="1807">
        <v>3.2764632919094763E-4</v>
      </c>
      <c r="AI42" s="1807">
        <v>0</v>
      </c>
      <c r="AJ42" s="1807">
        <v>2.7801018841147626E-5</v>
      </c>
      <c r="AK42" s="1807">
        <v>1.5318862114922105E-4</v>
      </c>
      <c r="AL42" s="1807">
        <v>3.7483015508597665E-6</v>
      </c>
      <c r="AM42" s="1807">
        <v>1.1833176858743505E-3</v>
      </c>
      <c r="AN42" s="1807">
        <v>9.5353749583094592E-4</v>
      </c>
      <c r="AO42" s="1807">
        <v>3.2527729889730993E-5</v>
      </c>
      <c r="AP42" s="1807">
        <v>2.4803569509247598E-5</v>
      </c>
      <c r="AQ42" s="1807">
        <v>1.4887405320430371E-2</v>
      </c>
      <c r="AR42" s="1807">
        <v>0</v>
      </c>
      <c r="AS42" s="1807">
        <v>2.4420044478669012E-5</v>
      </c>
      <c r="AT42" s="1807">
        <v>6.9622691427590074E-5</v>
      </c>
      <c r="AU42" s="1807">
        <v>0</v>
      </c>
      <c r="AV42" s="1807">
        <v>2.4290980375444803E-3</v>
      </c>
      <c r="AW42" s="1807">
        <f t="shared" si="56"/>
        <v>0</v>
      </c>
      <c r="AX42" s="1807">
        <f t="shared" si="19"/>
        <v>0</v>
      </c>
      <c r="AY42" s="1807">
        <f t="shared" si="20"/>
        <v>0</v>
      </c>
      <c r="AZ42" s="1807">
        <f t="shared" si="21"/>
        <v>0</v>
      </c>
      <c r="BA42" s="1807">
        <f t="shared" si="22"/>
        <v>0</v>
      </c>
      <c r="BB42" s="1807">
        <f t="shared" si="23"/>
        <v>0</v>
      </c>
      <c r="BC42" s="1807">
        <f t="shared" si="24"/>
        <v>0</v>
      </c>
      <c r="BD42" s="1807">
        <f t="shared" si="25"/>
        <v>0</v>
      </c>
      <c r="BE42" s="1807">
        <f t="shared" si="26"/>
        <v>0</v>
      </c>
      <c r="BF42" s="1807">
        <f t="shared" si="27"/>
        <v>0</v>
      </c>
      <c r="BG42" s="1807">
        <f t="shared" si="28"/>
        <v>0</v>
      </c>
      <c r="BH42" s="1807">
        <f t="shared" si="29"/>
        <v>0</v>
      </c>
      <c r="BI42" s="1807">
        <f t="shared" si="30"/>
        <v>0</v>
      </c>
      <c r="BJ42" s="1807">
        <f t="shared" si="31"/>
        <v>0</v>
      </c>
      <c r="BK42" s="1807">
        <f t="shared" si="32"/>
        <v>0</v>
      </c>
      <c r="BL42" s="1807">
        <f t="shared" si="33"/>
        <v>0</v>
      </c>
      <c r="BM42" s="1807">
        <f t="shared" si="0"/>
        <v>0</v>
      </c>
      <c r="BN42" s="1807">
        <f t="shared" si="1"/>
        <v>0</v>
      </c>
      <c r="BO42" s="1807">
        <f t="shared" si="34"/>
        <v>0</v>
      </c>
      <c r="BP42" s="1807">
        <f t="shared" si="35"/>
        <v>0</v>
      </c>
      <c r="BQ42" s="1807">
        <f t="shared" si="36"/>
        <v>0</v>
      </c>
      <c r="BR42" s="1807">
        <f t="shared" si="37"/>
        <v>0</v>
      </c>
      <c r="BS42" s="1807">
        <f t="shared" si="38"/>
        <v>0</v>
      </c>
      <c r="BT42" s="1807">
        <f t="shared" si="39"/>
        <v>0</v>
      </c>
      <c r="BU42" s="1807">
        <f t="shared" si="103"/>
        <v>0</v>
      </c>
      <c r="BV42" s="1807">
        <f t="shared" si="104"/>
        <v>0</v>
      </c>
      <c r="BW42" s="1807">
        <f t="shared" si="105"/>
        <v>0</v>
      </c>
      <c r="BX42" s="1807">
        <f t="shared" si="106"/>
        <v>0</v>
      </c>
      <c r="BY42" s="1807">
        <f t="shared" si="107"/>
        <v>0</v>
      </c>
      <c r="BZ42" s="1807">
        <f t="shared" si="108"/>
        <v>0</v>
      </c>
      <c r="CA42" s="1807">
        <f t="shared" si="109"/>
        <v>0</v>
      </c>
      <c r="CB42" s="1807">
        <f t="shared" si="110"/>
        <v>0</v>
      </c>
      <c r="CC42" s="1807">
        <f t="shared" si="111"/>
        <v>0</v>
      </c>
      <c r="CD42" s="1807">
        <f t="shared" si="112"/>
        <v>0</v>
      </c>
      <c r="CE42" s="1807">
        <f t="shared" si="113"/>
        <v>0</v>
      </c>
      <c r="CF42" s="1807">
        <f t="shared" si="114"/>
        <v>0</v>
      </c>
      <c r="CG42" s="1807">
        <f t="shared" si="115"/>
        <v>0</v>
      </c>
      <c r="CH42" s="1807">
        <f t="shared" si="116"/>
        <v>0</v>
      </c>
      <c r="CI42" s="1807">
        <f t="shared" si="117"/>
        <v>0</v>
      </c>
      <c r="CJ42" s="1830">
        <f t="shared" si="118"/>
        <v>0</v>
      </c>
      <c r="CK42" s="773">
        <f t="shared" si="40"/>
        <v>0</v>
      </c>
      <c r="CL42" s="1787">
        <v>0.99986255062491836</v>
      </c>
      <c r="CM42" s="773">
        <f t="shared" si="41"/>
        <v>0</v>
      </c>
      <c r="CN42" s="766">
        <v>3.8518705875698642E-4</v>
      </c>
      <c r="CO42" s="2188">
        <v>1.3862953786074157E-4</v>
      </c>
      <c r="CP42" s="2188">
        <v>1.0586266389330605E-4</v>
      </c>
      <c r="CQ42" s="2188">
        <v>8.6412243096300399E-5</v>
      </c>
      <c r="CR42" s="2188">
        <v>3.5693192982120267E-4</v>
      </c>
      <c r="CS42" s="2188">
        <v>1.29674988037334E-4</v>
      </c>
      <c r="CT42" s="2188">
        <v>3.7962769883759785E-5</v>
      </c>
      <c r="CU42" s="2188">
        <v>8.54208582067017E-5</v>
      </c>
      <c r="CV42" s="2188">
        <v>7.5511452289293816E-5</v>
      </c>
      <c r="CW42" s="2188">
        <v>8.629427793865489E-5</v>
      </c>
      <c r="CX42" s="2188">
        <v>3.8939370658706786E-5</v>
      </c>
      <c r="CY42" s="2188">
        <v>1.3562270826401684E-4</v>
      </c>
      <c r="CZ42" s="2188">
        <v>5.6998371124763454E-5</v>
      </c>
      <c r="DA42" s="2188">
        <v>5.5419816843090278E-5</v>
      </c>
      <c r="DB42" s="2188">
        <v>5.8533960139812793E-5</v>
      </c>
      <c r="DC42" s="2188">
        <v>5.6044480730574049E-5</v>
      </c>
      <c r="DD42" s="2188">
        <v>5.4973861863740312E-5</v>
      </c>
      <c r="DE42" s="2188">
        <v>5.452383842477519E-5</v>
      </c>
      <c r="DF42" s="2188">
        <v>4.7735086402473503E-5</v>
      </c>
      <c r="DG42" s="2188">
        <v>4.4504916943250874E-5</v>
      </c>
      <c r="DH42" s="2188">
        <v>2.3125981597003729E-5</v>
      </c>
      <c r="DI42" s="2188">
        <v>8.1505078914081161E-5</v>
      </c>
      <c r="DJ42" s="2188">
        <v>1.7286178515895238E-4</v>
      </c>
      <c r="DK42" s="2188">
        <v>1.0167746422220913E-4</v>
      </c>
      <c r="DL42" s="2188">
        <v>1.1211632740433023E-4</v>
      </c>
      <c r="DM42" s="2188">
        <v>4.636028789147155E-4</v>
      </c>
      <c r="DN42" s="2188">
        <v>1.4701917026209115E-4</v>
      </c>
      <c r="DO42" s="2188">
        <v>1.4425486056266233E-4</v>
      </c>
      <c r="DP42" s="2188">
        <v>2.5882930647154614E-4</v>
      </c>
      <c r="DQ42" s="2188">
        <v>3.0080079209005156E-5</v>
      </c>
      <c r="DR42" s="2188">
        <v>1.3275190847288243E-3</v>
      </c>
      <c r="DS42" s="2188">
        <v>1.1341255059242753E-3</v>
      </c>
      <c r="DT42" s="2188">
        <v>1.1165082218206847E-4</v>
      </c>
      <c r="DU42" s="2188">
        <v>1.0642705152614998E-4</v>
      </c>
      <c r="DV42" s="2188">
        <v>1.0151603742951587</v>
      </c>
      <c r="DW42" s="2188">
        <v>1.2511525689480447E-4</v>
      </c>
      <c r="DX42" s="2188">
        <v>9.0170371981698996E-5</v>
      </c>
      <c r="DY42" s="2188">
        <v>1.6458159175196822E-4</v>
      </c>
      <c r="DZ42" s="2188">
        <v>8.0806511952175502E-5</v>
      </c>
      <c r="EA42" s="2189">
        <v>2.6379686279146921E-3</v>
      </c>
      <c r="EB42" s="1777">
        <v>0</v>
      </c>
      <c r="EC42" s="774">
        <v>0.60740150942882609</v>
      </c>
      <c r="ED42" s="1778">
        <f t="shared" si="42"/>
        <v>0</v>
      </c>
      <c r="EE42" s="1777">
        <f t="shared" si="43"/>
        <v>0</v>
      </c>
      <c r="EF42" s="779">
        <v>0.49488441096207375</v>
      </c>
      <c r="EG42" s="1778">
        <f t="shared" si="44"/>
        <v>0</v>
      </c>
      <c r="EH42" s="1777">
        <f t="shared" si="45"/>
        <v>0</v>
      </c>
      <c r="EI42" s="1978"/>
      <c r="EJ42" s="1939"/>
      <c r="EK42" s="799">
        <v>6.358520352054374E-2</v>
      </c>
      <c r="EL42" s="1602">
        <f t="shared" si="46"/>
        <v>0</v>
      </c>
      <c r="EM42" s="1779">
        <f t="shared" si="47"/>
        <v>0</v>
      </c>
      <c r="EN42" s="1602">
        <f t="shared" si="48"/>
        <v>0</v>
      </c>
      <c r="EO42" s="1780">
        <f t="shared" si="49"/>
        <v>0</v>
      </c>
      <c r="EP42" s="777">
        <v>35</v>
      </c>
      <c r="EQ42" s="1788" t="s">
        <v>416</v>
      </c>
      <c r="ER42" s="716"/>
      <c r="ES42" s="777">
        <v>35</v>
      </c>
      <c r="ET42" s="778" t="s">
        <v>416</v>
      </c>
      <c r="EU42" s="779">
        <v>0.117211</v>
      </c>
      <c r="EV42" s="1751">
        <f t="shared" si="50"/>
        <v>0</v>
      </c>
      <c r="EW42" s="1752">
        <f t="shared" si="51"/>
        <v>0</v>
      </c>
      <c r="EX42" s="1753">
        <f t="shared" si="52"/>
        <v>0</v>
      </c>
      <c r="EY42" s="774">
        <v>0.112761</v>
      </c>
      <c r="EZ42" s="1751">
        <f t="shared" si="53"/>
        <v>0</v>
      </c>
      <c r="FA42" s="1754">
        <f t="shared" si="54"/>
        <v>0</v>
      </c>
      <c r="FB42" s="1755">
        <f t="shared" si="55"/>
        <v>0</v>
      </c>
    </row>
    <row r="43" spans="2:158" ht="11.25" customHeight="1">
      <c r="B43" s="777">
        <v>36</v>
      </c>
      <c r="C43" s="1789" t="s">
        <v>881</v>
      </c>
      <c r="D43" s="1774">
        <v>0</v>
      </c>
      <c r="E43" s="1775"/>
      <c r="F43" s="1776">
        <v>0.99025154217406586</v>
      </c>
      <c r="G43" s="1776">
        <v>0.99025154217406586</v>
      </c>
      <c r="H43" s="773">
        <f t="shared" si="119"/>
        <v>0</v>
      </c>
      <c r="I43" s="1806">
        <v>1.0997550853571244E-4</v>
      </c>
      <c r="J43" s="1807">
        <v>0</v>
      </c>
      <c r="K43" s="1807">
        <v>1.0375596596804317E-4</v>
      </c>
      <c r="L43" s="1807">
        <v>1.2622649223221587E-2</v>
      </c>
      <c r="M43" s="1807">
        <v>4.0932837830559591E-3</v>
      </c>
      <c r="N43" s="1807">
        <v>1.6259851150001382E-3</v>
      </c>
      <c r="O43" s="1807">
        <v>1.272874547468302E-3</v>
      </c>
      <c r="P43" s="1807">
        <v>1.439950185507096E-3</v>
      </c>
      <c r="Q43" s="1807">
        <v>3.264848464861656E-3</v>
      </c>
      <c r="R43" s="1807">
        <v>1.6975046681378374E-3</v>
      </c>
      <c r="S43" s="1807">
        <v>7.345919341805627E-4</v>
      </c>
      <c r="T43" s="1807">
        <v>2.2465527036099778E-3</v>
      </c>
      <c r="U43" s="1807">
        <v>2.5450746108714872E-4</v>
      </c>
      <c r="V43" s="1807">
        <v>6.2055784012775219E-4</v>
      </c>
      <c r="W43" s="1807">
        <v>1.6173285198555958E-3</v>
      </c>
      <c r="X43" s="1807">
        <v>3.7269517457826601E-3</v>
      </c>
      <c r="Y43" s="1807">
        <v>4.284966636137642E-3</v>
      </c>
      <c r="Z43" s="1807">
        <v>1.6921046397509222E-3</v>
      </c>
      <c r="AA43" s="1807">
        <v>1.2996555912683139E-3</v>
      </c>
      <c r="AB43" s="1807">
        <v>1.7303340875815254E-3</v>
      </c>
      <c r="AC43" s="1807">
        <v>4.0559724193875484E-4</v>
      </c>
      <c r="AD43" s="1807">
        <v>9.9363263981830721E-4</v>
      </c>
      <c r="AE43" s="1807">
        <v>1.5225666122892876E-3</v>
      </c>
      <c r="AF43" s="1807">
        <v>1.7180675742456129E-3</v>
      </c>
      <c r="AG43" s="1807">
        <v>1.5270212974239567E-3</v>
      </c>
      <c r="AH43" s="1807">
        <v>1.6592946242598702E-2</v>
      </c>
      <c r="AI43" s="1807">
        <v>3.1635558367605187E-3</v>
      </c>
      <c r="AJ43" s="1807">
        <v>1.048495567723282E-3</v>
      </c>
      <c r="AK43" s="1807">
        <v>5.1318188084989048E-3</v>
      </c>
      <c r="AL43" s="1807">
        <v>3.804526074122663E-4</v>
      </c>
      <c r="AM43" s="1807">
        <v>1.9126193846337159E-3</v>
      </c>
      <c r="AN43" s="1807">
        <v>2.3902576689215191E-3</v>
      </c>
      <c r="AO43" s="1807">
        <v>6.7766103936939575E-6</v>
      </c>
      <c r="AP43" s="1807">
        <v>2.1193272169568226E-3</v>
      </c>
      <c r="AQ43" s="1807">
        <v>1.5216784739660958E-3</v>
      </c>
      <c r="AR43" s="1807">
        <v>0</v>
      </c>
      <c r="AS43" s="1807">
        <v>3.2301058833148558E-3</v>
      </c>
      <c r="AT43" s="1807">
        <v>4.6391920054584188E-3</v>
      </c>
      <c r="AU43" s="1807">
        <v>0</v>
      </c>
      <c r="AV43" s="1807">
        <v>7.7773752956468009E-3</v>
      </c>
      <c r="AW43" s="1807">
        <f t="shared" si="56"/>
        <v>0</v>
      </c>
      <c r="AX43" s="1807">
        <f t="shared" si="19"/>
        <v>0</v>
      </c>
      <c r="AY43" s="1807">
        <f t="shared" si="20"/>
        <v>0</v>
      </c>
      <c r="AZ43" s="1807">
        <f t="shared" si="21"/>
        <v>0</v>
      </c>
      <c r="BA43" s="1807">
        <f t="shared" si="22"/>
        <v>0</v>
      </c>
      <c r="BB43" s="1807">
        <f t="shared" si="23"/>
        <v>0</v>
      </c>
      <c r="BC43" s="1807">
        <f t="shared" si="24"/>
        <v>0</v>
      </c>
      <c r="BD43" s="1807">
        <f t="shared" si="25"/>
        <v>0</v>
      </c>
      <c r="BE43" s="1807">
        <f t="shared" si="26"/>
        <v>0</v>
      </c>
      <c r="BF43" s="1807">
        <f t="shared" si="27"/>
        <v>0</v>
      </c>
      <c r="BG43" s="1807">
        <f t="shared" si="28"/>
        <v>0</v>
      </c>
      <c r="BH43" s="1807">
        <f t="shared" si="29"/>
        <v>0</v>
      </c>
      <c r="BI43" s="1807">
        <f t="shared" si="30"/>
        <v>0</v>
      </c>
      <c r="BJ43" s="1807">
        <f t="shared" si="31"/>
        <v>0</v>
      </c>
      <c r="BK43" s="1807">
        <f t="shared" si="32"/>
        <v>0</v>
      </c>
      <c r="BL43" s="1807">
        <f t="shared" si="33"/>
        <v>0</v>
      </c>
      <c r="BM43" s="1807">
        <f t="shared" si="0"/>
        <v>0</v>
      </c>
      <c r="BN43" s="1807">
        <f t="shared" si="1"/>
        <v>0</v>
      </c>
      <c r="BO43" s="1807">
        <f t="shared" si="34"/>
        <v>0</v>
      </c>
      <c r="BP43" s="1807">
        <f t="shared" si="35"/>
        <v>0</v>
      </c>
      <c r="BQ43" s="1807">
        <f t="shared" si="36"/>
        <v>0</v>
      </c>
      <c r="BR43" s="1807">
        <f t="shared" si="37"/>
        <v>0</v>
      </c>
      <c r="BS43" s="1807">
        <f t="shared" si="38"/>
        <v>0</v>
      </c>
      <c r="BT43" s="1807">
        <f t="shared" si="39"/>
        <v>0</v>
      </c>
      <c r="BU43" s="1807">
        <f t="shared" si="103"/>
        <v>0</v>
      </c>
      <c r="BV43" s="1807">
        <f t="shared" si="104"/>
        <v>0</v>
      </c>
      <c r="BW43" s="1807">
        <f t="shared" si="105"/>
        <v>0</v>
      </c>
      <c r="BX43" s="1807">
        <f t="shared" si="106"/>
        <v>0</v>
      </c>
      <c r="BY43" s="1807">
        <f t="shared" si="107"/>
        <v>0</v>
      </c>
      <c r="BZ43" s="1807">
        <f t="shared" si="108"/>
        <v>0</v>
      </c>
      <c r="CA43" s="1807">
        <f t="shared" si="109"/>
        <v>0</v>
      </c>
      <c r="CB43" s="1807">
        <f t="shared" si="110"/>
        <v>0</v>
      </c>
      <c r="CC43" s="1807">
        <f t="shared" si="111"/>
        <v>0</v>
      </c>
      <c r="CD43" s="1807">
        <f t="shared" si="112"/>
        <v>0</v>
      </c>
      <c r="CE43" s="1807">
        <f t="shared" si="113"/>
        <v>0</v>
      </c>
      <c r="CF43" s="1807">
        <f t="shared" si="114"/>
        <v>0</v>
      </c>
      <c r="CG43" s="1807">
        <f t="shared" si="115"/>
        <v>0</v>
      </c>
      <c r="CH43" s="1807">
        <f t="shared" si="116"/>
        <v>0</v>
      </c>
      <c r="CI43" s="1807">
        <f t="shared" si="117"/>
        <v>0</v>
      </c>
      <c r="CJ43" s="1830">
        <f t="shared" si="118"/>
        <v>0</v>
      </c>
      <c r="CK43" s="773">
        <f t="shared" si="40"/>
        <v>0</v>
      </c>
      <c r="CL43" s="1787">
        <v>0.99025154217406586</v>
      </c>
      <c r="CM43" s="773">
        <f t="shared" si="41"/>
        <v>0</v>
      </c>
      <c r="CN43" s="766">
        <v>5.3259927295251728E-4</v>
      </c>
      <c r="CO43" s="2188">
        <v>7.1002003608138919E-4</v>
      </c>
      <c r="CP43" s="2188">
        <v>5.0031645453841147E-4</v>
      </c>
      <c r="CQ43" s="2188">
        <v>1.3019155831520227E-2</v>
      </c>
      <c r="CR43" s="2188">
        <v>5.2613907618651616E-3</v>
      </c>
      <c r="CS43" s="2188">
        <v>2.5876223019732736E-3</v>
      </c>
      <c r="CT43" s="2188">
        <v>1.5870620548618193E-3</v>
      </c>
      <c r="CU43" s="2188">
        <v>2.3696240229544377E-3</v>
      </c>
      <c r="CV43" s="2188">
        <v>3.6047722293536984E-3</v>
      </c>
      <c r="CW43" s="2188">
        <v>2.1063010256477913E-3</v>
      </c>
      <c r="CX43" s="2188">
        <v>1.081807618239555E-3</v>
      </c>
      <c r="CY43" s="2188">
        <v>3.0540173216457595E-3</v>
      </c>
      <c r="CZ43" s="2188">
        <v>1.0084271163213509E-3</v>
      </c>
      <c r="DA43" s="2188">
        <v>9.3254751036907788E-4</v>
      </c>
      <c r="DB43" s="2188">
        <v>2.0022576647007345E-3</v>
      </c>
      <c r="DC43" s="2188">
        <v>4.1053996145422392E-3</v>
      </c>
      <c r="DD43" s="2188">
        <v>4.6183712502455209E-3</v>
      </c>
      <c r="DE43" s="2188">
        <v>2.2607841208642392E-3</v>
      </c>
      <c r="DF43" s="2188">
        <v>1.9702295103743517E-3</v>
      </c>
      <c r="DG43" s="2188">
        <v>2.1906291961680973E-3</v>
      </c>
      <c r="DH43" s="2188">
        <v>6.766754891563508E-4</v>
      </c>
      <c r="DI43" s="2188">
        <v>1.4841901994951646E-3</v>
      </c>
      <c r="DJ43" s="2188">
        <v>2.2330319008040346E-3</v>
      </c>
      <c r="DK43" s="2188">
        <v>2.4410069955396229E-3</v>
      </c>
      <c r="DL43" s="2188">
        <v>2.1862545797079374E-3</v>
      </c>
      <c r="DM43" s="2188">
        <v>1.9255680612673624E-2</v>
      </c>
      <c r="DN43" s="2188">
        <v>4.1308450758797861E-3</v>
      </c>
      <c r="DO43" s="2188">
        <v>1.7797094174448887E-3</v>
      </c>
      <c r="DP43" s="2188">
        <v>5.9095679101982355E-3</v>
      </c>
      <c r="DQ43" s="2188">
        <v>8.8858881744760402E-4</v>
      </c>
      <c r="DR43" s="2188">
        <v>2.8180608249114194E-3</v>
      </c>
      <c r="DS43" s="2188">
        <v>3.388481123235771E-3</v>
      </c>
      <c r="DT43" s="2188">
        <v>7.4287386955841173E-4</v>
      </c>
      <c r="DU43" s="2188">
        <v>2.7454323788772355E-3</v>
      </c>
      <c r="DV43" s="2188">
        <v>2.0665222823929895E-3</v>
      </c>
      <c r="DW43" s="2188">
        <v>1.0007972224420596</v>
      </c>
      <c r="DX43" s="2188">
        <v>3.8360005845676634E-3</v>
      </c>
      <c r="DY43" s="2188">
        <v>5.4733566964232363E-3</v>
      </c>
      <c r="DZ43" s="2188">
        <v>7.466197753756424E-4</v>
      </c>
      <c r="EA43" s="2189">
        <v>8.4789878593651107E-3</v>
      </c>
      <c r="EB43" s="1777">
        <v>0</v>
      </c>
      <c r="EC43" s="774">
        <v>0.5384297389258117</v>
      </c>
      <c r="ED43" s="1778">
        <f t="shared" si="42"/>
        <v>0</v>
      </c>
      <c r="EE43" s="1777">
        <f t="shared" si="43"/>
        <v>0</v>
      </c>
      <c r="EF43" s="779">
        <v>0.47085572550640759</v>
      </c>
      <c r="EG43" s="1778">
        <f t="shared" si="44"/>
        <v>0</v>
      </c>
      <c r="EH43" s="1777">
        <f t="shared" si="45"/>
        <v>0</v>
      </c>
      <c r="EI43" s="1978"/>
      <c r="EJ43" s="1939"/>
      <c r="EK43" s="799">
        <v>8.8066390764001638E-3</v>
      </c>
      <c r="EL43" s="1602">
        <f t="shared" si="46"/>
        <v>0</v>
      </c>
      <c r="EM43" s="1779">
        <f t="shared" si="47"/>
        <v>0</v>
      </c>
      <c r="EN43" s="1602">
        <f t="shared" si="48"/>
        <v>0</v>
      </c>
      <c r="EO43" s="1780">
        <f t="shared" si="49"/>
        <v>0</v>
      </c>
      <c r="EP43" s="777">
        <v>36</v>
      </c>
      <c r="EQ43" s="1789" t="s">
        <v>874</v>
      </c>
      <c r="ER43" s="716"/>
      <c r="ES43" s="777">
        <v>36</v>
      </c>
      <c r="ET43" s="778" t="s">
        <v>874</v>
      </c>
      <c r="EU43" s="779">
        <v>0.26683000000000001</v>
      </c>
      <c r="EV43" s="1751">
        <f t="shared" si="50"/>
        <v>0</v>
      </c>
      <c r="EW43" s="1752">
        <f t="shared" si="51"/>
        <v>0</v>
      </c>
      <c r="EX43" s="1753">
        <f t="shared" si="52"/>
        <v>0</v>
      </c>
      <c r="EY43" s="774">
        <v>0.25503199999999998</v>
      </c>
      <c r="EZ43" s="1751">
        <f t="shared" si="53"/>
        <v>0</v>
      </c>
      <c r="FA43" s="1754">
        <f t="shared" si="54"/>
        <v>0</v>
      </c>
      <c r="FB43" s="1755">
        <f t="shared" si="55"/>
        <v>0</v>
      </c>
    </row>
    <row r="44" spans="2:158" ht="11.25" customHeight="1">
      <c r="B44" s="777">
        <v>37</v>
      </c>
      <c r="C44" s="778" t="s">
        <v>24</v>
      </c>
      <c r="D44" s="1774">
        <v>0</v>
      </c>
      <c r="E44" s="1775"/>
      <c r="F44" s="1776">
        <v>0.65550783570155802</v>
      </c>
      <c r="G44" s="1776">
        <v>0.65550783570155802</v>
      </c>
      <c r="H44" s="773">
        <f t="shared" si="119"/>
        <v>0</v>
      </c>
      <c r="I44" s="1806">
        <v>1.7832325050716632E-2</v>
      </c>
      <c r="J44" s="1807">
        <v>1.1610805789921821E-2</v>
      </c>
      <c r="K44" s="1807">
        <v>2.6509649304835028E-2</v>
      </c>
      <c r="L44" s="1807">
        <v>1.207754156445898E-2</v>
      </c>
      <c r="M44" s="1807">
        <v>3.8293746970431412E-2</v>
      </c>
      <c r="N44" s="1807">
        <v>2.0456765609137867E-2</v>
      </c>
      <c r="O44" s="1807">
        <v>3.1656555303919462E-2</v>
      </c>
      <c r="P44" s="1807">
        <v>1.6137820097034482E-2</v>
      </c>
      <c r="Q44" s="1807">
        <v>4.1321768954259146E-2</v>
      </c>
      <c r="R44" s="1807">
        <v>3.4968596163639447E-2</v>
      </c>
      <c r="S44" s="1807">
        <v>3.8345698964225371E-2</v>
      </c>
      <c r="T44" s="1807">
        <v>5.3633217993079588E-2</v>
      </c>
      <c r="U44" s="1807">
        <v>7.1623757601736004E-2</v>
      </c>
      <c r="V44" s="1807">
        <v>1.2835894168686928E-2</v>
      </c>
      <c r="W44" s="1807">
        <v>3.0093862815884477E-2</v>
      </c>
      <c r="X44" s="1807">
        <v>4.354648881914476E-2</v>
      </c>
      <c r="Y44" s="1807">
        <v>2.6298573858432553E-2</v>
      </c>
      <c r="Z44" s="1807">
        <v>4.2624115875325733E-2</v>
      </c>
      <c r="AA44" s="1807">
        <v>4.7537402588314098E-2</v>
      </c>
      <c r="AB44" s="1807">
        <v>4.6110551235002184E-2</v>
      </c>
      <c r="AC44" s="1807">
        <v>2.0279862096937742E-2</v>
      </c>
      <c r="AD44" s="1807">
        <v>2.3766070487082777E-2</v>
      </c>
      <c r="AE44" s="1807">
        <v>4.4263186514410004E-2</v>
      </c>
      <c r="AF44" s="1807">
        <v>0.10215112528807652</v>
      </c>
      <c r="AG44" s="1807">
        <v>6.1886487271116425E-2</v>
      </c>
      <c r="AH44" s="1807">
        <v>0.11942708699010041</v>
      </c>
      <c r="AI44" s="1807">
        <v>6.4536539069914578E-2</v>
      </c>
      <c r="AJ44" s="1807">
        <v>9.8220999565774569E-2</v>
      </c>
      <c r="AK44" s="1807">
        <v>0.1222713276857795</v>
      </c>
      <c r="AL44" s="1807">
        <v>2.5441596776460667E-2</v>
      </c>
      <c r="AM44" s="1807">
        <v>0.1618248566562647</v>
      </c>
      <c r="AN44" s="1807">
        <v>0.14628034857568009</v>
      </c>
      <c r="AO44" s="1807">
        <v>0.1085965368810244</v>
      </c>
      <c r="AP44" s="1807">
        <v>5.7778537195708433E-2</v>
      </c>
      <c r="AQ44" s="1807">
        <v>4.9223168167248525E-2</v>
      </c>
      <c r="AR44" s="1807">
        <v>9.9723344039177028E-2</v>
      </c>
      <c r="AS44" s="1807">
        <v>0.13823077177352772</v>
      </c>
      <c r="AT44" s="1807">
        <v>3.7104253018143671E-2</v>
      </c>
      <c r="AU44" s="1807">
        <v>0</v>
      </c>
      <c r="AV44" s="1807">
        <v>4.1443821780912403E-2</v>
      </c>
      <c r="AW44" s="1807">
        <f t="shared" si="56"/>
        <v>0</v>
      </c>
      <c r="AX44" s="1807">
        <f t="shared" si="19"/>
        <v>0</v>
      </c>
      <c r="AY44" s="1807">
        <f t="shared" si="20"/>
        <v>0</v>
      </c>
      <c r="AZ44" s="1807">
        <f t="shared" si="21"/>
        <v>0</v>
      </c>
      <c r="BA44" s="1807">
        <f t="shared" si="22"/>
        <v>0</v>
      </c>
      <c r="BB44" s="1807">
        <f t="shared" si="23"/>
        <v>0</v>
      </c>
      <c r="BC44" s="1807">
        <f t="shared" si="24"/>
        <v>0</v>
      </c>
      <c r="BD44" s="1807">
        <f t="shared" si="25"/>
        <v>0</v>
      </c>
      <c r="BE44" s="1807">
        <f t="shared" si="26"/>
        <v>0</v>
      </c>
      <c r="BF44" s="1807">
        <f t="shared" si="27"/>
        <v>0</v>
      </c>
      <c r="BG44" s="1807">
        <f t="shared" si="28"/>
        <v>0</v>
      </c>
      <c r="BH44" s="1807">
        <f t="shared" si="29"/>
        <v>0</v>
      </c>
      <c r="BI44" s="1807">
        <f t="shared" si="30"/>
        <v>0</v>
      </c>
      <c r="BJ44" s="1807">
        <f t="shared" si="31"/>
        <v>0</v>
      </c>
      <c r="BK44" s="1807">
        <f t="shared" si="32"/>
        <v>0</v>
      </c>
      <c r="BL44" s="1807">
        <f t="shared" si="33"/>
        <v>0</v>
      </c>
      <c r="BM44" s="1807">
        <f t="shared" si="0"/>
        <v>0</v>
      </c>
      <c r="BN44" s="1807">
        <f t="shared" si="1"/>
        <v>0</v>
      </c>
      <c r="BO44" s="1807">
        <f t="shared" si="34"/>
        <v>0</v>
      </c>
      <c r="BP44" s="1807">
        <f t="shared" si="35"/>
        <v>0</v>
      </c>
      <c r="BQ44" s="1807">
        <f t="shared" si="36"/>
        <v>0</v>
      </c>
      <c r="BR44" s="1807">
        <f t="shared" si="37"/>
        <v>0</v>
      </c>
      <c r="BS44" s="1807">
        <f t="shared" si="38"/>
        <v>0</v>
      </c>
      <c r="BT44" s="1807">
        <f t="shared" si="39"/>
        <v>0</v>
      </c>
      <c r="BU44" s="1807">
        <f t="shared" si="103"/>
        <v>0</v>
      </c>
      <c r="BV44" s="1807">
        <f t="shared" si="104"/>
        <v>0</v>
      </c>
      <c r="BW44" s="1807">
        <f t="shared" si="105"/>
        <v>0</v>
      </c>
      <c r="BX44" s="1807">
        <f t="shared" si="106"/>
        <v>0</v>
      </c>
      <c r="BY44" s="1807">
        <f>$H$36*AK53</f>
        <v>0</v>
      </c>
      <c r="BZ44" s="1807">
        <f t="shared" si="108"/>
        <v>0</v>
      </c>
      <c r="CA44" s="1807">
        <f t="shared" si="109"/>
        <v>0</v>
      </c>
      <c r="CB44" s="1807">
        <f t="shared" si="110"/>
        <v>0</v>
      </c>
      <c r="CC44" s="1807">
        <f t="shared" si="111"/>
        <v>0</v>
      </c>
      <c r="CD44" s="1807">
        <f t="shared" si="112"/>
        <v>0</v>
      </c>
      <c r="CE44" s="1807">
        <f t="shared" si="113"/>
        <v>0</v>
      </c>
      <c r="CF44" s="1807">
        <f t="shared" si="114"/>
        <v>0</v>
      </c>
      <c r="CG44" s="1807">
        <f t="shared" si="115"/>
        <v>0</v>
      </c>
      <c r="CH44" s="1807">
        <f t="shared" si="116"/>
        <v>0</v>
      </c>
      <c r="CI44" s="1807">
        <f t="shared" si="117"/>
        <v>0</v>
      </c>
      <c r="CJ44" s="1830">
        <f t="shared" si="118"/>
        <v>0</v>
      </c>
      <c r="CK44" s="773">
        <f t="shared" si="40"/>
        <v>0</v>
      </c>
      <c r="CL44" s="1787">
        <v>0.65550783570155802</v>
      </c>
      <c r="CM44" s="773">
        <f t="shared" si="41"/>
        <v>0</v>
      </c>
      <c r="CN44" s="766">
        <v>2.5948179010848116E-2</v>
      </c>
      <c r="CO44" s="2188">
        <v>2.67172258328877E-2</v>
      </c>
      <c r="CP44" s="2188">
        <v>3.2843128878879906E-2</v>
      </c>
      <c r="CQ44" s="2188">
        <v>1.9972402586095298E-2</v>
      </c>
      <c r="CR44" s="2188">
        <v>6.59548717527835E-2</v>
      </c>
      <c r="CS44" s="2188">
        <v>3.0457589701888322E-2</v>
      </c>
      <c r="CT44" s="2188">
        <v>2.9839215762359334E-2</v>
      </c>
      <c r="CU44" s="2188">
        <v>3.1923312446646299E-2</v>
      </c>
      <c r="CV44" s="2188">
        <v>3.6993744899721397E-2</v>
      </c>
      <c r="CW44" s="2188">
        <v>3.6403151511136253E-2</v>
      </c>
      <c r="CX44" s="2188">
        <v>3.5558966615320729E-2</v>
      </c>
      <c r="CY44" s="2188">
        <v>5.7973908567783693E-2</v>
      </c>
      <c r="CZ44" s="2188">
        <v>6.772498575717438E-2</v>
      </c>
      <c r="DA44" s="2188">
        <v>1.4601677701051759E-2</v>
      </c>
      <c r="DB44" s="2188">
        <v>3.3204438125322637E-2</v>
      </c>
      <c r="DC44" s="2188">
        <v>4.0037201709742128E-2</v>
      </c>
      <c r="DD44" s="2188">
        <v>2.7858166446038161E-2</v>
      </c>
      <c r="DE44" s="2188">
        <v>4.3780422115000245E-2</v>
      </c>
      <c r="DF44" s="2188">
        <v>4.9163675217067278E-2</v>
      </c>
      <c r="DG44" s="2188">
        <v>4.4088583750943183E-2</v>
      </c>
      <c r="DH44" s="2188">
        <v>2.1111901308120771E-2</v>
      </c>
      <c r="DI44" s="2188">
        <v>2.8197046589065484E-2</v>
      </c>
      <c r="DJ44" s="2188">
        <v>5.3324509614017662E-2</v>
      </c>
      <c r="DK44" s="2188">
        <v>8.6211387716353463E-2</v>
      </c>
      <c r="DL44" s="2188">
        <v>5.7265252843452755E-2</v>
      </c>
      <c r="DM44" s="2188">
        <v>0.11164911682615848</v>
      </c>
      <c r="DN44" s="2188">
        <v>6.4341502830493641E-2</v>
      </c>
      <c r="DO44" s="2188">
        <v>8.4807924283784891E-2</v>
      </c>
      <c r="DP44" s="2188">
        <v>0.10227556258021021</v>
      </c>
      <c r="DQ44" s="2188">
        <v>2.7075744270835856E-2</v>
      </c>
      <c r="DR44" s="2188">
        <v>0.13202152982156423</v>
      </c>
      <c r="DS44" s="2188">
        <v>0.12561158444932222</v>
      </c>
      <c r="DT44" s="2188">
        <v>9.0101057481006469E-2</v>
      </c>
      <c r="DU44" s="2188">
        <v>5.1228222755234969E-2</v>
      </c>
      <c r="DV44" s="2188">
        <v>4.4316491460249706E-2</v>
      </c>
      <c r="DW44" s="2188">
        <v>8.7637105953594072E-2</v>
      </c>
      <c r="DX44" s="2188">
        <v>1.1084261894857155</v>
      </c>
      <c r="DY44" s="2188">
        <v>4.2861476076116567E-2</v>
      </c>
      <c r="DZ44" s="2188">
        <v>1.9898403657386415E-2</v>
      </c>
      <c r="EA44" s="2189">
        <v>6.9944544029773806E-2</v>
      </c>
      <c r="EB44" s="1777">
        <v>0</v>
      </c>
      <c r="EC44" s="774">
        <v>0.59293117856484856</v>
      </c>
      <c r="ED44" s="1778">
        <f t="shared" si="42"/>
        <v>0</v>
      </c>
      <c r="EE44" s="1777">
        <f t="shared" si="43"/>
        <v>0</v>
      </c>
      <c r="EF44" s="779">
        <v>0.34209346209346209</v>
      </c>
      <c r="EG44" s="1778">
        <f t="shared" si="44"/>
        <v>0</v>
      </c>
      <c r="EH44" s="1777">
        <f t="shared" si="45"/>
        <v>0</v>
      </c>
      <c r="EI44" s="1978"/>
      <c r="EJ44" s="1939"/>
      <c r="EK44" s="799">
        <v>4.8059433844830329E-2</v>
      </c>
      <c r="EL44" s="1602">
        <f t="shared" si="46"/>
        <v>0</v>
      </c>
      <c r="EM44" s="1779">
        <f t="shared" si="47"/>
        <v>0</v>
      </c>
      <c r="EN44" s="1602">
        <f t="shared" si="48"/>
        <v>0</v>
      </c>
      <c r="EO44" s="1780">
        <f t="shared" si="49"/>
        <v>0</v>
      </c>
      <c r="EP44" s="777">
        <v>37</v>
      </c>
      <c r="EQ44" s="778" t="s">
        <v>24</v>
      </c>
      <c r="ER44" s="716"/>
      <c r="ES44" s="777">
        <v>37</v>
      </c>
      <c r="ET44" s="778" t="s">
        <v>24</v>
      </c>
      <c r="EU44" s="779">
        <v>0.101423</v>
      </c>
      <c r="EV44" s="1751">
        <f t="shared" si="50"/>
        <v>0</v>
      </c>
      <c r="EW44" s="1752">
        <f t="shared" si="51"/>
        <v>0</v>
      </c>
      <c r="EX44" s="1753">
        <f t="shared" si="52"/>
        <v>0</v>
      </c>
      <c r="EY44" s="774">
        <v>8.7041999999999994E-2</v>
      </c>
      <c r="EZ44" s="1751">
        <f t="shared" si="53"/>
        <v>0</v>
      </c>
      <c r="FA44" s="1754">
        <f t="shared" si="54"/>
        <v>0</v>
      </c>
      <c r="FB44" s="1755">
        <f t="shared" si="55"/>
        <v>0</v>
      </c>
    </row>
    <row r="45" spans="2:158" ht="11.25" customHeight="1">
      <c r="B45" s="777">
        <v>38</v>
      </c>
      <c r="C45" s="778" t="s">
        <v>418</v>
      </c>
      <c r="D45" s="1774">
        <v>0</v>
      </c>
      <c r="E45" s="1775"/>
      <c r="F45" s="1776">
        <v>0.82694626307480223</v>
      </c>
      <c r="G45" s="1776">
        <v>0.82694626307480223</v>
      </c>
      <c r="H45" s="773">
        <f t="shared" si="119"/>
        <v>0</v>
      </c>
      <c r="I45" s="1806">
        <v>9.7756007587299946E-5</v>
      </c>
      <c r="J45" s="1807">
        <v>0</v>
      </c>
      <c r="K45" s="1807">
        <v>1.5563394895206473E-4</v>
      </c>
      <c r="L45" s="1807">
        <v>1.1583537748705369E-3</v>
      </c>
      <c r="M45" s="1807">
        <v>1.077179942909463E-4</v>
      </c>
      <c r="N45" s="1807">
        <v>1.80901485307607E-4</v>
      </c>
      <c r="O45" s="1807">
        <v>1.1571586795166383E-4</v>
      </c>
      <c r="P45" s="1807">
        <v>7.1348883065666918E-5</v>
      </c>
      <c r="Q45" s="1807">
        <v>6.5956534643669821E-5</v>
      </c>
      <c r="R45" s="1807">
        <v>0</v>
      </c>
      <c r="S45" s="1807">
        <v>0</v>
      </c>
      <c r="T45" s="1807">
        <v>0</v>
      </c>
      <c r="U45" s="1807">
        <v>9.3765906716317948E-5</v>
      </c>
      <c r="V45" s="1807">
        <v>7.1708905970318024E-5</v>
      </c>
      <c r="W45" s="1807">
        <v>2.8880866425992781E-5</v>
      </c>
      <c r="X45" s="1807">
        <v>0</v>
      </c>
      <c r="Y45" s="1807">
        <v>9.8129006934449822E-5</v>
      </c>
      <c r="Z45" s="1807">
        <v>1.2690784798131917E-4</v>
      </c>
      <c r="AA45" s="1807">
        <v>1.9494833869024709E-4</v>
      </c>
      <c r="AB45" s="1807">
        <v>7.6058641212374737E-5</v>
      </c>
      <c r="AC45" s="1807">
        <v>0</v>
      </c>
      <c r="AD45" s="1807">
        <v>1.4194751997404387E-4</v>
      </c>
      <c r="AE45" s="1807">
        <v>7.2503172013775599E-5</v>
      </c>
      <c r="AF45" s="1807">
        <v>3.0943690181305393E-4</v>
      </c>
      <c r="AG45" s="1807">
        <v>7.3718269530811706E-5</v>
      </c>
      <c r="AH45" s="1807">
        <v>2.1062978305132345E-4</v>
      </c>
      <c r="AI45" s="1807">
        <v>4.8670089796315674E-5</v>
      </c>
      <c r="AJ45" s="1807">
        <v>8.0225797227311717E-4</v>
      </c>
      <c r="AK45" s="1807">
        <v>2.1829378513763998E-4</v>
      </c>
      <c r="AL45" s="1807">
        <v>4.5541863842946166E-4</v>
      </c>
      <c r="AM45" s="1807">
        <v>3.2664498620489884E-4</v>
      </c>
      <c r="AN45" s="1807">
        <v>9.4113723243224746E-3</v>
      </c>
      <c r="AO45" s="1807">
        <v>5.800778497002028E-4</v>
      </c>
      <c r="AP45" s="1807">
        <v>2.8634343022342504E-3</v>
      </c>
      <c r="AQ45" s="1807">
        <v>1.4509027309909285E-2</v>
      </c>
      <c r="AR45" s="1807">
        <v>2.7029605367761629E-3</v>
      </c>
      <c r="AS45" s="1807">
        <v>1.1499620945409591E-3</v>
      </c>
      <c r="AT45" s="1807">
        <v>1.5493369599019712E-2</v>
      </c>
      <c r="AU45" s="1807">
        <v>0</v>
      </c>
      <c r="AV45" s="1807">
        <v>1.8111695893972002E-3</v>
      </c>
      <c r="AW45" s="1807">
        <f t="shared" si="56"/>
        <v>0</v>
      </c>
      <c r="AX45" s="1807">
        <f t="shared" si="19"/>
        <v>0</v>
      </c>
      <c r="AY45" s="1807">
        <f t="shared" si="20"/>
        <v>0</v>
      </c>
      <c r="AZ45" s="1807">
        <f t="shared" si="21"/>
        <v>0</v>
      </c>
      <c r="BA45" s="1807">
        <f t="shared" si="22"/>
        <v>0</v>
      </c>
      <c r="BB45" s="1807">
        <f t="shared" si="23"/>
        <v>0</v>
      </c>
      <c r="BC45" s="1807">
        <f t="shared" si="24"/>
        <v>0</v>
      </c>
      <c r="BD45" s="1807">
        <f t="shared" si="25"/>
        <v>0</v>
      </c>
      <c r="BE45" s="1807">
        <f t="shared" si="26"/>
        <v>0</v>
      </c>
      <c r="BF45" s="1807">
        <f t="shared" si="27"/>
        <v>0</v>
      </c>
      <c r="BG45" s="1807">
        <f t="shared" si="28"/>
        <v>0</v>
      </c>
      <c r="BH45" s="1807">
        <f t="shared" si="29"/>
        <v>0</v>
      </c>
      <c r="BI45" s="1807">
        <f t="shared" si="30"/>
        <v>0</v>
      </c>
      <c r="BJ45" s="1807">
        <f t="shared" si="31"/>
        <v>0</v>
      </c>
      <c r="BK45" s="1807">
        <f t="shared" si="32"/>
        <v>0</v>
      </c>
      <c r="BL45" s="1807">
        <f t="shared" si="33"/>
        <v>0</v>
      </c>
      <c r="BM45" s="1807">
        <f t="shared" si="0"/>
        <v>0</v>
      </c>
      <c r="BN45" s="1807">
        <f t="shared" si="1"/>
        <v>0</v>
      </c>
      <c r="BO45" s="1807">
        <f t="shared" si="34"/>
        <v>0</v>
      </c>
      <c r="BP45" s="1807">
        <f t="shared" si="35"/>
        <v>0</v>
      </c>
      <c r="BQ45" s="1807">
        <f t="shared" si="36"/>
        <v>0</v>
      </c>
      <c r="BR45" s="1807">
        <f t="shared" si="37"/>
        <v>0</v>
      </c>
      <c r="BS45" s="1807">
        <f t="shared" si="38"/>
        <v>0</v>
      </c>
      <c r="BT45" s="1807">
        <f t="shared" si="39"/>
        <v>0</v>
      </c>
      <c r="BU45" s="1807">
        <f t="shared" si="103"/>
        <v>0</v>
      </c>
      <c r="BV45" s="1807">
        <f t="shared" si="104"/>
        <v>0</v>
      </c>
      <c r="BW45" s="1807">
        <f t="shared" si="105"/>
        <v>0</v>
      </c>
      <c r="BX45" s="1807">
        <f t="shared" si="106"/>
        <v>0</v>
      </c>
      <c r="BY45" s="1807">
        <f>$H$36*AK54</f>
        <v>0</v>
      </c>
      <c r="BZ45" s="1807">
        <f t="shared" si="108"/>
        <v>0</v>
      </c>
      <c r="CA45" s="1807">
        <f t="shared" si="109"/>
        <v>0</v>
      </c>
      <c r="CB45" s="1807">
        <f t="shared" si="110"/>
        <v>0</v>
      </c>
      <c r="CC45" s="1807">
        <f t="shared" si="111"/>
        <v>0</v>
      </c>
      <c r="CD45" s="1807">
        <f t="shared" si="112"/>
        <v>0</v>
      </c>
      <c r="CE45" s="1807">
        <f t="shared" si="113"/>
        <v>0</v>
      </c>
      <c r="CF45" s="1807">
        <f t="shared" si="114"/>
        <v>0</v>
      </c>
      <c r="CG45" s="1807">
        <f t="shared" si="115"/>
        <v>0</v>
      </c>
      <c r="CH45" s="1807">
        <f t="shared" si="116"/>
        <v>0</v>
      </c>
      <c r="CI45" s="1807">
        <f t="shared" si="117"/>
        <v>0</v>
      </c>
      <c r="CJ45" s="1830">
        <f t="shared" si="118"/>
        <v>0</v>
      </c>
      <c r="CK45" s="773">
        <f t="shared" si="40"/>
        <v>0</v>
      </c>
      <c r="CL45" s="1776">
        <v>0.82694626307480223</v>
      </c>
      <c r="CM45" s="773">
        <f t="shared" si="41"/>
        <v>0</v>
      </c>
      <c r="CN45" s="766">
        <v>2.0917135078748998E-4</v>
      </c>
      <c r="CO45" s="2188">
        <v>1.5442520184322518E-4</v>
      </c>
      <c r="CP45" s="2188">
        <v>2.4903798080470858E-4</v>
      </c>
      <c r="CQ45" s="2188">
        <v>1.1259647418407305E-3</v>
      </c>
      <c r="CR45" s="2188">
        <v>3.6590066632290452E-4</v>
      </c>
      <c r="CS45" s="2188">
        <v>3.4633461237018891E-4</v>
      </c>
      <c r="CT45" s="2188">
        <v>1.9457797109819042E-4</v>
      </c>
      <c r="CU45" s="2188">
        <v>2.2790430179591941E-4</v>
      </c>
      <c r="CV45" s="2188">
        <v>2.086207327450364E-4</v>
      </c>
      <c r="CW45" s="2188">
        <v>1.2024082013023053E-4</v>
      </c>
      <c r="CX45" s="2188">
        <v>1.1137519832851115E-4</v>
      </c>
      <c r="CY45" s="2188">
        <v>1.7724623618888935E-4</v>
      </c>
      <c r="CZ45" s="2188">
        <v>2.2351621332887642E-4</v>
      </c>
      <c r="DA45" s="2188">
        <v>1.3810416538928029E-4</v>
      </c>
      <c r="DB45" s="2188">
        <v>1.5055074686188964E-4</v>
      </c>
      <c r="DC45" s="2188">
        <v>1.3176569573502021E-4</v>
      </c>
      <c r="DD45" s="2188">
        <v>2.0183918111763423E-4</v>
      </c>
      <c r="DE45" s="2188">
        <v>2.5708769847240738E-4</v>
      </c>
      <c r="DF45" s="2188">
        <v>3.5225135094333639E-4</v>
      </c>
      <c r="DG45" s="2188">
        <v>2.5279211656664197E-4</v>
      </c>
      <c r="DH45" s="2188">
        <v>1.0460987465923825E-4</v>
      </c>
      <c r="DI45" s="2188">
        <v>2.5500417342074578E-4</v>
      </c>
      <c r="DJ45" s="2188">
        <v>2.4461472964816712E-4</v>
      </c>
      <c r="DK45" s="2188">
        <v>4.7562949680521647E-4</v>
      </c>
      <c r="DL45" s="2188">
        <v>2.2481563438652739E-4</v>
      </c>
      <c r="DM45" s="2188">
        <v>6.1457128493558864E-4</v>
      </c>
      <c r="DN45" s="2188">
        <v>2.648770299819419E-4</v>
      </c>
      <c r="DO45" s="2188">
        <v>1.0087120149746443E-3</v>
      </c>
      <c r="DP45" s="2188">
        <v>6.2607803277550612E-4</v>
      </c>
      <c r="DQ45" s="2188">
        <v>4.7373972483162011E-4</v>
      </c>
      <c r="DR45" s="2188">
        <v>5.6617571969286415E-4</v>
      </c>
      <c r="DS45" s="2188">
        <v>8.9636253901655381E-3</v>
      </c>
      <c r="DT45" s="2188">
        <v>7.6950395457719251E-4</v>
      </c>
      <c r="DU45" s="2188">
        <v>2.6010326452765831E-3</v>
      </c>
      <c r="DV45" s="2188">
        <v>1.2495935056363887E-2</v>
      </c>
      <c r="DW45" s="2188">
        <v>2.790362373743869E-3</v>
      </c>
      <c r="DX45" s="2188">
        <v>1.2947958481978191E-3</v>
      </c>
      <c r="DY45" s="2188">
        <v>1.013217609540001</v>
      </c>
      <c r="DZ45" s="2188">
        <v>1.6014683794033873E-4</v>
      </c>
      <c r="EA45" s="2189">
        <v>2.1947125711581296E-3</v>
      </c>
      <c r="EB45" s="1777">
        <v>0</v>
      </c>
      <c r="EC45" s="774">
        <v>0.52175477031474105</v>
      </c>
      <c r="ED45" s="1778">
        <f t="shared" si="42"/>
        <v>0</v>
      </c>
      <c r="EE45" s="1777">
        <f t="shared" si="43"/>
        <v>0</v>
      </c>
      <c r="EF45" s="779">
        <v>0.25445237111679436</v>
      </c>
      <c r="EG45" s="1778">
        <f t="shared" si="44"/>
        <v>0</v>
      </c>
      <c r="EH45" s="1777">
        <f t="shared" si="45"/>
        <v>0</v>
      </c>
      <c r="EI45" s="1978"/>
      <c r="EJ45" s="1939"/>
      <c r="EK45" s="799">
        <v>0.12187415559024514</v>
      </c>
      <c r="EL45" s="1602">
        <f t="shared" si="46"/>
        <v>0</v>
      </c>
      <c r="EM45" s="1779">
        <f t="shared" si="47"/>
        <v>0</v>
      </c>
      <c r="EN45" s="1602">
        <f t="shared" si="48"/>
        <v>0</v>
      </c>
      <c r="EO45" s="1780">
        <f t="shared" si="49"/>
        <v>0</v>
      </c>
      <c r="EP45" s="777">
        <v>38</v>
      </c>
      <c r="EQ45" s="778" t="s">
        <v>418</v>
      </c>
      <c r="ER45" s="716"/>
      <c r="ES45" s="777">
        <v>38</v>
      </c>
      <c r="ET45" s="778" t="s">
        <v>418</v>
      </c>
      <c r="EU45" s="779">
        <v>0.159195</v>
      </c>
      <c r="EV45" s="1751">
        <f t="shared" si="50"/>
        <v>0</v>
      </c>
      <c r="EW45" s="1752">
        <f t="shared" si="51"/>
        <v>0</v>
      </c>
      <c r="EX45" s="1753">
        <f t="shared" si="52"/>
        <v>0</v>
      </c>
      <c r="EY45" s="774">
        <v>0.11938699999999999</v>
      </c>
      <c r="EZ45" s="1751">
        <f t="shared" si="53"/>
        <v>0</v>
      </c>
      <c r="FA45" s="1754">
        <f t="shared" si="54"/>
        <v>0</v>
      </c>
      <c r="FB45" s="1755">
        <f t="shared" si="55"/>
        <v>0</v>
      </c>
    </row>
    <row r="46" spans="2:158" ht="11.25" customHeight="1">
      <c r="B46" s="777">
        <v>39</v>
      </c>
      <c r="C46" s="778" t="s">
        <v>419</v>
      </c>
      <c r="D46" s="1774">
        <v>0</v>
      </c>
      <c r="E46" s="1775"/>
      <c r="F46" s="1776">
        <v>1</v>
      </c>
      <c r="G46" s="1776">
        <v>1</v>
      </c>
      <c r="H46" s="773">
        <f t="shared" si="119"/>
        <v>0</v>
      </c>
      <c r="I46" s="1806">
        <v>3.6251186146957063E-4</v>
      </c>
      <c r="J46" s="1807">
        <v>8.7081043424413649E-4</v>
      </c>
      <c r="K46" s="1807">
        <v>2.5420211662170577E-3</v>
      </c>
      <c r="L46" s="1807">
        <v>1.1753883892068684E-3</v>
      </c>
      <c r="M46" s="1807">
        <v>1.1848979372004094E-3</v>
      </c>
      <c r="N46" s="1807">
        <v>5.8739776405764162E-4</v>
      </c>
      <c r="O46" s="1807">
        <v>9.0919610533450157E-4</v>
      </c>
      <c r="P46" s="1807">
        <v>6.8105752017227515E-4</v>
      </c>
      <c r="Q46" s="1807">
        <v>3.6276094054018404E-4</v>
      </c>
      <c r="R46" s="1807">
        <v>3.3950093362756747E-4</v>
      </c>
      <c r="S46" s="1807">
        <v>1.4691838683611255E-4</v>
      </c>
      <c r="T46" s="1807">
        <v>8.7796312554872696E-4</v>
      </c>
      <c r="U46" s="1807">
        <v>1.4064886007447692E-4</v>
      </c>
      <c r="V46" s="1807">
        <v>1.3541951089010059E-3</v>
      </c>
      <c r="W46" s="1807">
        <v>4.3321299638989169E-4</v>
      </c>
      <c r="X46" s="1807">
        <v>5.8846606512357792E-4</v>
      </c>
      <c r="Y46" s="1807">
        <v>1.1775480832133978E-3</v>
      </c>
      <c r="Z46" s="1807">
        <v>1.0829469694405903E-3</v>
      </c>
      <c r="AA46" s="1807">
        <v>7.1481057519757259E-4</v>
      </c>
      <c r="AB46" s="1807">
        <v>6.464984503051853E-4</v>
      </c>
      <c r="AC46" s="1807">
        <v>2.0279862096937742E-4</v>
      </c>
      <c r="AD46" s="1807">
        <v>5.8806829703532469E-4</v>
      </c>
      <c r="AE46" s="1807">
        <v>9.4254123617908288E-4</v>
      </c>
      <c r="AF46" s="1807">
        <v>1.1084306930616856E-3</v>
      </c>
      <c r="AG46" s="1807">
        <v>3.6859134765405853E-5</v>
      </c>
      <c r="AH46" s="1807">
        <v>7.7230920452151929E-4</v>
      </c>
      <c r="AI46" s="1807">
        <v>3.2608960163531503E-3</v>
      </c>
      <c r="AJ46" s="1807">
        <v>1.6309931053473275E-3</v>
      </c>
      <c r="AK46" s="1807">
        <v>3.1135587248579174E-3</v>
      </c>
      <c r="AL46" s="1807">
        <v>2.361429977041653E-4</v>
      </c>
      <c r="AM46" s="1807">
        <v>1.8715319649853009E-3</v>
      </c>
      <c r="AN46" s="1807">
        <v>2.2363233646618148E-3</v>
      </c>
      <c r="AO46" s="1807">
        <v>2.592731136627308E-3</v>
      </c>
      <c r="AP46" s="1807">
        <v>2.5327200421109493E-3</v>
      </c>
      <c r="AQ46" s="1807">
        <v>1.964026867560891E-3</v>
      </c>
      <c r="AR46" s="1807">
        <v>5.9783127166343373E-3</v>
      </c>
      <c r="AS46" s="1807">
        <v>1.9136434855102444E-3</v>
      </c>
      <c r="AT46" s="1807">
        <v>1.7846616569272258E-3</v>
      </c>
      <c r="AU46" s="1807">
        <v>0</v>
      </c>
      <c r="AV46" s="1807">
        <v>2.1307877522320001E-4</v>
      </c>
      <c r="AW46" s="1807">
        <f t="shared" si="56"/>
        <v>0</v>
      </c>
      <c r="AX46" s="1807">
        <f t="shared" si="19"/>
        <v>0</v>
      </c>
      <c r="AY46" s="1807">
        <f t="shared" si="20"/>
        <v>0</v>
      </c>
      <c r="AZ46" s="1807">
        <f t="shared" si="21"/>
        <v>0</v>
      </c>
      <c r="BA46" s="1807">
        <f t="shared" si="22"/>
        <v>0</v>
      </c>
      <c r="BB46" s="1807">
        <f t="shared" si="23"/>
        <v>0</v>
      </c>
      <c r="BC46" s="1807">
        <f t="shared" si="24"/>
        <v>0</v>
      </c>
      <c r="BD46" s="1807">
        <f t="shared" si="25"/>
        <v>0</v>
      </c>
      <c r="BE46" s="1807">
        <f t="shared" si="26"/>
        <v>0</v>
      </c>
      <c r="BF46" s="1807">
        <f t="shared" si="27"/>
        <v>0</v>
      </c>
      <c r="BG46" s="1807">
        <f t="shared" si="28"/>
        <v>0</v>
      </c>
      <c r="BH46" s="1807">
        <f t="shared" si="29"/>
        <v>0</v>
      </c>
      <c r="BI46" s="1807">
        <f t="shared" si="30"/>
        <v>0</v>
      </c>
      <c r="BJ46" s="1807">
        <f t="shared" si="31"/>
        <v>0</v>
      </c>
      <c r="BK46" s="1807">
        <f t="shared" si="32"/>
        <v>0</v>
      </c>
      <c r="BL46" s="1807">
        <f t="shared" si="33"/>
        <v>0</v>
      </c>
      <c r="BM46" s="1807">
        <f t="shared" si="0"/>
        <v>0</v>
      </c>
      <c r="BN46" s="1807">
        <f t="shared" si="1"/>
        <v>0</v>
      </c>
      <c r="BO46" s="1807">
        <f t="shared" si="34"/>
        <v>0</v>
      </c>
      <c r="BP46" s="1807">
        <f t="shared" si="35"/>
        <v>0</v>
      </c>
      <c r="BQ46" s="1807">
        <f t="shared" si="36"/>
        <v>0</v>
      </c>
      <c r="BR46" s="1807">
        <f t="shared" si="37"/>
        <v>0</v>
      </c>
      <c r="BS46" s="1807">
        <f t="shared" si="38"/>
        <v>0</v>
      </c>
      <c r="BT46" s="1807">
        <f t="shared" si="39"/>
        <v>0</v>
      </c>
      <c r="BU46" s="1807">
        <f t="shared" si="103"/>
        <v>0</v>
      </c>
      <c r="BV46" s="1807">
        <f t="shared" si="104"/>
        <v>0</v>
      </c>
      <c r="BW46" s="1807">
        <f t="shared" si="105"/>
        <v>0</v>
      </c>
      <c r="BX46" s="1807">
        <f t="shared" si="106"/>
        <v>0</v>
      </c>
      <c r="BY46" s="1807">
        <f>$H$36*AK55</f>
        <v>0</v>
      </c>
      <c r="BZ46" s="1807">
        <f t="shared" si="108"/>
        <v>0</v>
      </c>
      <c r="CA46" s="1807">
        <f t="shared" si="109"/>
        <v>0</v>
      </c>
      <c r="CB46" s="1807">
        <f t="shared" si="110"/>
        <v>0</v>
      </c>
      <c r="CC46" s="1807">
        <f t="shared" si="111"/>
        <v>0</v>
      </c>
      <c r="CD46" s="1807">
        <f t="shared" si="112"/>
        <v>0</v>
      </c>
      <c r="CE46" s="1807">
        <f t="shared" si="113"/>
        <v>0</v>
      </c>
      <c r="CF46" s="1807">
        <f t="shared" si="114"/>
        <v>0</v>
      </c>
      <c r="CG46" s="1807">
        <f t="shared" si="115"/>
        <v>0</v>
      </c>
      <c r="CH46" s="1807">
        <f t="shared" si="116"/>
        <v>0</v>
      </c>
      <c r="CI46" s="1807">
        <f t="shared" si="117"/>
        <v>0</v>
      </c>
      <c r="CJ46" s="1830">
        <f t="shared" si="118"/>
        <v>0</v>
      </c>
      <c r="CK46" s="773">
        <f t="shared" si="40"/>
        <v>0</v>
      </c>
      <c r="CL46" s="799">
        <v>1</v>
      </c>
      <c r="CM46" s="773">
        <f t="shared" si="41"/>
        <v>0</v>
      </c>
      <c r="CN46" s="766">
        <v>6.7549357050206724E-4</v>
      </c>
      <c r="CO46" s="2188">
        <v>1.3704503886869191E-3</v>
      </c>
      <c r="CP46" s="2188">
        <v>3.2359640583488202E-3</v>
      </c>
      <c r="CQ46" s="2188">
        <v>1.5139887106309416E-3</v>
      </c>
      <c r="CR46" s="2188">
        <v>2.0218624913174578E-3</v>
      </c>
      <c r="CS46" s="2188">
        <v>1.1065932656766377E-3</v>
      </c>
      <c r="CT46" s="2188">
        <v>1.1197388474661629E-3</v>
      </c>
      <c r="CU46" s="2188">
        <v>1.1965991179195355E-3</v>
      </c>
      <c r="CV46" s="2188">
        <v>5.8299170097584534E-4</v>
      </c>
      <c r="CW46" s="2188">
        <v>6.1392068082306904E-4</v>
      </c>
      <c r="CX46" s="2188">
        <v>3.4848518042970568E-4</v>
      </c>
      <c r="CY46" s="2188">
        <v>1.3286917199489851E-3</v>
      </c>
      <c r="CZ46" s="2188">
        <v>4.330084926654292E-4</v>
      </c>
      <c r="DA46" s="2188">
        <v>1.4833518294355807E-3</v>
      </c>
      <c r="DB46" s="2188">
        <v>6.8548023225031591E-4</v>
      </c>
      <c r="DC46" s="2188">
        <v>8.3585470971095355E-4</v>
      </c>
      <c r="DD46" s="2188">
        <v>1.4073195994871079E-3</v>
      </c>
      <c r="DE46" s="2188">
        <v>1.4419406766627905E-3</v>
      </c>
      <c r="DF46" s="2188">
        <v>1.1114017220622443E-3</v>
      </c>
      <c r="DG46" s="2188">
        <v>9.5005066723524126E-4</v>
      </c>
      <c r="DH46" s="2188">
        <v>3.8092483856468128E-4</v>
      </c>
      <c r="DI46" s="2188">
        <v>8.396645521436992E-4</v>
      </c>
      <c r="DJ46" s="2188">
        <v>1.4542433004169385E-3</v>
      </c>
      <c r="DK46" s="2188">
        <v>1.5465636428356761E-3</v>
      </c>
      <c r="DL46" s="2188">
        <v>3.8610095040277987E-4</v>
      </c>
      <c r="DM46" s="2188">
        <v>1.4614876794805038E-3</v>
      </c>
      <c r="DN46" s="2188">
        <v>3.6967999134516747E-3</v>
      </c>
      <c r="DO46" s="2188">
        <v>2.0659753526390207E-3</v>
      </c>
      <c r="DP46" s="2188">
        <v>3.6645579195577174E-3</v>
      </c>
      <c r="DQ46" s="2188">
        <v>5.4814187896589826E-4</v>
      </c>
      <c r="DR46" s="2188">
        <v>2.4412089116492802E-3</v>
      </c>
      <c r="DS46" s="2188">
        <v>2.9333632182103461E-3</v>
      </c>
      <c r="DT46" s="2188">
        <v>3.04734261093426E-3</v>
      </c>
      <c r="DU46" s="2188">
        <v>2.8291278067259945E-3</v>
      </c>
      <c r="DV46" s="2188">
        <v>2.2731413575073048E-3</v>
      </c>
      <c r="DW46" s="2188">
        <v>6.4849140672115025E-3</v>
      </c>
      <c r="DX46" s="2188">
        <v>2.3233037411590062E-3</v>
      </c>
      <c r="DY46" s="2188">
        <v>2.2507774876351929E-3</v>
      </c>
      <c r="DZ46" s="2188">
        <v>1.0005252839655636</v>
      </c>
      <c r="EA46" s="2189">
        <v>1.4544799719554806E-3</v>
      </c>
      <c r="EB46" s="1777">
        <v>0</v>
      </c>
      <c r="EC46" s="774">
        <v>0</v>
      </c>
      <c r="ED46" s="1778">
        <f t="shared" si="42"/>
        <v>0</v>
      </c>
      <c r="EE46" s="1777">
        <f t="shared" si="43"/>
        <v>0</v>
      </c>
      <c r="EF46" s="779">
        <v>0</v>
      </c>
      <c r="EG46" s="1778">
        <f t="shared" si="44"/>
        <v>0</v>
      </c>
      <c r="EH46" s="1777">
        <f t="shared" si="45"/>
        <v>0</v>
      </c>
      <c r="EI46" s="1978"/>
      <c r="EJ46" s="1939"/>
      <c r="EK46" s="799">
        <v>1.1853368935247008E-3</v>
      </c>
      <c r="EL46" s="1602">
        <f t="shared" si="46"/>
        <v>0</v>
      </c>
      <c r="EM46" s="1779">
        <f t="shared" si="47"/>
        <v>0</v>
      </c>
      <c r="EN46" s="1602">
        <f t="shared" si="48"/>
        <v>0</v>
      </c>
      <c r="EO46" s="1780">
        <f t="shared" si="49"/>
        <v>0</v>
      </c>
      <c r="EP46" s="777">
        <v>39</v>
      </c>
      <c r="EQ46" s="778" t="s">
        <v>419</v>
      </c>
      <c r="ER46" s="716"/>
      <c r="ES46" s="777">
        <v>39</v>
      </c>
      <c r="ET46" s="778" t="s">
        <v>419</v>
      </c>
      <c r="EU46" s="779">
        <v>0</v>
      </c>
      <c r="EV46" s="1751">
        <f t="shared" si="50"/>
        <v>0</v>
      </c>
      <c r="EW46" s="1752">
        <f t="shared" si="51"/>
        <v>0</v>
      </c>
      <c r="EX46" s="1753">
        <f t="shared" si="52"/>
        <v>0</v>
      </c>
      <c r="EY46" s="774">
        <v>0</v>
      </c>
      <c r="EZ46" s="1751">
        <f t="shared" si="53"/>
        <v>0</v>
      </c>
      <c r="FA46" s="1754">
        <f t="shared" si="54"/>
        <v>0</v>
      </c>
      <c r="FB46" s="1755">
        <f t="shared" si="55"/>
        <v>0</v>
      </c>
    </row>
    <row r="47" spans="2:158" ht="11.25" customHeight="1">
      <c r="B47" s="785">
        <v>40</v>
      </c>
      <c r="C47" s="786" t="s">
        <v>420</v>
      </c>
      <c r="D47" s="1790">
        <v>0</v>
      </c>
      <c r="E47" s="1791"/>
      <c r="F47" s="1792">
        <v>0.99687446844701477</v>
      </c>
      <c r="G47" s="1792">
        <v>0.99687446844701477</v>
      </c>
      <c r="H47" s="794">
        <f t="shared" si="119"/>
        <v>0</v>
      </c>
      <c r="I47" s="1810">
        <v>5.2788244097141971E-3</v>
      </c>
      <c r="J47" s="1811">
        <v>1.0643238640761669E-4</v>
      </c>
      <c r="K47" s="1811">
        <v>5.3434322473542226E-3</v>
      </c>
      <c r="L47" s="1811">
        <v>7.4781956936494955E-3</v>
      </c>
      <c r="M47" s="1811">
        <v>1.3303172294931869E-2</v>
      </c>
      <c r="N47" s="1811">
        <v>1.0658289863770541E-2</v>
      </c>
      <c r="O47" s="1811">
        <v>2.3308481973120859E-3</v>
      </c>
      <c r="P47" s="1811">
        <v>1.6799418830916119E-3</v>
      </c>
      <c r="Q47" s="1811">
        <v>1.0553045542987171E-3</v>
      </c>
      <c r="R47" s="1811">
        <v>4.4135121371583772E-3</v>
      </c>
      <c r="S47" s="1811">
        <v>1.7630206420333504E-3</v>
      </c>
      <c r="T47" s="1811">
        <v>8.1082476888911844E-3</v>
      </c>
      <c r="U47" s="1811">
        <v>3.5296166313928254E-3</v>
      </c>
      <c r="V47" s="1811">
        <v>1.4515537389299376E-2</v>
      </c>
      <c r="W47" s="1811">
        <v>2.772563176895307E-3</v>
      </c>
      <c r="X47" s="1811">
        <v>7.2577481365241267E-3</v>
      </c>
      <c r="Y47" s="1811">
        <v>6.9671594923459371E-3</v>
      </c>
      <c r="Z47" s="1811">
        <v>2.4789332972351011E-3</v>
      </c>
      <c r="AA47" s="1811">
        <v>6.9481587379344471E-4</v>
      </c>
      <c r="AB47" s="1811">
        <v>1.6162461257629632E-3</v>
      </c>
      <c r="AC47" s="1811">
        <v>4.0559724193875484E-4</v>
      </c>
      <c r="AD47" s="1811">
        <v>1.7277041002555057E-2</v>
      </c>
      <c r="AE47" s="1811">
        <v>2.4651078484683705E-3</v>
      </c>
      <c r="AF47" s="1811">
        <v>1.1626206380558125E-2</v>
      </c>
      <c r="AG47" s="1811">
        <v>2.1641577697974006E-3</v>
      </c>
      <c r="AH47" s="1811">
        <v>8.0039317559502908E-3</v>
      </c>
      <c r="AI47" s="1811">
        <v>1.9443700873628112E-2</v>
      </c>
      <c r="AJ47" s="1811">
        <v>7.2904862265809516E-3</v>
      </c>
      <c r="AK47" s="1811">
        <v>5.0743730755679469E-3</v>
      </c>
      <c r="AL47" s="1811">
        <v>8.3774539661715783E-4</v>
      </c>
      <c r="AM47" s="1811">
        <v>7.2765820197342873E-3</v>
      </c>
      <c r="AN47" s="1811">
        <v>3.0059948859603365E-3</v>
      </c>
      <c r="AO47" s="1811">
        <v>9.6769996421949714E-4</v>
      </c>
      <c r="AP47" s="1811">
        <v>1.0489153950244039E-2</v>
      </c>
      <c r="AQ47" s="1811">
        <v>4.2370170746479927E-3</v>
      </c>
      <c r="AR47" s="1811">
        <v>6.9322987884376892E-3</v>
      </c>
      <c r="AS47" s="1811">
        <v>3.6874267162790211E-3</v>
      </c>
      <c r="AT47" s="1811">
        <v>3.0541153972902849E-3</v>
      </c>
      <c r="AU47" s="1811">
        <v>4.0538349278417381E-4</v>
      </c>
      <c r="AV47" s="1811">
        <v>0</v>
      </c>
      <c r="AW47" s="1811">
        <f t="shared" si="56"/>
        <v>0</v>
      </c>
      <c r="AX47" s="1811">
        <f t="shared" si="19"/>
        <v>0</v>
      </c>
      <c r="AY47" s="1811">
        <f t="shared" si="20"/>
        <v>0</v>
      </c>
      <c r="AZ47" s="1811">
        <f t="shared" si="21"/>
        <v>0</v>
      </c>
      <c r="BA47" s="1811">
        <f t="shared" si="22"/>
        <v>0</v>
      </c>
      <c r="BB47" s="1811">
        <f t="shared" si="23"/>
        <v>0</v>
      </c>
      <c r="BC47" s="1811">
        <f t="shared" si="24"/>
        <v>0</v>
      </c>
      <c r="BD47" s="1811">
        <f t="shared" si="25"/>
        <v>0</v>
      </c>
      <c r="BE47" s="1811">
        <f t="shared" si="26"/>
        <v>0</v>
      </c>
      <c r="BF47" s="1811">
        <f t="shared" si="27"/>
        <v>0</v>
      </c>
      <c r="BG47" s="1811">
        <f t="shared" si="28"/>
        <v>0</v>
      </c>
      <c r="BH47" s="1811">
        <f t="shared" si="29"/>
        <v>0</v>
      </c>
      <c r="BI47" s="1811">
        <f t="shared" si="30"/>
        <v>0</v>
      </c>
      <c r="BJ47" s="1811">
        <f t="shared" si="31"/>
        <v>0</v>
      </c>
      <c r="BK47" s="1811">
        <f t="shared" si="32"/>
        <v>0</v>
      </c>
      <c r="BL47" s="1811">
        <f t="shared" si="33"/>
        <v>0</v>
      </c>
      <c r="BM47" s="1811">
        <f t="shared" si="0"/>
        <v>0</v>
      </c>
      <c r="BN47" s="1811">
        <f t="shared" si="1"/>
        <v>0</v>
      </c>
      <c r="BO47" s="1811">
        <f t="shared" si="34"/>
        <v>0</v>
      </c>
      <c r="BP47" s="1811">
        <f t="shared" si="35"/>
        <v>0</v>
      </c>
      <c r="BQ47" s="1811">
        <f t="shared" si="36"/>
        <v>0</v>
      </c>
      <c r="BR47" s="1811">
        <f t="shared" si="37"/>
        <v>0</v>
      </c>
      <c r="BS47" s="1811">
        <f t="shared" si="38"/>
        <v>0</v>
      </c>
      <c r="BT47" s="1811">
        <f t="shared" si="39"/>
        <v>0</v>
      </c>
      <c r="BU47" s="1811">
        <f t="shared" si="103"/>
        <v>0</v>
      </c>
      <c r="BV47" s="1811">
        <f t="shared" si="104"/>
        <v>0</v>
      </c>
      <c r="BW47" s="1811">
        <f t="shared" si="105"/>
        <v>0</v>
      </c>
      <c r="BX47" s="1811">
        <f t="shared" si="106"/>
        <v>0</v>
      </c>
      <c r="BY47" s="1811">
        <f>$H$36*AK56</f>
        <v>0</v>
      </c>
      <c r="BZ47" s="1811">
        <f t="shared" si="108"/>
        <v>0</v>
      </c>
      <c r="CA47" s="1811">
        <f t="shared" si="109"/>
        <v>0</v>
      </c>
      <c r="CB47" s="1811">
        <f t="shared" si="110"/>
        <v>0</v>
      </c>
      <c r="CC47" s="1811">
        <f t="shared" si="111"/>
        <v>0</v>
      </c>
      <c r="CD47" s="1811">
        <f t="shared" si="112"/>
        <v>0</v>
      </c>
      <c r="CE47" s="1811">
        <f t="shared" si="113"/>
        <v>0</v>
      </c>
      <c r="CF47" s="1811">
        <f t="shared" si="114"/>
        <v>0</v>
      </c>
      <c r="CG47" s="1811">
        <f t="shared" si="115"/>
        <v>0</v>
      </c>
      <c r="CH47" s="1811">
        <f t="shared" si="116"/>
        <v>0</v>
      </c>
      <c r="CI47" s="1811">
        <f t="shared" si="117"/>
        <v>0</v>
      </c>
      <c r="CJ47" s="1832">
        <f t="shared" si="118"/>
        <v>0</v>
      </c>
      <c r="CK47" s="794">
        <f t="shared" si="40"/>
        <v>0</v>
      </c>
      <c r="CL47" s="801">
        <v>0.99687446844701477</v>
      </c>
      <c r="CM47" s="794">
        <f t="shared" si="41"/>
        <v>0</v>
      </c>
      <c r="CN47" s="787">
        <v>6.5092008428933416E-3</v>
      </c>
      <c r="CO47" s="2192">
        <v>3.1526317793397905E-3</v>
      </c>
      <c r="CP47" s="2192">
        <v>7.0433451939774334E-3</v>
      </c>
      <c r="CQ47" s="2192">
        <v>8.6964206526094698E-3</v>
      </c>
      <c r="CR47" s="2192">
        <v>1.5952549072379207E-2</v>
      </c>
      <c r="CS47" s="2192">
        <v>1.301799934761578E-2</v>
      </c>
      <c r="CT47" s="2192">
        <v>2.9480016263748704E-3</v>
      </c>
      <c r="CU47" s="2192">
        <v>3.5047550249530262E-3</v>
      </c>
      <c r="CV47" s="2192">
        <v>1.7504755669351764E-3</v>
      </c>
      <c r="CW47" s="2192">
        <v>5.4214558423406403E-3</v>
      </c>
      <c r="CX47" s="2192">
        <v>2.474644907665064E-3</v>
      </c>
      <c r="CY47" s="2192">
        <v>9.922745268067518E-3</v>
      </c>
      <c r="CZ47" s="2192">
        <v>5.0144678450988007E-3</v>
      </c>
      <c r="DA47" s="2192">
        <v>1.4900017691074434E-2</v>
      </c>
      <c r="DB47" s="2192">
        <v>3.7270239750954838E-3</v>
      </c>
      <c r="DC47" s="2192">
        <v>8.0569681971914293E-3</v>
      </c>
      <c r="DD47" s="2192">
        <v>7.7248315977162599E-3</v>
      </c>
      <c r="DE47" s="2192">
        <v>3.5167319379697652E-3</v>
      </c>
      <c r="DF47" s="2192">
        <v>1.874011604149778E-3</v>
      </c>
      <c r="DG47" s="2192">
        <v>2.4393211194605772E-3</v>
      </c>
      <c r="DH47" s="2192">
        <v>8.4121955520805004E-4</v>
      </c>
      <c r="DI47" s="2192">
        <v>1.8233255449542213E-2</v>
      </c>
      <c r="DJ47" s="2192">
        <v>4.1612097505412411E-3</v>
      </c>
      <c r="DK47" s="2192">
        <v>1.2929781708030172E-2</v>
      </c>
      <c r="DL47" s="2192">
        <v>3.6218841061461046E-3</v>
      </c>
      <c r="DM47" s="2192">
        <v>1.0543385419130384E-2</v>
      </c>
      <c r="DN47" s="2192">
        <v>2.0728079696415141E-2</v>
      </c>
      <c r="DO47" s="2192">
        <v>8.4288289547579283E-3</v>
      </c>
      <c r="DP47" s="2192">
        <v>6.268878522739752E-3</v>
      </c>
      <c r="DQ47" s="2192">
        <v>1.5076120651467018E-3</v>
      </c>
      <c r="DR47" s="2192">
        <v>8.8088634321286038E-3</v>
      </c>
      <c r="DS47" s="2192">
        <v>4.5433496632452403E-3</v>
      </c>
      <c r="DT47" s="2192">
        <v>2.3241078140853536E-3</v>
      </c>
      <c r="DU47" s="2192">
        <v>1.1371961406567562E-2</v>
      </c>
      <c r="DV47" s="2192">
        <v>5.1432670965081903E-3</v>
      </c>
      <c r="DW47" s="2192">
        <v>8.1513027533674839E-3</v>
      </c>
      <c r="DX47" s="2192">
        <v>4.6834127612760427E-3</v>
      </c>
      <c r="DY47" s="2192">
        <v>5.0312144416094322E-3</v>
      </c>
      <c r="DZ47" s="2192">
        <v>2.2071789173918042E-3</v>
      </c>
      <c r="EA47" s="2193">
        <v>1.0019831098640855</v>
      </c>
      <c r="EB47" s="1793">
        <v>0</v>
      </c>
      <c r="EC47" s="795">
        <v>0.40399735782318719</v>
      </c>
      <c r="ED47" s="1794">
        <f t="shared" si="42"/>
        <v>0</v>
      </c>
      <c r="EE47" s="1793">
        <f t="shared" si="43"/>
        <v>0</v>
      </c>
      <c r="EF47" s="797">
        <v>1.23585689629456E-2</v>
      </c>
      <c r="EG47" s="1794">
        <f t="shared" si="44"/>
        <v>0</v>
      </c>
      <c r="EH47" s="1793">
        <f t="shared" si="45"/>
        <v>0</v>
      </c>
      <c r="EI47" s="1979"/>
      <c r="EJ47" s="1940"/>
      <c r="EK47" s="801">
        <v>3.5003483290920526E-3</v>
      </c>
      <c r="EL47" s="1604">
        <f t="shared" si="46"/>
        <v>0</v>
      </c>
      <c r="EM47" s="1795">
        <f t="shared" si="47"/>
        <v>0</v>
      </c>
      <c r="EN47" s="1604">
        <f t="shared" si="48"/>
        <v>0</v>
      </c>
      <c r="EO47" s="1796">
        <f t="shared" si="49"/>
        <v>0</v>
      </c>
      <c r="EP47" s="785">
        <v>40</v>
      </c>
      <c r="EQ47" s="786" t="s">
        <v>420</v>
      </c>
      <c r="ER47" s="716"/>
      <c r="ES47" s="785">
        <v>40</v>
      </c>
      <c r="ET47" s="786" t="s">
        <v>420</v>
      </c>
      <c r="EU47" s="797">
        <v>6.2649999999999997E-3</v>
      </c>
      <c r="EV47" s="1761">
        <f t="shared" si="50"/>
        <v>0</v>
      </c>
      <c r="EW47" s="1762">
        <f t="shared" si="51"/>
        <v>0</v>
      </c>
      <c r="EX47" s="1763">
        <f t="shared" si="52"/>
        <v>0</v>
      </c>
      <c r="EY47" s="795">
        <v>6.2649999999999997E-3</v>
      </c>
      <c r="EZ47" s="1761">
        <f t="shared" si="53"/>
        <v>0</v>
      </c>
      <c r="FA47" s="1764">
        <f t="shared" si="54"/>
        <v>0</v>
      </c>
      <c r="FB47" s="1765">
        <f t="shared" si="55"/>
        <v>0</v>
      </c>
    </row>
    <row r="48" spans="2:158" ht="11.25" customHeight="1">
      <c r="B48" s="713"/>
      <c r="C48" s="722" t="s">
        <v>8</v>
      </c>
      <c r="D48" s="1717">
        <f>SUM(D8:D47)</f>
        <v>0</v>
      </c>
      <c r="E48" s="1717">
        <f>SUM(E8:E47)</f>
        <v>0</v>
      </c>
      <c r="F48" s="713">
        <v>0.64548417031892558</v>
      </c>
      <c r="G48" s="727">
        <v>0.64548417031892558</v>
      </c>
      <c r="H48" s="728">
        <f>SUM(H8:H47)</f>
        <v>0</v>
      </c>
      <c r="I48" s="1812"/>
      <c r="J48" s="1813"/>
      <c r="K48" s="1813"/>
      <c r="L48" s="1813"/>
      <c r="M48" s="1813"/>
      <c r="N48" s="1813"/>
      <c r="O48" s="1813"/>
      <c r="P48" s="1813"/>
      <c r="Q48" s="1813"/>
      <c r="R48" s="1813"/>
      <c r="S48" s="1813"/>
      <c r="T48" s="1813"/>
      <c r="U48" s="1813"/>
      <c r="V48" s="1813"/>
      <c r="W48" s="1813"/>
      <c r="X48" s="1813"/>
      <c r="Y48" s="1813"/>
      <c r="Z48" s="1813"/>
      <c r="AA48" s="1813"/>
      <c r="AB48" s="1813"/>
      <c r="AC48" s="1813"/>
      <c r="AD48" s="1813"/>
      <c r="AE48" s="1813"/>
      <c r="AF48" s="1813"/>
      <c r="AG48" s="1813"/>
      <c r="AH48" s="1813"/>
      <c r="AI48" s="1813"/>
      <c r="AJ48" s="1813"/>
      <c r="AK48" s="1813"/>
      <c r="AL48" s="1813"/>
      <c r="AM48" s="1813"/>
      <c r="AN48" s="1813"/>
      <c r="AO48" s="1813"/>
      <c r="AP48" s="1813"/>
      <c r="AQ48" s="1813"/>
      <c r="AR48" s="1813"/>
      <c r="AS48" s="1813"/>
      <c r="AT48" s="1813"/>
      <c r="AU48" s="1813"/>
      <c r="AV48" s="1813"/>
      <c r="AW48" s="1813"/>
      <c r="AX48" s="1813"/>
      <c r="AY48" s="1813"/>
      <c r="AZ48" s="1813"/>
      <c r="BA48" s="1813"/>
      <c r="BB48" s="1813"/>
      <c r="BC48" s="1813"/>
      <c r="BD48" s="1813"/>
      <c r="BE48" s="1813"/>
      <c r="BF48" s="1813"/>
      <c r="BG48" s="1813"/>
      <c r="BH48" s="1813"/>
      <c r="BI48" s="1813"/>
      <c r="BJ48" s="1813"/>
      <c r="BK48" s="1813"/>
      <c r="BL48" s="1813"/>
      <c r="BM48" s="1813"/>
      <c r="BN48" s="1813"/>
      <c r="BO48" s="1813"/>
      <c r="BP48" s="1813"/>
      <c r="BQ48" s="1813"/>
      <c r="BR48" s="1813"/>
      <c r="BS48" s="1813"/>
      <c r="BT48" s="1813"/>
      <c r="BU48" s="1813"/>
      <c r="BV48" s="1813"/>
      <c r="BW48" s="1813"/>
      <c r="BX48" s="1813"/>
      <c r="BY48" s="1813"/>
      <c r="BZ48" s="1813"/>
      <c r="CA48" s="1813"/>
      <c r="CB48" s="1813"/>
      <c r="CC48" s="1813"/>
      <c r="CD48" s="1813"/>
      <c r="CE48" s="1813"/>
      <c r="CF48" s="1813"/>
      <c r="CG48" s="1813"/>
      <c r="CH48" s="1813"/>
      <c r="CI48" s="1813"/>
      <c r="CJ48" s="1814"/>
      <c r="CK48" s="726">
        <f>SUM(CK8:CK47)</f>
        <v>0</v>
      </c>
      <c r="CL48" s="727">
        <v>0.64548417031892558</v>
      </c>
      <c r="CM48" s="726">
        <f>SUM(CM8:CM47)</f>
        <v>0</v>
      </c>
      <c r="CN48" s="1819"/>
      <c r="CO48" s="1845"/>
      <c r="CP48" s="1845"/>
      <c r="CQ48" s="1845"/>
      <c r="CR48" s="1845"/>
      <c r="CS48" s="1845"/>
      <c r="CT48" s="1845"/>
      <c r="CU48" s="1845"/>
      <c r="CV48" s="1845"/>
      <c r="CW48" s="1845"/>
      <c r="CX48" s="1845"/>
      <c r="CY48" s="1845"/>
      <c r="CZ48" s="1845"/>
      <c r="DA48" s="1845"/>
      <c r="DB48" s="1845"/>
      <c r="DC48" s="1845"/>
      <c r="DD48" s="1845"/>
      <c r="DE48" s="1845"/>
      <c r="DF48" s="1845"/>
      <c r="DG48" s="1845"/>
      <c r="DH48" s="1845"/>
      <c r="DI48" s="1845"/>
      <c r="DJ48" s="1845"/>
      <c r="DK48" s="1845"/>
      <c r="DL48" s="1845"/>
      <c r="DM48" s="1845"/>
      <c r="DN48" s="1845"/>
      <c r="DO48" s="1845"/>
      <c r="DP48" s="1845"/>
      <c r="DQ48" s="1845"/>
      <c r="DR48" s="1845"/>
      <c r="DS48" s="1845"/>
      <c r="DT48" s="1845"/>
      <c r="DU48" s="1845"/>
      <c r="DV48" s="1845"/>
      <c r="DW48" s="1845"/>
      <c r="DX48" s="1845"/>
      <c r="DY48" s="1845"/>
      <c r="DZ48" s="1845"/>
      <c r="EA48" s="1846"/>
      <c r="EB48" s="1732">
        <f>SUM(EB8:EB47)</f>
        <v>0</v>
      </c>
      <c r="EC48" s="727"/>
      <c r="ED48" s="1736">
        <f>SUM(ED8:ED47)</f>
        <v>0</v>
      </c>
      <c r="EE48" s="1734">
        <f>SUM(EE8:EE47)</f>
        <v>0</v>
      </c>
      <c r="EF48" s="704"/>
      <c r="EG48" s="1736">
        <f>SUM(EG8:EG47)</f>
        <v>0</v>
      </c>
      <c r="EH48" s="1734">
        <f>SUM(EH8:EH47)</f>
        <v>0</v>
      </c>
      <c r="EI48" s="729"/>
      <c r="EJ48" s="1718">
        <f>SUM(EJ8)</f>
        <v>0</v>
      </c>
      <c r="EK48" s="727"/>
      <c r="EL48" s="1738">
        <f>SUM(EL8:EL47)</f>
        <v>0</v>
      </c>
      <c r="EM48" s="1739">
        <f>SUM(EM8:EM47)</f>
        <v>0</v>
      </c>
      <c r="EN48" s="1607">
        <f>SUM(EN8:EN47)</f>
        <v>0</v>
      </c>
      <c r="EO48" s="1640">
        <f t="shared" si="49"/>
        <v>0</v>
      </c>
      <c r="EP48" s="713"/>
      <c r="EQ48" s="722" t="s">
        <v>8</v>
      </c>
      <c r="ER48" s="716"/>
      <c r="ES48" s="713"/>
      <c r="ET48" s="722" t="s">
        <v>8</v>
      </c>
      <c r="EU48" s="704"/>
      <c r="EV48" s="1744">
        <f>SUM(EV8:EV47)</f>
        <v>0</v>
      </c>
      <c r="EW48" s="1742">
        <f>SUM(EW8:EW47)</f>
        <v>0</v>
      </c>
      <c r="EX48" s="1740">
        <f>SUM(EX8:EX47)</f>
        <v>0</v>
      </c>
      <c r="EY48" s="729"/>
      <c r="EZ48" s="1744">
        <f>SUM(EZ8:EZ47)</f>
        <v>0</v>
      </c>
      <c r="FA48" s="1743">
        <f>SUM(FA8:FA47)</f>
        <v>0</v>
      </c>
      <c r="FB48" s="1741">
        <f>SUM(FB8:FB47)</f>
        <v>0</v>
      </c>
    </row>
    <row r="49" spans="3:140" ht="11.25" customHeight="1">
      <c r="CU49" s="731"/>
      <c r="EB49" s="731"/>
      <c r="ED49" s="731"/>
      <c r="EE49" s="731"/>
    </row>
    <row r="50" spans="3:140" ht="11.25" customHeight="1">
      <c r="C50" s="644" t="s">
        <v>35</v>
      </c>
      <c r="G50" s="732" t="s">
        <v>31</v>
      </c>
      <c r="CV50" s="731"/>
      <c r="EB50" s="1719"/>
      <c r="ED50" s="731"/>
      <c r="EE50" s="1980" t="s">
        <v>831</v>
      </c>
      <c r="EF50" s="1892"/>
      <c r="EG50" s="1892"/>
      <c r="EH50" s="1892"/>
      <c r="EI50" s="1892"/>
      <c r="EJ50" s="1892"/>
    </row>
    <row r="51" spans="3:140" ht="11.25" customHeight="1">
      <c r="C51" s="1953" t="s">
        <v>32</v>
      </c>
      <c r="D51" s="1962" t="s">
        <v>54</v>
      </c>
      <c r="E51" s="1962" t="s">
        <v>246</v>
      </c>
      <c r="F51" s="1962" t="s">
        <v>247</v>
      </c>
      <c r="G51" s="1962" t="s">
        <v>252</v>
      </c>
      <c r="CV51" s="731"/>
      <c r="EB51" s="731"/>
      <c r="ED51" s="731"/>
      <c r="EE51" s="731"/>
      <c r="EH51" s="732" t="s">
        <v>400</v>
      </c>
      <c r="EI51" s="1720">
        <v>0.71457767574680142</v>
      </c>
    </row>
    <row r="52" spans="3:140" ht="11.25" customHeight="1">
      <c r="C52" s="1944"/>
      <c r="D52" s="1944"/>
      <c r="E52" s="1944"/>
      <c r="F52" s="1944"/>
      <c r="G52" s="1944"/>
      <c r="CV52" s="731"/>
      <c r="EB52" s="731"/>
      <c r="EC52" s="731"/>
      <c r="ED52" s="731"/>
      <c r="EE52" s="731"/>
      <c r="EH52" s="732" t="s">
        <v>399</v>
      </c>
      <c r="EI52" s="1721">
        <v>0.72940360457563114</v>
      </c>
    </row>
    <row r="53" spans="3:140" ht="11.25" customHeight="1">
      <c r="C53" s="1946"/>
      <c r="D53" s="1946"/>
      <c r="E53" s="1946"/>
      <c r="F53" s="1946"/>
      <c r="G53" s="1946"/>
      <c r="K53" s="955"/>
      <c r="L53" s="955"/>
      <c r="M53" s="955"/>
      <c r="N53" s="955"/>
      <c r="O53" s="955"/>
      <c r="P53" s="955"/>
      <c r="Q53" s="955"/>
      <c r="R53" s="955"/>
      <c r="S53" s="955"/>
      <c r="T53" s="955"/>
      <c r="U53" s="955"/>
      <c r="V53" s="955"/>
      <c r="W53" s="955"/>
      <c r="X53" s="955"/>
      <c r="Y53" s="955"/>
      <c r="Z53" s="955"/>
      <c r="AA53" s="955"/>
      <c r="AB53" s="955"/>
      <c r="AC53" s="955"/>
      <c r="AD53" s="955"/>
      <c r="AE53" s="955"/>
      <c r="AF53" s="955"/>
      <c r="AG53" s="955"/>
      <c r="AH53" s="955"/>
      <c r="AI53" s="955"/>
      <c r="AJ53" s="955"/>
      <c r="AK53" s="955"/>
      <c r="AL53" s="955"/>
      <c r="AM53" s="955"/>
      <c r="AN53" s="955"/>
      <c r="AO53" s="955"/>
      <c r="AP53" s="955"/>
      <c r="AQ53" s="955"/>
      <c r="AR53" s="955"/>
      <c r="AS53" s="955"/>
      <c r="AT53" s="955"/>
      <c r="AU53" s="955"/>
      <c r="AV53" s="955"/>
      <c r="AW53" s="955"/>
      <c r="AX53" s="955"/>
      <c r="AY53" s="955"/>
      <c r="AZ53" s="955"/>
      <c r="BA53" s="955"/>
      <c r="BB53" s="955"/>
      <c r="BC53" s="955"/>
      <c r="BD53" s="955"/>
      <c r="BE53" s="955"/>
      <c r="BF53" s="955"/>
      <c r="BG53" s="955"/>
      <c r="BH53" s="955"/>
      <c r="BI53" s="955"/>
      <c r="BJ53" s="955"/>
      <c r="BK53" s="955"/>
      <c r="BL53" s="955"/>
      <c r="BM53" s="955"/>
      <c r="BN53" s="955"/>
      <c r="BO53" s="955"/>
      <c r="BP53" s="955"/>
      <c r="BQ53" s="955"/>
      <c r="BR53" s="955"/>
      <c r="BS53" s="955"/>
      <c r="BT53" s="955"/>
      <c r="BU53" s="955"/>
      <c r="BV53" s="955"/>
      <c r="BW53" s="955"/>
      <c r="BX53" s="955"/>
      <c r="BY53" s="955"/>
      <c r="BZ53" s="955"/>
      <c r="CA53" s="955"/>
      <c r="CB53" s="955"/>
      <c r="CC53" s="955"/>
      <c r="CD53" s="955"/>
      <c r="CE53" s="955"/>
      <c r="CF53" s="955"/>
      <c r="CG53" s="955"/>
      <c r="CH53" s="955"/>
      <c r="CI53" s="955"/>
      <c r="CJ53" s="955"/>
      <c r="CK53" s="955"/>
      <c r="CL53" s="955"/>
      <c r="CM53" s="955"/>
      <c r="CW53" s="731"/>
      <c r="EB53" s="731"/>
      <c r="EC53" s="731"/>
      <c r="ED53" s="731"/>
      <c r="EE53" s="731"/>
      <c r="EH53" s="732" t="s">
        <v>833</v>
      </c>
      <c r="EI53" s="1721">
        <v>0.74266018222995844</v>
      </c>
    </row>
    <row r="54" spans="3:140" ht="11.25" customHeight="1">
      <c r="C54" s="1711" t="s">
        <v>9</v>
      </c>
      <c r="D54" s="1713">
        <f>H48</f>
        <v>0</v>
      </c>
      <c r="E54" s="1714">
        <f>EB48</f>
        <v>0</v>
      </c>
      <c r="F54" s="726">
        <f>EL48</f>
        <v>0</v>
      </c>
      <c r="G54" s="726">
        <f>D54+E54+F54</f>
        <v>0</v>
      </c>
      <c r="J54" s="1722"/>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39"/>
      <c r="AL54" s="739"/>
      <c r="AM54" s="739"/>
      <c r="AN54" s="739"/>
      <c r="AO54" s="739"/>
      <c r="AP54" s="739"/>
      <c r="AQ54" s="739"/>
      <c r="AR54" s="739"/>
      <c r="AS54" s="739"/>
      <c r="AT54" s="739"/>
      <c r="AU54" s="739"/>
      <c r="AV54" s="739"/>
      <c r="AW54" s="739"/>
      <c r="AX54" s="739"/>
      <c r="AY54" s="739"/>
      <c r="AZ54" s="739"/>
      <c r="BA54" s="739"/>
      <c r="BB54" s="739"/>
      <c r="BC54" s="739"/>
      <c r="BD54" s="739"/>
      <c r="BE54" s="739"/>
      <c r="BF54" s="739"/>
      <c r="BG54" s="739"/>
      <c r="BH54" s="739"/>
      <c r="BI54" s="739"/>
      <c r="BJ54" s="739"/>
      <c r="BK54" s="739"/>
      <c r="BL54" s="739"/>
      <c r="BM54" s="739"/>
      <c r="BN54" s="739"/>
      <c r="BO54" s="739"/>
      <c r="BP54" s="739"/>
      <c r="BQ54" s="739"/>
      <c r="BR54" s="739"/>
      <c r="BS54" s="739"/>
      <c r="BT54" s="739"/>
      <c r="BU54" s="739"/>
      <c r="BV54" s="739"/>
      <c r="BW54" s="739"/>
      <c r="BX54" s="739"/>
      <c r="BY54" s="739"/>
      <c r="BZ54" s="739"/>
      <c r="CA54" s="739"/>
      <c r="CB54" s="739"/>
      <c r="CC54" s="739"/>
      <c r="CD54" s="739"/>
      <c r="CE54" s="739"/>
      <c r="CF54" s="739"/>
      <c r="CG54" s="739"/>
      <c r="CH54" s="739"/>
      <c r="CI54" s="739"/>
      <c r="CJ54" s="739"/>
      <c r="CK54" s="739"/>
      <c r="CL54" s="739"/>
      <c r="CM54" s="739"/>
      <c r="CX54" s="731"/>
      <c r="EB54" s="731"/>
      <c r="EC54" s="731"/>
      <c r="ED54" s="731"/>
      <c r="EE54" s="731"/>
      <c r="EH54" s="732" t="s">
        <v>834</v>
      </c>
      <c r="EI54" s="1721">
        <v>0.71645070158246982</v>
      </c>
    </row>
    <row r="55" spans="3:140" ht="11.25" customHeight="1">
      <c r="C55" s="1711" t="s">
        <v>28</v>
      </c>
      <c r="D55" s="1713">
        <f>ED48</f>
        <v>0</v>
      </c>
      <c r="E55" s="1714">
        <f>EE48</f>
        <v>0</v>
      </c>
      <c r="F55" s="1715">
        <f>EM48</f>
        <v>0</v>
      </c>
      <c r="G55" s="1713">
        <f>D55+E55+F55</f>
        <v>0</v>
      </c>
      <c r="J55" s="1722"/>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39"/>
      <c r="AL55" s="739"/>
      <c r="AM55" s="739"/>
      <c r="AN55" s="739"/>
      <c r="AO55" s="739"/>
      <c r="AP55" s="739"/>
      <c r="AQ55" s="739"/>
      <c r="AR55" s="739"/>
      <c r="AS55" s="739"/>
      <c r="AT55" s="739"/>
      <c r="AU55" s="739"/>
      <c r="AV55" s="739"/>
      <c r="AW55" s="739"/>
      <c r="AX55" s="739"/>
      <c r="AY55" s="739"/>
      <c r="AZ55" s="739"/>
      <c r="BA55" s="739"/>
      <c r="BB55" s="739"/>
      <c r="BC55" s="739"/>
      <c r="BD55" s="739"/>
      <c r="BE55" s="739"/>
      <c r="BF55" s="739"/>
      <c r="BG55" s="739"/>
      <c r="BH55" s="739"/>
      <c r="BI55" s="739"/>
      <c r="BJ55" s="739"/>
      <c r="BK55" s="739"/>
      <c r="BL55" s="739"/>
      <c r="BM55" s="739"/>
      <c r="BN55" s="739"/>
      <c r="BO55" s="739"/>
      <c r="BP55" s="739"/>
      <c r="BQ55" s="739"/>
      <c r="BR55" s="739"/>
      <c r="BS55" s="739"/>
      <c r="BT55" s="739"/>
      <c r="BU55" s="739"/>
      <c r="BV55" s="739"/>
      <c r="BW55" s="739"/>
      <c r="BX55" s="739"/>
      <c r="BY55" s="739"/>
      <c r="BZ55" s="739"/>
      <c r="CA55" s="739"/>
      <c r="CB55" s="739"/>
      <c r="CC55" s="739"/>
      <c r="CD55" s="739"/>
      <c r="CE55" s="739"/>
      <c r="CF55" s="739"/>
      <c r="CG55" s="739"/>
      <c r="CH55" s="739"/>
      <c r="CI55" s="739"/>
      <c r="CJ55" s="739"/>
      <c r="CK55" s="739"/>
      <c r="CL55" s="739"/>
      <c r="CM55" s="739"/>
      <c r="CY55" s="731"/>
      <c r="CZ55" s="731"/>
      <c r="DA55" s="731"/>
      <c r="DB55" s="731"/>
      <c r="DC55" s="731"/>
      <c r="DD55" s="731"/>
      <c r="DE55" s="731"/>
      <c r="DF55" s="731"/>
      <c r="DG55" s="731"/>
      <c r="DH55" s="731"/>
      <c r="DI55" s="731"/>
      <c r="DJ55" s="731"/>
      <c r="DK55" s="731"/>
      <c r="DL55" s="731"/>
      <c r="DM55" s="731"/>
      <c r="DN55" s="731"/>
      <c r="DO55" s="731"/>
      <c r="DP55" s="731"/>
      <c r="DQ55" s="731"/>
      <c r="DR55" s="731"/>
      <c r="DS55" s="731"/>
      <c r="DT55" s="731"/>
      <c r="DU55" s="731"/>
      <c r="DV55" s="731"/>
      <c r="DW55" s="731"/>
      <c r="DX55" s="731"/>
      <c r="DY55" s="731"/>
      <c r="DZ55" s="731"/>
      <c r="EB55" s="731"/>
      <c r="EC55" s="731"/>
      <c r="ED55" s="731"/>
      <c r="EE55" s="731"/>
      <c r="EH55" s="732" t="s">
        <v>836</v>
      </c>
      <c r="EI55" s="1721">
        <v>0.71843111680682681</v>
      </c>
    </row>
    <row r="56" spans="3:140" ht="11.25" customHeight="1">
      <c r="C56" s="1723" t="s">
        <v>271</v>
      </c>
      <c r="D56" s="1716">
        <f>EG48</f>
        <v>0</v>
      </c>
      <c r="E56" s="1704">
        <f>EH48</f>
        <v>0</v>
      </c>
      <c r="F56" s="1716">
        <f>EN48</f>
        <v>0</v>
      </c>
      <c r="G56" s="1716">
        <f>D56+E56+F56</f>
        <v>0</v>
      </c>
      <c r="J56" s="1722"/>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39"/>
      <c r="AL56" s="739"/>
      <c r="AM56" s="739"/>
      <c r="AN56" s="739"/>
      <c r="AO56" s="739"/>
      <c r="AP56" s="739"/>
      <c r="AQ56" s="739"/>
      <c r="AR56" s="739"/>
      <c r="AS56" s="739"/>
      <c r="AT56" s="739"/>
      <c r="AU56" s="739"/>
      <c r="AV56" s="739"/>
      <c r="AW56" s="739"/>
      <c r="AX56" s="739"/>
      <c r="AY56" s="739"/>
      <c r="AZ56" s="739"/>
      <c r="BA56" s="739"/>
      <c r="BB56" s="739"/>
      <c r="BC56" s="739"/>
      <c r="BD56" s="739"/>
      <c r="BE56" s="739"/>
      <c r="BF56" s="739"/>
      <c r="BG56" s="739"/>
      <c r="BH56" s="739"/>
      <c r="BI56" s="739"/>
      <c r="BJ56" s="739"/>
      <c r="BK56" s="739"/>
      <c r="BL56" s="739"/>
      <c r="BM56" s="739"/>
      <c r="BN56" s="739"/>
      <c r="BO56" s="739"/>
      <c r="BP56" s="739"/>
      <c r="BQ56" s="739"/>
      <c r="BR56" s="739"/>
      <c r="BS56" s="739"/>
      <c r="BT56" s="739"/>
      <c r="BU56" s="739"/>
      <c r="BV56" s="739"/>
      <c r="BW56" s="739"/>
      <c r="BX56" s="739"/>
      <c r="BY56" s="739"/>
      <c r="BZ56" s="739"/>
      <c r="CA56" s="739"/>
      <c r="CB56" s="739"/>
      <c r="CC56" s="739"/>
      <c r="CD56" s="739"/>
      <c r="CE56" s="739"/>
      <c r="CF56" s="739"/>
      <c r="CG56" s="739"/>
      <c r="CH56" s="739"/>
      <c r="CI56" s="739"/>
      <c r="CJ56" s="739"/>
      <c r="CK56" s="739"/>
      <c r="CL56" s="739"/>
      <c r="CM56" s="739"/>
      <c r="EA56" s="731"/>
      <c r="EB56" s="731"/>
      <c r="EC56" s="731"/>
      <c r="ED56" s="731"/>
      <c r="EE56" s="731"/>
      <c r="EH56" s="732" t="s">
        <v>835</v>
      </c>
      <c r="EI56" s="1721">
        <v>0.6129042912284024</v>
      </c>
    </row>
    <row r="57" spans="3:140">
      <c r="CN57" s="731"/>
      <c r="CO57" s="731"/>
      <c r="CP57" s="731"/>
      <c r="CQ57" s="731"/>
      <c r="CR57" s="731"/>
      <c r="CS57" s="731"/>
      <c r="CT57" s="731"/>
      <c r="CU57" s="731"/>
      <c r="CV57" s="731"/>
      <c r="CW57" s="731"/>
      <c r="CX57" s="731"/>
      <c r="CY57" s="731"/>
      <c r="CZ57" s="731"/>
      <c r="DA57" s="731"/>
      <c r="DB57" s="731"/>
      <c r="DC57" s="731"/>
      <c r="DD57" s="731"/>
      <c r="DE57" s="731"/>
      <c r="DF57" s="731"/>
      <c r="DG57" s="731"/>
      <c r="DH57" s="731"/>
      <c r="DI57" s="731"/>
      <c r="DJ57" s="731"/>
      <c r="DK57" s="731"/>
      <c r="DL57" s="731"/>
      <c r="DM57" s="731"/>
      <c r="DN57" s="731"/>
      <c r="DO57" s="731"/>
      <c r="DP57" s="731"/>
      <c r="DQ57" s="731"/>
      <c r="DR57" s="731"/>
      <c r="DS57" s="731"/>
      <c r="DT57" s="731"/>
      <c r="DU57" s="731"/>
      <c r="DV57" s="731"/>
      <c r="DW57" s="731"/>
      <c r="DX57" s="731"/>
      <c r="DY57" s="731"/>
      <c r="DZ57" s="731"/>
      <c r="EA57" s="731"/>
      <c r="EB57" s="731"/>
      <c r="EC57" s="731"/>
      <c r="ED57" s="731"/>
      <c r="EE57" s="731"/>
      <c r="EF57" s="731"/>
      <c r="EH57" s="741" t="s">
        <v>871</v>
      </c>
      <c r="EI57" s="742">
        <f>AVERAGE(EI51:EI55)</f>
        <v>0.7243046561883375</v>
      </c>
    </row>
    <row r="58" spans="3:140" ht="5.25" customHeight="1">
      <c r="CN58" s="731"/>
      <c r="CO58" s="731"/>
      <c r="CP58" s="731"/>
      <c r="CQ58" s="731"/>
      <c r="CR58" s="731"/>
      <c r="CS58" s="731"/>
      <c r="CT58" s="731"/>
      <c r="CU58" s="731"/>
      <c r="CV58" s="731"/>
      <c r="CW58" s="731"/>
      <c r="CX58" s="731"/>
      <c r="CY58" s="731"/>
      <c r="CZ58" s="731"/>
      <c r="DA58" s="731"/>
      <c r="DB58" s="731"/>
      <c r="DC58" s="731"/>
      <c r="DD58" s="731"/>
      <c r="DE58" s="731"/>
      <c r="DF58" s="731"/>
      <c r="DG58" s="731"/>
      <c r="DH58" s="731"/>
      <c r="DI58" s="731"/>
      <c r="DJ58" s="731"/>
      <c r="DK58" s="731"/>
      <c r="DL58" s="731"/>
      <c r="DM58" s="731"/>
      <c r="DN58" s="731"/>
      <c r="DO58" s="731"/>
      <c r="DP58" s="731"/>
      <c r="DQ58" s="731"/>
      <c r="DR58" s="731"/>
      <c r="DS58" s="731"/>
      <c r="DT58" s="731"/>
      <c r="DU58" s="731"/>
      <c r="DV58" s="731"/>
      <c r="DW58" s="731"/>
      <c r="DX58" s="731"/>
      <c r="DY58" s="731"/>
      <c r="DZ58" s="731"/>
      <c r="EA58" s="731"/>
      <c r="EB58" s="731"/>
      <c r="EC58" s="731"/>
      <c r="ED58" s="731"/>
      <c r="EE58" s="731"/>
      <c r="EF58" s="731"/>
    </row>
    <row r="59" spans="3:140" ht="11.25" customHeight="1">
      <c r="C59" s="644" t="s">
        <v>36</v>
      </c>
      <c r="G59" s="732" t="s">
        <v>34</v>
      </c>
      <c r="EF59" s="731"/>
      <c r="EI59" s="743" t="s">
        <v>832</v>
      </c>
    </row>
    <row r="60" spans="3:140" ht="11.25" customHeight="1">
      <c r="C60" s="1954" t="s">
        <v>33</v>
      </c>
      <c r="D60" s="1981" t="s">
        <v>54</v>
      </c>
      <c r="E60" s="1962" t="s">
        <v>246</v>
      </c>
      <c r="F60" s="1962" t="s">
        <v>247</v>
      </c>
      <c r="G60" s="1962" t="s">
        <v>252</v>
      </c>
      <c r="EF60" s="731"/>
    </row>
    <row r="61" spans="3:140" ht="11.25" customHeight="1">
      <c r="C61" s="1956"/>
      <c r="D61" s="1982"/>
      <c r="E61" s="1944"/>
      <c r="F61" s="1944"/>
      <c r="G61" s="1944"/>
      <c r="EF61" s="731"/>
    </row>
    <row r="62" spans="3:140" ht="11.25" customHeight="1">
      <c r="C62" s="1957"/>
      <c r="D62" s="1983"/>
      <c r="E62" s="1946"/>
      <c r="F62" s="1946"/>
      <c r="G62" s="1946"/>
      <c r="K62" s="955"/>
      <c r="L62" s="955"/>
      <c r="M62" s="955"/>
      <c r="N62" s="955"/>
      <c r="O62" s="955"/>
      <c r="P62" s="955"/>
      <c r="Q62" s="955"/>
      <c r="R62" s="955"/>
      <c r="S62" s="955"/>
      <c r="T62" s="955"/>
      <c r="U62" s="955"/>
      <c r="V62" s="955"/>
      <c r="W62" s="955"/>
      <c r="X62" s="955"/>
      <c r="Y62" s="955"/>
      <c r="Z62" s="955"/>
      <c r="AA62" s="955"/>
      <c r="AB62" s="955"/>
      <c r="AC62" s="955"/>
      <c r="AD62" s="955"/>
      <c r="AE62" s="955"/>
      <c r="AF62" s="955"/>
      <c r="AG62" s="955"/>
      <c r="AH62" s="955"/>
      <c r="AI62" s="955"/>
      <c r="AJ62" s="955"/>
      <c r="AK62" s="955"/>
      <c r="AL62" s="955"/>
      <c r="AM62" s="955"/>
      <c r="AN62" s="955"/>
      <c r="AO62" s="955"/>
      <c r="AP62" s="955"/>
      <c r="AQ62" s="955"/>
      <c r="AR62" s="955"/>
      <c r="AS62" s="955"/>
      <c r="AT62" s="955"/>
      <c r="AU62" s="955"/>
      <c r="AV62" s="955"/>
      <c r="AW62" s="955"/>
      <c r="AX62" s="955"/>
      <c r="AY62" s="955"/>
      <c r="AZ62" s="955"/>
      <c r="BA62" s="955"/>
      <c r="BB62" s="955"/>
      <c r="BC62" s="955"/>
      <c r="BD62" s="955"/>
      <c r="BE62" s="955"/>
      <c r="BF62" s="955"/>
      <c r="BG62" s="955"/>
      <c r="BH62" s="955"/>
      <c r="BI62" s="955"/>
      <c r="BJ62" s="955"/>
      <c r="BK62" s="955"/>
      <c r="BL62" s="955"/>
      <c r="BM62" s="955"/>
      <c r="BN62" s="955"/>
      <c r="BO62" s="955"/>
      <c r="BP62" s="955"/>
      <c r="BQ62" s="955"/>
      <c r="BR62" s="955"/>
      <c r="BS62" s="955"/>
      <c r="BT62" s="955"/>
      <c r="BU62" s="955"/>
      <c r="BV62" s="955"/>
      <c r="BW62" s="955"/>
      <c r="BX62" s="955"/>
      <c r="BY62" s="955"/>
      <c r="BZ62" s="955"/>
      <c r="CA62" s="955"/>
      <c r="CB62" s="955"/>
      <c r="CC62" s="955"/>
      <c r="CD62" s="955"/>
      <c r="CE62" s="955"/>
      <c r="CF62" s="955"/>
      <c r="CG62" s="955"/>
      <c r="CH62" s="955"/>
      <c r="CI62" s="955"/>
      <c r="CJ62" s="955"/>
      <c r="CK62" s="955"/>
      <c r="CM62" s="955"/>
      <c r="EF62" s="731"/>
    </row>
    <row r="63" spans="3:140" ht="11.25" customHeight="1">
      <c r="C63" s="713" t="s">
        <v>272</v>
      </c>
      <c r="D63" s="1724">
        <f>EV48</f>
        <v>0</v>
      </c>
      <c r="E63" s="1725">
        <f>EW48</f>
        <v>0</v>
      </c>
      <c r="F63" s="1726">
        <f>EX48</f>
        <v>0</v>
      </c>
      <c r="G63" s="1726">
        <f>D63+E63+F63</f>
        <v>0</v>
      </c>
      <c r="K63" s="835"/>
      <c r="L63" s="835"/>
      <c r="M63" s="835"/>
      <c r="N63" s="835"/>
      <c r="O63" s="835"/>
      <c r="P63" s="835"/>
      <c r="Q63" s="835"/>
      <c r="R63" s="835"/>
      <c r="S63" s="835"/>
      <c r="T63" s="835"/>
      <c r="U63" s="835"/>
      <c r="V63" s="835"/>
      <c r="W63" s="835"/>
      <c r="X63" s="835"/>
      <c r="Y63" s="835"/>
      <c r="Z63" s="835"/>
      <c r="AA63" s="835"/>
      <c r="AB63" s="835"/>
      <c r="AC63" s="835"/>
      <c r="AD63" s="835"/>
      <c r="AE63" s="835"/>
      <c r="AF63" s="835"/>
      <c r="AG63" s="835"/>
      <c r="AH63" s="835"/>
      <c r="AI63" s="835"/>
      <c r="AJ63" s="835"/>
      <c r="AK63" s="835"/>
      <c r="AL63" s="835"/>
      <c r="AM63" s="835"/>
      <c r="AN63" s="835"/>
      <c r="AO63" s="835"/>
      <c r="AP63" s="835"/>
      <c r="AQ63" s="835"/>
      <c r="AR63" s="835"/>
      <c r="AS63" s="835"/>
      <c r="AT63" s="835"/>
      <c r="AU63" s="835"/>
      <c r="AV63" s="835"/>
      <c r="AW63" s="835"/>
      <c r="AX63" s="835"/>
      <c r="AY63" s="835"/>
      <c r="AZ63" s="835"/>
      <c r="BA63" s="835"/>
      <c r="BB63" s="835"/>
      <c r="BC63" s="835"/>
      <c r="BD63" s="835"/>
      <c r="BE63" s="835"/>
      <c r="BF63" s="835"/>
      <c r="BG63" s="835"/>
      <c r="BH63" s="835"/>
      <c r="BI63" s="835"/>
      <c r="BJ63" s="835"/>
      <c r="BK63" s="835"/>
      <c r="BL63" s="835"/>
      <c r="BM63" s="835"/>
      <c r="BN63" s="835"/>
      <c r="BO63" s="835"/>
      <c r="BP63" s="835"/>
      <c r="BQ63" s="835"/>
      <c r="BR63" s="835"/>
      <c r="BS63" s="835"/>
      <c r="BT63" s="835"/>
      <c r="BU63" s="835"/>
      <c r="BV63" s="835"/>
      <c r="BW63" s="835"/>
      <c r="BX63" s="835"/>
      <c r="BY63" s="835"/>
      <c r="BZ63" s="835"/>
      <c r="CA63" s="835"/>
      <c r="CB63" s="835"/>
      <c r="CC63" s="835"/>
      <c r="CD63" s="835"/>
      <c r="CE63" s="835"/>
      <c r="CF63" s="835"/>
      <c r="CG63" s="835"/>
      <c r="CH63" s="835"/>
      <c r="CI63" s="835"/>
      <c r="CJ63" s="835"/>
      <c r="CK63" s="835"/>
      <c r="CM63" s="835"/>
      <c r="EF63" s="731"/>
    </row>
    <row r="64" spans="3:140" ht="11.25" customHeight="1">
      <c r="C64" s="740" t="s">
        <v>273</v>
      </c>
      <c r="D64" s="1727">
        <f>EZ48</f>
        <v>0</v>
      </c>
      <c r="E64" s="1728">
        <f>FA48</f>
        <v>0</v>
      </c>
      <c r="F64" s="1729">
        <f>FB48</f>
        <v>0</v>
      </c>
      <c r="G64" s="1726">
        <f>D64+E64+F64</f>
        <v>0</v>
      </c>
      <c r="J64" s="835"/>
      <c r="K64" s="835"/>
      <c r="L64" s="835"/>
      <c r="M64" s="835"/>
      <c r="N64" s="835"/>
      <c r="O64" s="835"/>
      <c r="P64" s="835"/>
      <c r="Q64" s="835"/>
      <c r="R64" s="835"/>
      <c r="S64" s="835"/>
      <c r="T64" s="835"/>
      <c r="U64" s="835"/>
      <c r="V64" s="835"/>
      <c r="W64" s="835"/>
      <c r="X64" s="835"/>
      <c r="Y64" s="835"/>
      <c r="Z64" s="835"/>
      <c r="AA64" s="835"/>
      <c r="AB64" s="835"/>
      <c r="AC64" s="835"/>
      <c r="AD64" s="835"/>
      <c r="AE64" s="835"/>
      <c r="AF64" s="835"/>
      <c r="AG64" s="835"/>
      <c r="AH64" s="835"/>
      <c r="AI64" s="835"/>
      <c r="AJ64" s="835"/>
      <c r="AK64" s="835"/>
      <c r="AL64" s="835"/>
      <c r="AM64" s="835"/>
      <c r="AN64" s="835"/>
      <c r="AO64" s="835"/>
      <c r="AP64" s="835"/>
      <c r="AQ64" s="835"/>
      <c r="AR64" s="835"/>
      <c r="AS64" s="835"/>
      <c r="AT64" s="835"/>
      <c r="AU64" s="835"/>
      <c r="AV64" s="835"/>
      <c r="AW64" s="835"/>
      <c r="AX64" s="835"/>
      <c r="AY64" s="835"/>
      <c r="AZ64" s="835"/>
      <c r="BA64" s="835"/>
      <c r="BB64" s="835"/>
      <c r="BC64" s="835"/>
      <c r="BD64" s="835"/>
      <c r="BE64" s="835"/>
      <c r="BF64" s="835"/>
      <c r="BG64" s="835"/>
      <c r="BH64" s="835"/>
      <c r="BI64" s="835"/>
      <c r="BJ64" s="835"/>
      <c r="BK64" s="835"/>
      <c r="BL64" s="835"/>
      <c r="BM64" s="835"/>
      <c r="BN64" s="835"/>
      <c r="BO64" s="835"/>
      <c r="BP64" s="835"/>
      <c r="BQ64" s="835"/>
      <c r="BR64" s="835"/>
      <c r="BS64" s="835"/>
      <c r="BT64" s="835"/>
      <c r="BU64" s="835"/>
      <c r="BV64" s="835"/>
      <c r="BW64" s="835"/>
      <c r="BX64" s="835"/>
      <c r="BY64" s="835"/>
      <c r="BZ64" s="835"/>
      <c r="CA64" s="835"/>
      <c r="CB64" s="835"/>
      <c r="CC64" s="835"/>
      <c r="CD64" s="835"/>
      <c r="CE64" s="835"/>
      <c r="CF64" s="835"/>
      <c r="CG64" s="835"/>
      <c r="CH64" s="835"/>
      <c r="CI64" s="835"/>
      <c r="CJ64" s="835"/>
      <c r="CK64" s="835"/>
      <c r="CL64" s="835"/>
      <c r="CM64" s="835"/>
    </row>
    <row r="65" spans="3:133" ht="6" customHeight="1" thickBot="1">
      <c r="D65" s="731"/>
      <c r="E65" s="731"/>
      <c r="F65" s="731"/>
      <c r="I65" s="731"/>
      <c r="J65" s="731"/>
      <c r="K65" s="731"/>
      <c r="L65" s="731"/>
      <c r="M65" s="731"/>
      <c r="N65" s="731"/>
      <c r="O65" s="731"/>
      <c r="P65" s="731"/>
      <c r="Q65" s="731"/>
      <c r="R65" s="731"/>
      <c r="S65" s="731"/>
      <c r="T65" s="731"/>
      <c r="U65" s="731"/>
      <c r="V65" s="731"/>
      <c r="W65" s="731"/>
      <c r="X65" s="731"/>
      <c r="Y65" s="731"/>
      <c r="Z65" s="731"/>
      <c r="AA65" s="731"/>
      <c r="AB65" s="731"/>
      <c r="AC65" s="731"/>
      <c r="AD65" s="731"/>
      <c r="AE65" s="731"/>
      <c r="AF65" s="731"/>
      <c r="AG65" s="731"/>
      <c r="AH65" s="731"/>
      <c r="AI65" s="731"/>
      <c r="AJ65" s="731"/>
      <c r="AK65" s="731"/>
      <c r="AL65" s="731"/>
      <c r="AM65" s="731"/>
      <c r="AN65" s="731"/>
      <c r="AO65" s="731"/>
      <c r="AP65" s="731"/>
      <c r="AQ65" s="731"/>
      <c r="AR65" s="731"/>
      <c r="AS65" s="731"/>
      <c r="AT65" s="731"/>
      <c r="AU65" s="731"/>
      <c r="AV65" s="731"/>
      <c r="AW65" s="731"/>
      <c r="AX65" s="731"/>
      <c r="AY65" s="731"/>
      <c r="AZ65" s="731"/>
      <c r="BA65" s="731"/>
      <c r="BB65" s="731"/>
      <c r="BC65" s="731"/>
      <c r="BD65" s="731"/>
      <c r="BE65" s="731"/>
      <c r="BF65" s="731"/>
      <c r="BG65" s="731"/>
      <c r="BH65" s="731"/>
      <c r="BI65" s="731"/>
      <c r="BJ65" s="731"/>
      <c r="BK65" s="731"/>
      <c r="BL65" s="731"/>
      <c r="BM65" s="731"/>
      <c r="BN65" s="731"/>
      <c r="BO65" s="731"/>
      <c r="BP65" s="731"/>
      <c r="BQ65" s="731"/>
      <c r="BR65" s="731"/>
      <c r="BS65" s="731"/>
      <c r="BT65" s="731"/>
      <c r="BU65" s="731"/>
      <c r="BV65" s="731"/>
      <c r="BW65" s="731"/>
      <c r="BX65" s="731"/>
      <c r="BY65" s="731"/>
      <c r="BZ65" s="731"/>
      <c r="CA65" s="731"/>
      <c r="CB65" s="731"/>
      <c r="CC65" s="731"/>
      <c r="CD65" s="731"/>
      <c r="CE65" s="731"/>
      <c r="CF65" s="731"/>
      <c r="CG65" s="731"/>
      <c r="CH65" s="731"/>
      <c r="CI65" s="731"/>
      <c r="CJ65" s="731"/>
      <c r="CK65" s="731"/>
      <c r="CL65" s="731"/>
      <c r="CM65" s="731"/>
    </row>
    <row r="66" spans="3:133" ht="17.25" thickBot="1">
      <c r="C66" s="749" t="s">
        <v>75</v>
      </c>
      <c r="D66" s="749"/>
      <c r="E66" s="1730">
        <f>G55/43744.2</f>
        <v>0</v>
      </c>
      <c r="F66" s="750" t="s">
        <v>902</v>
      </c>
      <c r="P66" s="749"/>
      <c r="Q66" s="749"/>
      <c r="R66" s="749"/>
      <c r="S66" s="749"/>
      <c r="T66" s="749"/>
      <c r="U66" s="749"/>
      <c r="V66" s="749"/>
      <c r="W66" s="749"/>
      <c r="X66" s="749"/>
      <c r="Y66" s="749"/>
      <c r="Z66" s="749"/>
      <c r="AA66" s="749"/>
      <c r="AB66" s="749"/>
      <c r="AC66" s="749"/>
      <c r="AD66" s="749"/>
      <c r="AE66" s="749"/>
      <c r="AF66" s="749"/>
      <c r="AG66" s="749"/>
      <c r="AH66" s="749"/>
      <c r="AI66" s="749"/>
      <c r="AJ66" s="749"/>
      <c r="AK66" s="749"/>
      <c r="AL66" s="749"/>
      <c r="AM66" s="749"/>
      <c r="AN66" s="749"/>
      <c r="AO66" s="749"/>
      <c r="AP66" s="749"/>
      <c r="AQ66" s="749"/>
      <c r="AR66" s="749"/>
      <c r="AS66" s="749"/>
      <c r="AT66" s="749"/>
      <c r="AU66" s="749"/>
      <c r="AV66" s="749"/>
      <c r="AW66" s="749"/>
      <c r="AX66" s="749"/>
      <c r="AY66" s="749"/>
      <c r="AZ66" s="749"/>
      <c r="BA66" s="749"/>
      <c r="BB66" s="749"/>
      <c r="BC66" s="749"/>
      <c r="BD66" s="749"/>
      <c r="BE66" s="749"/>
      <c r="BF66" s="749"/>
      <c r="BG66" s="749"/>
      <c r="BH66" s="749"/>
      <c r="BI66" s="749"/>
      <c r="BJ66" s="749"/>
      <c r="BK66" s="749"/>
      <c r="BL66" s="749"/>
      <c r="BM66" s="749"/>
      <c r="BN66" s="749"/>
      <c r="BO66" s="749"/>
      <c r="BP66" s="749"/>
      <c r="BQ66" s="749"/>
      <c r="BR66" s="749"/>
      <c r="BS66" s="749"/>
      <c r="BT66" s="749"/>
      <c r="BU66" s="749"/>
      <c r="BV66" s="749"/>
      <c r="BW66" s="749"/>
      <c r="BX66" s="749"/>
      <c r="BY66" s="749"/>
      <c r="BZ66" s="749"/>
      <c r="CA66" s="749"/>
      <c r="CB66" s="749"/>
      <c r="CC66" s="749"/>
      <c r="CD66" s="749"/>
      <c r="CE66" s="749"/>
      <c r="CF66" s="749"/>
      <c r="CG66" s="749"/>
      <c r="CH66" s="749"/>
      <c r="CI66" s="749"/>
      <c r="CJ66" s="749"/>
      <c r="CK66" s="749"/>
      <c r="CL66" s="749"/>
      <c r="CM66" s="749"/>
    </row>
    <row r="67" spans="3:133">
      <c r="D67" s="731"/>
      <c r="E67" s="731"/>
      <c r="F67" s="731"/>
      <c r="G67" s="731"/>
      <c r="H67" s="731"/>
      <c r="I67" s="731"/>
      <c r="J67" s="731"/>
      <c r="K67" s="731"/>
      <c r="L67" s="731"/>
      <c r="M67" s="731"/>
      <c r="N67" s="731"/>
      <c r="O67" s="731"/>
      <c r="P67" s="731"/>
      <c r="Q67" s="731"/>
      <c r="R67" s="731"/>
      <c r="S67" s="731"/>
      <c r="T67" s="731"/>
      <c r="U67" s="731"/>
      <c r="V67" s="731"/>
      <c r="W67" s="731"/>
      <c r="X67" s="731"/>
      <c r="Y67" s="731"/>
      <c r="Z67" s="731"/>
      <c r="AA67" s="731"/>
      <c r="AB67" s="731"/>
      <c r="AC67" s="731"/>
      <c r="AD67" s="731"/>
      <c r="AE67" s="731"/>
      <c r="AF67" s="731"/>
      <c r="AG67" s="731"/>
      <c r="AH67" s="731"/>
      <c r="AI67" s="731"/>
      <c r="AJ67" s="731"/>
      <c r="AK67" s="731"/>
      <c r="AL67" s="731"/>
      <c r="AM67" s="731"/>
      <c r="AN67" s="731"/>
      <c r="AO67" s="731"/>
      <c r="AP67" s="731"/>
      <c r="AQ67" s="731"/>
      <c r="AR67" s="731"/>
      <c r="AS67" s="731"/>
      <c r="AT67" s="731"/>
      <c r="AU67" s="731"/>
      <c r="AV67" s="731"/>
      <c r="AW67" s="731"/>
      <c r="AX67" s="731"/>
      <c r="AY67" s="731"/>
      <c r="AZ67" s="731"/>
      <c r="BA67" s="731"/>
      <c r="BB67" s="731"/>
      <c r="BC67" s="731"/>
      <c r="BD67" s="731"/>
      <c r="BE67" s="731"/>
      <c r="BF67" s="731"/>
      <c r="BG67" s="731"/>
      <c r="BH67" s="731"/>
      <c r="BI67" s="731"/>
      <c r="BJ67" s="731"/>
      <c r="BK67" s="731"/>
      <c r="BL67" s="731"/>
      <c r="BM67" s="731"/>
      <c r="BN67" s="731"/>
      <c r="BO67" s="731"/>
      <c r="BP67" s="731"/>
      <c r="BQ67" s="731"/>
      <c r="BR67" s="731"/>
      <c r="BS67" s="731"/>
      <c r="BT67" s="731"/>
      <c r="BU67" s="731"/>
      <c r="BV67" s="731"/>
      <c r="BW67" s="731"/>
      <c r="BX67" s="731"/>
      <c r="BY67" s="731"/>
      <c r="BZ67" s="731"/>
      <c r="CA67" s="731"/>
      <c r="CB67" s="731"/>
      <c r="CC67" s="731"/>
      <c r="CD67" s="731"/>
      <c r="CE67" s="731"/>
      <c r="CF67" s="731"/>
      <c r="CG67" s="731"/>
      <c r="CH67" s="731"/>
      <c r="CI67" s="731"/>
      <c r="CJ67" s="731"/>
      <c r="CK67" s="731"/>
      <c r="CL67" s="731"/>
      <c r="CM67" s="731"/>
    </row>
    <row r="68" spans="3:133">
      <c r="EB68" s="731"/>
    </row>
    <row r="69" spans="3:133">
      <c r="EC69" s="731"/>
    </row>
  </sheetData>
  <sheetProtection algorithmName="SHA-512" hashValue="61rqxSr8DMEInQdYISTWygdA8QPs5Y3mBu7OG/En/DupBugobKX6isVGf+SfccWW3xWLlMHOhvzZsjFDgyE64w==" saltValue="vuBc9kM5vaEG+92ByCBzqQ==" spinCount="100000" sheet="1" objects="1" scenarios="1"/>
  <mergeCells count="14">
    <mergeCell ref="EI8:EI47"/>
    <mergeCell ref="EJ8:EJ47"/>
    <mergeCell ref="EE50:EJ50"/>
    <mergeCell ref="C60:C62"/>
    <mergeCell ref="D60:D62"/>
    <mergeCell ref="E60:E62"/>
    <mergeCell ref="F60:F62"/>
    <mergeCell ref="G60:G62"/>
    <mergeCell ref="AW5:AZ5"/>
    <mergeCell ref="C51:C53"/>
    <mergeCell ref="D51:D53"/>
    <mergeCell ref="E51:E53"/>
    <mergeCell ref="F51:F53"/>
    <mergeCell ref="G51:G53"/>
  </mergeCells>
  <phoneticPr fontId="4"/>
  <hyperlinks>
    <hyperlink ref="CM1" location="目次!A1" display="目次へ戻る" xr:uid="{00000000-0004-0000-0500-000000000000}"/>
    <hyperlink ref="CM3" location="'①b-40フロー'!A1" display="波及効果分析フロー図" xr:uid="{00000000-0004-0000-0500-000001000000}"/>
  </hyperlinks>
  <pageMargins left="0.39370078740157483" right="0.39370078740157483" top="0.98425196850393704" bottom="0.78740157480314965" header="0.39370078740157483" footer="0.51181102362204722"/>
  <pageSetup paperSize="9" scale="65" orientation="landscape" r:id="rId1"/>
  <headerFooter alignWithMargins="0">
    <oddHeader>&amp;R&amp;A</oddHeader>
  </headerFooter>
  <colBreaks count="1" manualBreakCount="1">
    <brk id="140"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ED3FA-8E5A-4CDD-B936-BB19F4BA6F4F}">
  <sheetPr>
    <tabColor theme="9" tint="0.79998168889431442"/>
  </sheetPr>
  <dimension ref="B1:FB69"/>
  <sheetViews>
    <sheetView zoomScale="85" zoomScaleNormal="85" workbookViewId="0">
      <pane xSplit="3" ySplit="7" topLeftCell="D8" activePane="bottomRight" state="frozen"/>
      <selection activeCell="G21" sqref="G21"/>
      <selection pane="topRight" activeCell="G21" sqref="G21"/>
      <selection pane="bottomLeft" activeCell="G21" sqref="G21"/>
      <selection pane="bottomRight" activeCell="CL39" sqref="CL39"/>
    </sheetView>
  </sheetViews>
  <sheetFormatPr defaultRowHeight="12"/>
  <cols>
    <col min="1" max="1" width="1.83203125" style="644" customWidth="1"/>
    <col min="2" max="2" width="3.33203125" style="644" customWidth="1"/>
    <col min="3" max="3" width="21" style="644" customWidth="1"/>
    <col min="4" max="5" width="10.5" style="644" customWidth="1"/>
    <col min="6" max="7" width="10" style="644" customWidth="1"/>
    <col min="8" max="8" width="10.5" style="644" customWidth="1"/>
    <col min="9" max="9" width="10.6640625" style="644" customWidth="1"/>
    <col min="10" max="12" width="3.83203125" style="644" customWidth="1"/>
    <col min="13" max="47" width="3.83203125" style="644" hidden="1" customWidth="1"/>
    <col min="48" max="48" width="3.83203125" style="644" customWidth="1"/>
    <col min="49" max="49" width="6" style="644" customWidth="1"/>
    <col min="50" max="52" width="3.83203125" style="644" customWidth="1"/>
    <col min="53" max="87" width="3.83203125" style="644" hidden="1" customWidth="1"/>
    <col min="88" max="88" width="3.83203125" style="644" customWidth="1"/>
    <col min="89" max="91" width="9.83203125" style="644" customWidth="1"/>
    <col min="92" max="92" width="10.6640625" style="644" customWidth="1"/>
    <col min="93" max="95" width="3.83203125" style="644" customWidth="1"/>
    <col min="96" max="130" width="3.83203125" style="644" hidden="1" customWidth="1"/>
    <col min="131" max="131" width="3.83203125" style="644" customWidth="1"/>
    <col min="132" max="132" width="10" style="644" bestFit="1" customWidth="1"/>
    <col min="133" max="133" width="10" style="644" customWidth="1"/>
    <col min="134" max="135" width="10.5" style="644" customWidth="1"/>
    <col min="136" max="136" width="10" style="644" customWidth="1"/>
    <col min="137" max="138" width="10.5" style="644" customWidth="1"/>
    <col min="139" max="145" width="10" style="644" customWidth="1"/>
    <col min="146" max="146" width="3.33203125" style="644" customWidth="1"/>
    <col min="147" max="147" width="21" style="644" customWidth="1"/>
    <col min="148" max="148" width="3.5" style="644" customWidth="1"/>
    <col min="149" max="149" width="3.33203125" style="644" customWidth="1"/>
    <col min="150" max="150" width="21" style="644" customWidth="1"/>
    <col min="151" max="158" width="10" style="644" customWidth="1"/>
    <col min="159" max="16384" width="9.33203125" style="644"/>
  </cols>
  <sheetData>
    <row r="1" spans="2:158" ht="15.75" customHeight="1">
      <c r="C1" s="682" t="s">
        <v>670</v>
      </c>
      <c r="CM1" s="696" t="s">
        <v>73</v>
      </c>
      <c r="CR1" s="233"/>
      <c r="EK1" s="682" t="s">
        <v>670</v>
      </c>
    </row>
    <row r="2" spans="2:158" ht="2.25" customHeight="1"/>
    <row r="3" spans="2:158" ht="15.75" customHeight="1">
      <c r="C3" s="682" t="s">
        <v>81</v>
      </c>
      <c r="CM3" s="690" t="s">
        <v>112</v>
      </c>
      <c r="EK3" s="682" t="s">
        <v>81</v>
      </c>
    </row>
    <row r="4" spans="2:158">
      <c r="D4" s="1703" t="s">
        <v>804</v>
      </c>
      <c r="EI4" s="644" t="s">
        <v>790</v>
      </c>
      <c r="EU4" s="644" t="s">
        <v>787</v>
      </c>
      <c r="EY4" s="644" t="s">
        <v>787</v>
      </c>
    </row>
    <row r="5" spans="2:158" ht="42.75" customHeight="1">
      <c r="B5" s="698"/>
      <c r="C5" s="1705" t="s">
        <v>806</v>
      </c>
      <c r="D5" s="700" t="s">
        <v>1300</v>
      </c>
      <c r="E5" s="700" t="s">
        <v>1301</v>
      </c>
      <c r="F5" s="700" t="s">
        <v>684</v>
      </c>
      <c r="G5" s="700" t="s">
        <v>29</v>
      </c>
      <c r="H5" s="700" t="s">
        <v>37</v>
      </c>
      <c r="I5" s="1706" t="s">
        <v>1302</v>
      </c>
      <c r="J5" s="702"/>
      <c r="K5" s="702"/>
      <c r="L5" s="850"/>
      <c r="M5" s="850"/>
      <c r="N5" s="1304"/>
      <c r="O5" s="1304"/>
      <c r="P5" s="1304"/>
      <c r="Q5" s="1304"/>
      <c r="R5" s="1304"/>
      <c r="S5" s="1304"/>
      <c r="T5" s="1304"/>
      <c r="U5" s="1304"/>
      <c r="V5" s="1304"/>
      <c r="W5" s="1304"/>
      <c r="X5" s="1304"/>
      <c r="Y5" s="1304"/>
      <c r="Z5" s="1304"/>
      <c r="AA5" s="1304"/>
      <c r="AB5" s="1304"/>
      <c r="AC5" s="1304"/>
      <c r="AD5" s="1304"/>
      <c r="AE5" s="1304"/>
      <c r="AF5" s="1304"/>
      <c r="AG5" s="1304"/>
      <c r="AH5" s="1304"/>
      <c r="AI5" s="1304"/>
      <c r="AJ5" s="1304"/>
      <c r="AK5" s="1304"/>
      <c r="AL5" s="1304"/>
      <c r="AM5" s="1304"/>
      <c r="AN5" s="1304"/>
      <c r="AO5" s="1304"/>
      <c r="AP5" s="1304"/>
      <c r="AQ5" s="1304"/>
      <c r="AR5" s="1304"/>
      <c r="AS5" s="1304"/>
      <c r="AT5" s="1304"/>
      <c r="AU5" s="1304"/>
      <c r="AV5" s="1707"/>
      <c r="AW5" s="1975" t="s">
        <v>1303</v>
      </c>
      <c r="AX5" s="1976"/>
      <c r="AY5" s="1976"/>
      <c r="AZ5" s="1976"/>
      <c r="BA5" s="1304"/>
      <c r="BB5" s="1304"/>
      <c r="BC5" s="1304"/>
      <c r="BD5" s="1304"/>
      <c r="BE5" s="1304"/>
      <c r="BF5" s="1304"/>
      <c r="BG5" s="1304"/>
      <c r="BH5" s="1304"/>
      <c r="BI5" s="1304"/>
      <c r="BJ5" s="1304"/>
      <c r="BK5" s="1304"/>
      <c r="BL5" s="1304"/>
      <c r="BM5" s="1304"/>
      <c r="BN5" s="1304"/>
      <c r="BO5" s="1304"/>
      <c r="BP5" s="1304"/>
      <c r="BQ5" s="1304"/>
      <c r="BR5" s="1304"/>
      <c r="BS5" s="1304"/>
      <c r="BT5" s="1304"/>
      <c r="BU5" s="1304"/>
      <c r="BV5" s="1304"/>
      <c r="BW5" s="1304"/>
      <c r="BX5" s="1304"/>
      <c r="BY5" s="1304"/>
      <c r="BZ5" s="1304"/>
      <c r="CA5" s="1304"/>
      <c r="CB5" s="1304"/>
      <c r="CC5" s="1304"/>
      <c r="CD5" s="1304"/>
      <c r="CE5" s="1304"/>
      <c r="CF5" s="1304"/>
      <c r="CG5" s="1304"/>
      <c r="CH5" s="1304"/>
      <c r="CI5" s="1304"/>
      <c r="CJ5" s="1707"/>
      <c r="CK5" s="700" t="s">
        <v>49</v>
      </c>
      <c r="CL5" s="700" t="s">
        <v>29</v>
      </c>
      <c r="CM5" s="700" t="s">
        <v>37</v>
      </c>
      <c r="CN5" s="701" t="s">
        <v>1304</v>
      </c>
      <c r="CO5" s="702"/>
      <c r="CP5" s="702"/>
      <c r="CQ5" s="1708"/>
      <c r="CR5" s="703"/>
      <c r="CS5" s="703"/>
      <c r="CT5" s="703"/>
      <c r="CU5" s="703"/>
      <c r="CV5" s="704"/>
      <c r="CW5" s="704"/>
      <c r="CX5" s="703"/>
      <c r="CY5" s="703"/>
      <c r="CZ5" s="703"/>
      <c r="DA5" s="703"/>
      <c r="DB5" s="703"/>
      <c r="DC5" s="703"/>
      <c r="DD5" s="703"/>
      <c r="DE5" s="703"/>
      <c r="DF5" s="703"/>
      <c r="DG5" s="703"/>
      <c r="DH5" s="703"/>
      <c r="DI5" s="703"/>
      <c r="DJ5" s="703"/>
      <c r="DK5" s="703"/>
      <c r="DL5" s="703"/>
      <c r="DM5" s="703"/>
      <c r="DN5" s="703"/>
      <c r="DO5" s="703"/>
      <c r="DP5" s="703"/>
      <c r="DQ5" s="703"/>
      <c r="DR5" s="703"/>
      <c r="DS5" s="703"/>
      <c r="DT5" s="703"/>
      <c r="DU5" s="703"/>
      <c r="DV5" s="703"/>
      <c r="DW5" s="703"/>
      <c r="DX5" s="703"/>
      <c r="DY5" s="703"/>
      <c r="DZ5" s="703"/>
      <c r="EA5" s="707"/>
      <c r="EB5" s="1731" t="s">
        <v>255</v>
      </c>
      <c r="EC5" s="708" t="s">
        <v>26</v>
      </c>
      <c r="ED5" s="1125" t="s">
        <v>50</v>
      </c>
      <c r="EE5" s="1731" t="s">
        <v>256</v>
      </c>
      <c r="EF5" s="708" t="s">
        <v>266</v>
      </c>
      <c r="EG5" s="1125" t="s">
        <v>51</v>
      </c>
      <c r="EH5" s="1731" t="s">
        <v>254</v>
      </c>
      <c r="EI5" s="708" t="s">
        <v>277</v>
      </c>
      <c r="EJ5" s="700" t="s">
        <v>27</v>
      </c>
      <c r="EK5" s="700" t="s">
        <v>59</v>
      </c>
      <c r="EL5" s="1591" t="s">
        <v>260</v>
      </c>
      <c r="EM5" s="1591" t="s">
        <v>261</v>
      </c>
      <c r="EN5" s="1591" t="s">
        <v>262</v>
      </c>
      <c r="EO5" s="1634" t="s">
        <v>38</v>
      </c>
      <c r="EP5" s="698"/>
      <c r="EQ5" s="710"/>
      <c r="ER5" s="709"/>
      <c r="ES5" s="698"/>
      <c r="ET5" s="710"/>
      <c r="EU5" s="708" t="s">
        <v>267</v>
      </c>
      <c r="EV5" s="1125" t="s">
        <v>53</v>
      </c>
      <c r="EW5" s="1731" t="s">
        <v>257</v>
      </c>
      <c r="EX5" s="1608" t="s">
        <v>263</v>
      </c>
      <c r="EY5" s="700" t="s">
        <v>268</v>
      </c>
      <c r="EZ5" s="1125" t="s">
        <v>57</v>
      </c>
      <c r="FA5" s="1731" t="s">
        <v>258</v>
      </c>
      <c r="FB5" s="1591" t="s">
        <v>264</v>
      </c>
    </row>
    <row r="6" spans="2:158" ht="11.25" customHeight="1">
      <c r="B6" s="711"/>
      <c r="C6" s="712"/>
      <c r="D6" s="1709" t="s">
        <v>158</v>
      </c>
      <c r="E6" s="1709" t="s">
        <v>673</v>
      </c>
      <c r="F6" s="1709" t="s">
        <v>685</v>
      </c>
      <c r="G6" s="1709" t="s">
        <v>686</v>
      </c>
      <c r="H6" s="1709" t="s">
        <v>154</v>
      </c>
      <c r="I6" s="1801" t="s">
        <v>0</v>
      </c>
      <c r="J6" s="1802" t="s">
        <v>243</v>
      </c>
      <c r="K6" s="1802" t="s">
        <v>1</v>
      </c>
      <c r="L6" s="1802" t="s">
        <v>2</v>
      </c>
      <c r="M6" s="1802" t="s">
        <v>405</v>
      </c>
      <c r="N6" s="1802" t="s">
        <v>406</v>
      </c>
      <c r="O6" s="1802" t="s">
        <v>11</v>
      </c>
      <c r="P6" s="1802" t="s">
        <v>407</v>
      </c>
      <c r="Q6" s="1802" t="s">
        <v>12</v>
      </c>
      <c r="R6" s="1802" t="s">
        <v>13</v>
      </c>
      <c r="S6" s="1802" t="s">
        <v>676</v>
      </c>
      <c r="T6" s="1802" t="s">
        <v>14</v>
      </c>
      <c r="U6" s="1802" t="s">
        <v>15</v>
      </c>
      <c r="V6" s="1802" t="s">
        <v>16</v>
      </c>
      <c r="W6" s="1802" t="s">
        <v>17</v>
      </c>
      <c r="X6" s="1802" t="s">
        <v>408</v>
      </c>
      <c r="Y6" s="1802" t="s">
        <v>409</v>
      </c>
      <c r="Z6" s="1802" t="s">
        <v>410</v>
      </c>
      <c r="AA6" s="1802" t="s">
        <v>411</v>
      </c>
      <c r="AB6" s="1802" t="s">
        <v>18</v>
      </c>
      <c r="AC6" s="1802" t="s">
        <v>412</v>
      </c>
      <c r="AD6" s="1802" t="s">
        <v>19</v>
      </c>
      <c r="AE6" s="1802" t="s">
        <v>20</v>
      </c>
      <c r="AF6" s="1802" t="s">
        <v>3</v>
      </c>
      <c r="AG6" s="1802" t="s">
        <v>413</v>
      </c>
      <c r="AH6" s="1802" t="s">
        <v>337</v>
      </c>
      <c r="AI6" s="1802" t="s">
        <v>338</v>
      </c>
      <c r="AJ6" s="1802" t="s">
        <v>4</v>
      </c>
      <c r="AK6" s="1802" t="s">
        <v>21</v>
      </c>
      <c r="AL6" s="1802" t="s">
        <v>22</v>
      </c>
      <c r="AM6" s="1802" t="s">
        <v>414</v>
      </c>
      <c r="AN6" s="1802" t="s">
        <v>415</v>
      </c>
      <c r="AO6" s="1802" t="s">
        <v>5</v>
      </c>
      <c r="AP6" s="1802" t="s">
        <v>23</v>
      </c>
      <c r="AQ6" s="1802" t="s">
        <v>416</v>
      </c>
      <c r="AR6" s="1802" t="s">
        <v>417</v>
      </c>
      <c r="AS6" s="1802" t="s">
        <v>24</v>
      </c>
      <c r="AT6" s="1802" t="s">
        <v>418</v>
      </c>
      <c r="AU6" s="1802" t="s">
        <v>419</v>
      </c>
      <c r="AV6" s="1803" t="s">
        <v>420</v>
      </c>
      <c r="AW6" s="1821" t="s">
        <v>0</v>
      </c>
      <c r="AX6" s="1802" t="s">
        <v>243</v>
      </c>
      <c r="AY6" s="1802" t="s">
        <v>1</v>
      </c>
      <c r="AZ6" s="1802" t="s">
        <v>2</v>
      </c>
      <c r="BA6" s="1802" t="s">
        <v>405</v>
      </c>
      <c r="BB6" s="1802" t="s">
        <v>406</v>
      </c>
      <c r="BC6" s="1802" t="s">
        <v>11</v>
      </c>
      <c r="BD6" s="1802" t="s">
        <v>407</v>
      </c>
      <c r="BE6" s="1802" t="s">
        <v>12</v>
      </c>
      <c r="BF6" s="1802" t="s">
        <v>13</v>
      </c>
      <c r="BG6" s="1802" t="s">
        <v>676</v>
      </c>
      <c r="BH6" s="1802" t="s">
        <v>14</v>
      </c>
      <c r="BI6" s="1802" t="s">
        <v>15</v>
      </c>
      <c r="BJ6" s="1802" t="s">
        <v>16</v>
      </c>
      <c r="BK6" s="1802" t="s">
        <v>17</v>
      </c>
      <c r="BL6" s="1802" t="s">
        <v>408</v>
      </c>
      <c r="BM6" s="1802" t="s">
        <v>409</v>
      </c>
      <c r="BN6" s="1802" t="s">
        <v>410</v>
      </c>
      <c r="BO6" s="1802" t="s">
        <v>411</v>
      </c>
      <c r="BP6" s="1802" t="s">
        <v>18</v>
      </c>
      <c r="BQ6" s="1802" t="s">
        <v>412</v>
      </c>
      <c r="BR6" s="1802" t="s">
        <v>19</v>
      </c>
      <c r="BS6" s="1802" t="s">
        <v>20</v>
      </c>
      <c r="BT6" s="1802" t="s">
        <v>3</v>
      </c>
      <c r="BU6" s="1802" t="s">
        <v>413</v>
      </c>
      <c r="BV6" s="1802" t="s">
        <v>337</v>
      </c>
      <c r="BW6" s="1802" t="s">
        <v>338</v>
      </c>
      <c r="BX6" s="1802" t="s">
        <v>4</v>
      </c>
      <c r="BY6" s="1802" t="s">
        <v>21</v>
      </c>
      <c r="BZ6" s="1802" t="s">
        <v>22</v>
      </c>
      <c r="CA6" s="1802" t="s">
        <v>414</v>
      </c>
      <c r="CB6" s="1802" t="s">
        <v>415</v>
      </c>
      <c r="CC6" s="1802" t="s">
        <v>5</v>
      </c>
      <c r="CD6" s="1802" t="s">
        <v>23</v>
      </c>
      <c r="CE6" s="1802" t="s">
        <v>416</v>
      </c>
      <c r="CF6" s="1802" t="s">
        <v>417</v>
      </c>
      <c r="CG6" s="1802" t="s">
        <v>24</v>
      </c>
      <c r="CH6" s="1802" t="s">
        <v>418</v>
      </c>
      <c r="CI6" s="1802" t="s">
        <v>419</v>
      </c>
      <c r="CJ6" s="1803" t="s">
        <v>420</v>
      </c>
      <c r="CK6" s="1709" t="s">
        <v>166</v>
      </c>
      <c r="CL6" s="1709" t="s">
        <v>165</v>
      </c>
      <c r="CM6" s="1709" t="s">
        <v>179</v>
      </c>
      <c r="CN6" s="1801" t="s">
        <v>0</v>
      </c>
      <c r="CO6" s="1802" t="s">
        <v>243</v>
      </c>
      <c r="CP6" s="1802" t="s">
        <v>1</v>
      </c>
      <c r="CQ6" s="1802" t="s">
        <v>2</v>
      </c>
      <c r="CR6" s="1802" t="s">
        <v>405</v>
      </c>
      <c r="CS6" s="1802" t="s">
        <v>406</v>
      </c>
      <c r="CT6" s="1802" t="s">
        <v>11</v>
      </c>
      <c r="CU6" s="1802" t="s">
        <v>407</v>
      </c>
      <c r="CV6" s="1802" t="s">
        <v>12</v>
      </c>
      <c r="CW6" s="1802" t="s">
        <v>13</v>
      </c>
      <c r="CX6" s="1802" t="s">
        <v>676</v>
      </c>
      <c r="CY6" s="1802" t="s">
        <v>14</v>
      </c>
      <c r="CZ6" s="1802" t="s">
        <v>15</v>
      </c>
      <c r="DA6" s="1802" t="s">
        <v>16</v>
      </c>
      <c r="DB6" s="1802" t="s">
        <v>17</v>
      </c>
      <c r="DC6" s="1802" t="s">
        <v>408</v>
      </c>
      <c r="DD6" s="1802" t="s">
        <v>409</v>
      </c>
      <c r="DE6" s="1802" t="s">
        <v>410</v>
      </c>
      <c r="DF6" s="1802" t="s">
        <v>411</v>
      </c>
      <c r="DG6" s="1802" t="s">
        <v>18</v>
      </c>
      <c r="DH6" s="1802" t="s">
        <v>412</v>
      </c>
      <c r="DI6" s="1802" t="s">
        <v>19</v>
      </c>
      <c r="DJ6" s="1802" t="s">
        <v>20</v>
      </c>
      <c r="DK6" s="1802" t="s">
        <v>3</v>
      </c>
      <c r="DL6" s="1802" t="s">
        <v>413</v>
      </c>
      <c r="DM6" s="1802" t="s">
        <v>337</v>
      </c>
      <c r="DN6" s="1802" t="s">
        <v>338</v>
      </c>
      <c r="DO6" s="1802" t="s">
        <v>4</v>
      </c>
      <c r="DP6" s="1802" t="s">
        <v>21</v>
      </c>
      <c r="DQ6" s="1802" t="s">
        <v>22</v>
      </c>
      <c r="DR6" s="1802" t="s">
        <v>414</v>
      </c>
      <c r="DS6" s="1802" t="s">
        <v>415</v>
      </c>
      <c r="DT6" s="1802" t="s">
        <v>5</v>
      </c>
      <c r="DU6" s="1802" t="s">
        <v>23</v>
      </c>
      <c r="DV6" s="1802" t="s">
        <v>416</v>
      </c>
      <c r="DW6" s="1802" t="s">
        <v>417</v>
      </c>
      <c r="DX6" s="1802" t="s">
        <v>24</v>
      </c>
      <c r="DY6" s="1802" t="s">
        <v>418</v>
      </c>
      <c r="DZ6" s="1802" t="s">
        <v>419</v>
      </c>
      <c r="EA6" s="1803" t="s">
        <v>420</v>
      </c>
      <c r="EB6" s="1733" t="s">
        <v>186</v>
      </c>
      <c r="EC6" s="1709" t="s">
        <v>188</v>
      </c>
      <c r="ED6" s="1735" t="s">
        <v>193</v>
      </c>
      <c r="EE6" s="1733" t="s">
        <v>196</v>
      </c>
      <c r="EF6" s="1710" t="s">
        <v>200</v>
      </c>
      <c r="EG6" s="1735" t="s">
        <v>202</v>
      </c>
      <c r="EH6" s="1733" t="s">
        <v>212</v>
      </c>
      <c r="EI6" s="1710" t="s">
        <v>216</v>
      </c>
      <c r="EJ6" s="1712" t="s">
        <v>203</v>
      </c>
      <c r="EK6" s="1709" t="s">
        <v>224</v>
      </c>
      <c r="EL6" s="1737" t="s">
        <v>229</v>
      </c>
      <c r="EM6" s="1737" t="s">
        <v>231</v>
      </c>
      <c r="EN6" s="1799" t="s">
        <v>233</v>
      </c>
      <c r="EO6" s="1800" t="s">
        <v>230</v>
      </c>
      <c r="EP6" s="711"/>
      <c r="EQ6" s="712"/>
      <c r="ER6" s="709"/>
      <c r="ES6" s="711"/>
      <c r="ET6" s="712"/>
      <c r="EU6" s="1710" t="s">
        <v>238</v>
      </c>
      <c r="EV6" s="709" t="s">
        <v>239</v>
      </c>
      <c r="EW6" s="1733" t="s">
        <v>240</v>
      </c>
      <c r="EX6" s="1798" t="s">
        <v>241</v>
      </c>
      <c r="EY6" s="1709" t="s">
        <v>234</v>
      </c>
      <c r="EZ6" s="1735" t="s">
        <v>235</v>
      </c>
      <c r="FA6" s="1733" t="s">
        <v>236</v>
      </c>
      <c r="FB6" s="1737" t="s">
        <v>237</v>
      </c>
    </row>
    <row r="7" spans="2:158" ht="11.25" customHeight="1">
      <c r="B7" s="713"/>
      <c r="C7" s="851"/>
      <c r="D7" s="1352"/>
      <c r="E7" s="1352"/>
      <c r="F7" s="1352"/>
      <c r="G7" s="1352"/>
      <c r="H7" s="1352"/>
      <c r="I7" s="1399"/>
      <c r="J7" s="1400"/>
      <c r="K7" s="1400"/>
      <c r="L7" s="1400"/>
      <c r="M7" s="1400"/>
      <c r="N7" s="1400"/>
      <c r="O7" s="1400"/>
      <c r="P7" s="1400"/>
      <c r="Q7" s="1400"/>
      <c r="R7" s="1400"/>
      <c r="S7" s="1400"/>
      <c r="T7" s="1400"/>
      <c r="U7" s="1400"/>
      <c r="V7" s="1400"/>
      <c r="W7" s="1400"/>
      <c r="X7" s="1400"/>
      <c r="Y7" s="1400"/>
      <c r="Z7" s="1400"/>
      <c r="AA7" s="1400"/>
      <c r="AB7" s="1400"/>
      <c r="AC7" s="1400"/>
      <c r="AD7" s="1400"/>
      <c r="AE7" s="1400"/>
      <c r="AF7" s="1400"/>
      <c r="AG7" s="1400"/>
      <c r="AH7" s="1400"/>
      <c r="AI7" s="1400"/>
      <c r="AJ7" s="1400"/>
      <c r="AK7" s="1400"/>
      <c r="AL7" s="1400"/>
      <c r="AM7" s="1400"/>
      <c r="AN7" s="1400"/>
      <c r="AO7" s="1400"/>
      <c r="AP7" s="1400"/>
      <c r="AQ7" s="1400"/>
      <c r="AR7" s="1400"/>
      <c r="AS7" s="1400"/>
      <c r="AT7" s="1400"/>
      <c r="AU7" s="1400"/>
      <c r="AV7" s="1401"/>
      <c r="AW7" s="1819"/>
      <c r="AX7" s="1841"/>
      <c r="AY7" s="1841"/>
      <c r="AZ7" s="1841"/>
      <c r="BA7" s="1841"/>
      <c r="BB7" s="1841"/>
      <c r="BC7" s="1841"/>
      <c r="BD7" s="1841"/>
      <c r="BE7" s="1841"/>
      <c r="BF7" s="1841"/>
      <c r="BG7" s="1841"/>
      <c r="BH7" s="1841"/>
      <c r="BI7" s="1841"/>
      <c r="BJ7" s="1841"/>
      <c r="BK7" s="1841"/>
      <c r="BL7" s="1841"/>
      <c r="BM7" s="1841"/>
      <c r="BN7" s="1841"/>
      <c r="BO7" s="1841"/>
      <c r="BP7" s="1841"/>
      <c r="BQ7" s="1841"/>
      <c r="BR7" s="1841"/>
      <c r="BS7" s="1841"/>
      <c r="BT7" s="1841"/>
      <c r="BU7" s="1841"/>
      <c r="BV7" s="1841"/>
      <c r="BW7" s="1841"/>
      <c r="BX7" s="1841"/>
      <c r="BY7" s="1841"/>
      <c r="BZ7" s="1841"/>
      <c r="CA7" s="1841"/>
      <c r="CB7" s="1841"/>
      <c r="CC7" s="1841"/>
      <c r="CD7" s="1841"/>
      <c r="CE7" s="1841"/>
      <c r="CF7" s="1841"/>
      <c r="CG7" s="1841"/>
      <c r="CH7" s="1841"/>
      <c r="CI7" s="1841"/>
      <c r="CJ7" s="1842"/>
      <c r="CK7" s="1352"/>
      <c r="CL7" s="1352"/>
      <c r="CM7" s="1352"/>
      <c r="CN7" s="1399"/>
      <c r="CO7" s="1400"/>
      <c r="CP7" s="1400"/>
      <c r="CQ7" s="1400"/>
      <c r="CR7" s="1400"/>
      <c r="CS7" s="1400"/>
      <c r="CT7" s="1400"/>
      <c r="CU7" s="1400"/>
      <c r="CV7" s="1400"/>
      <c r="CW7" s="1400"/>
      <c r="CX7" s="1400"/>
      <c r="CY7" s="1400"/>
      <c r="CZ7" s="1400"/>
      <c r="DA7" s="1400"/>
      <c r="DB7" s="1400"/>
      <c r="DC7" s="1400"/>
      <c r="DD7" s="1400"/>
      <c r="DE7" s="1400"/>
      <c r="DF7" s="1400"/>
      <c r="DG7" s="1400"/>
      <c r="DH7" s="1400"/>
      <c r="DI7" s="1400"/>
      <c r="DJ7" s="1400"/>
      <c r="DK7" s="1400"/>
      <c r="DL7" s="1400"/>
      <c r="DM7" s="1400"/>
      <c r="DN7" s="1400"/>
      <c r="DO7" s="1400"/>
      <c r="DP7" s="1400"/>
      <c r="DQ7" s="1400"/>
      <c r="DR7" s="1400"/>
      <c r="DS7" s="1400"/>
      <c r="DT7" s="1400"/>
      <c r="DU7" s="1400"/>
      <c r="DV7" s="1400"/>
      <c r="DW7" s="1400"/>
      <c r="DX7" s="1400"/>
      <c r="DY7" s="1400"/>
      <c r="DZ7" s="1400"/>
      <c r="EA7" s="1401"/>
      <c r="EB7" s="1826"/>
      <c r="EC7" s="1405"/>
      <c r="ED7" s="1351"/>
      <c r="EE7" s="1826"/>
      <c r="EF7" s="1304"/>
      <c r="EG7" s="1351"/>
      <c r="EH7" s="1826"/>
      <c r="EI7" s="1304"/>
      <c r="EJ7" s="1406"/>
      <c r="EK7" s="1352"/>
      <c r="EL7" s="1569"/>
      <c r="EM7" s="1609"/>
      <c r="EN7" s="1595"/>
      <c r="EO7" s="1611"/>
      <c r="EP7" s="713"/>
      <c r="EQ7" s="851"/>
      <c r="ER7" s="709"/>
      <c r="ES7" s="713"/>
      <c r="ET7" s="851"/>
      <c r="EU7" s="1304"/>
      <c r="EV7" s="1378"/>
      <c r="EW7" s="1826"/>
      <c r="EX7" s="1609"/>
      <c r="EY7" s="1405"/>
      <c r="EZ7" s="1351"/>
      <c r="FA7" s="1826"/>
      <c r="FB7" s="1569"/>
    </row>
    <row r="8" spans="2:158" ht="11.25" customHeight="1">
      <c r="B8" s="751">
        <v>1</v>
      </c>
      <c r="C8" s="752" t="s">
        <v>0</v>
      </c>
      <c r="D8" s="1766">
        <v>0</v>
      </c>
      <c r="E8" s="1767"/>
      <c r="F8" s="1768">
        <v>0.57623412865627266</v>
      </c>
      <c r="G8" s="1768">
        <v>0.57623412865627266</v>
      </c>
      <c r="H8" s="760">
        <f>D8*F8</f>
        <v>0</v>
      </c>
      <c r="I8" s="1804">
        <v>6.7529035407910248E-2</v>
      </c>
      <c r="J8" s="1805">
        <v>0.11815930025543772</v>
      </c>
      <c r="K8" s="1805">
        <v>4.6690184685619425E-4</v>
      </c>
      <c r="L8" s="1805">
        <v>0</v>
      </c>
      <c r="M8" s="1805">
        <v>0</v>
      </c>
      <c r="N8" s="1805">
        <v>0.12866777761461173</v>
      </c>
      <c r="O8" s="1805">
        <v>6.6123353115236477E-5</v>
      </c>
      <c r="P8" s="1805">
        <v>1.4075188750227018E-3</v>
      </c>
      <c r="Q8" s="1805">
        <v>1.81380470270092E-3</v>
      </c>
      <c r="R8" s="1805">
        <v>0</v>
      </c>
      <c r="S8" s="1805">
        <v>8.8151032101667522E-4</v>
      </c>
      <c r="T8" s="1805">
        <v>0</v>
      </c>
      <c r="U8" s="1805">
        <v>0</v>
      </c>
      <c r="V8" s="1805">
        <v>2.7580348450122318E-6</v>
      </c>
      <c r="W8" s="1805">
        <v>0</v>
      </c>
      <c r="X8" s="1805">
        <v>0</v>
      </c>
      <c r="Y8" s="1805">
        <v>0</v>
      </c>
      <c r="Z8" s="1805">
        <v>0</v>
      </c>
      <c r="AA8" s="1805">
        <v>0</v>
      </c>
      <c r="AB8" s="1805">
        <v>0</v>
      </c>
      <c r="AC8" s="1805">
        <v>0</v>
      </c>
      <c r="AD8" s="1805">
        <v>0</v>
      </c>
      <c r="AE8" s="1805">
        <v>1.2144281312307414E-2</v>
      </c>
      <c r="AF8" s="1805">
        <v>1.142299408683015E-3</v>
      </c>
      <c r="AG8" s="1805">
        <v>0</v>
      </c>
      <c r="AH8" s="1805">
        <v>0</v>
      </c>
      <c r="AI8" s="1805">
        <v>0</v>
      </c>
      <c r="AJ8" s="1805">
        <v>1.6548225500683111E-4</v>
      </c>
      <c r="AK8" s="1805">
        <v>0</v>
      </c>
      <c r="AL8" s="1805">
        <v>1.8741507754298832E-6</v>
      </c>
      <c r="AM8" s="1805">
        <v>1.0271854912103738E-5</v>
      </c>
      <c r="AN8" s="1805">
        <v>0</v>
      </c>
      <c r="AO8" s="1805">
        <v>4.3370306519641327E-5</v>
      </c>
      <c r="AP8" s="1805">
        <v>2.1661784038076236E-3</v>
      </c>
      <c r="AQ8" s="1805">
        <v>2.1137447853929753E-3</v>
      </c>
      <c r="AR8" s="1805">
        <v>1.4309791077050276E-3</v>
      </c>
      <c r="AS8" s="1805">
        <v>8.8800161740614591E-6</v>
      </c>
      <c r="AT8" s="1805">
        <v>1.3694783403806969E-2</v>
      </c>
      <c r="AU8" s="1805">
        <v>0</v>
      </c>
      <c r="AV8" s="1829">
        <v>0</v>
      </c>
      <c r="AW8" s="1822">
        <f>$H$8*I8</f>
        <v>0</v>
      </c>
      <c r="AX8" s="1805">
        <f>$H$9*J8</f>
        <v>0</v>
      </c>
      <c r="AY8" s="1805">
        <f>$H$10*K8</f>
        <v>0</v>
      </c>
      <c r="AZ8" s="1805">
        <f>$H$11*L8</f>
        <v>0</v>
      </c>
      <c r="BA8" s="1805">
        <f>$H$12*M8</f>
        <v>0</v>
      </c>
      <c r="BB8" s="1805">
        <f>$H$13*N8</f>
        <v>0</v>
      </c>
      <c r="BC8" s="1805">
        <f>$H$14*O8</f>
        <v>0</v>
      </c>
      <c r="BD8" s="1805">
        <f>$H$15*P8</f>
        <v>0</v>
      </c>
      <c r="BE8" s="1805">
        <f>$H$16*Q8</f>
        <v>0</v>
      </c>
      <c r="BF8" s="1805">
        <f>$H$17*R8</f>
        <v>0</v>
      </c>
      <c r="BG8" s="1805">
        <f>$H$18*S8</f>
        <v>0</v>
      </c>
      <c r="BH8" s="1805">
        <f>$H$19*T8</f>
        <v>0</v>
      </c>
      <c r="BI8" s="1805">
        <f>$H$20*U8</f>
        <v>0</v>
      </c>
      <c r="BJ8" s="1805">
        <f>$H$21*V8</f>
        <v>0</v>
      </c>
      <c r="BK8" s="1805">
        <f>$H$22*W8</f>
        <v>0</v>
      </c>
      <c r="BL8" s="1805">
        <f>$H$23*X8</f>
        <v>0</v>
      </c>
      <c r="BM8" s="1805">
        <f t="shared" ref="BM8:BM47" si="0">$H$24*Y8</f>
        <v>0</v>
      </c>
      <c r="BN8" s="1805">
        <f t="shared" ref="BN8:BN47" si="1">$H$25*Z8</f>
        <v>0</v>
      </c>
      <c r="BO8" s="1805">
        <f>$H$26*AA8</f>
        <v>0</v>
      </c>
      <c r="BP8" s="1805">
        <f>$H$27*AB8</f>
        <v>0</v>
      </c>
      <c r="BQ8" s="1805">
        <f>$H$28*AC8</f>
        <v>0</v>
      </c>
      <c r="BR8" s="1805">
        <f>$H$29*AD8</f>
        <v>0</v>
      </c>
      <c r="BS8" s="1805">
        <f>$H$30*AE8</f>
        <v>0</v>
      </c>
      <c r="BT8" s="1805">
        <f>$H$31*AF8</f>
        <v>0</v>
      </c>
      <c r="BU8" s="1805">
        <f t="shared" ref="BU8:BU47" si="2">$H$32*AG8</f>
        <v>0</v>
      </c>
      <c r="BV8" s="1805">
        <f t="shared" ref="BV8:BV47" si="3">$H$33*AH8</f>
        <v>0</v>
      </c>
      <c r="BW8" s="1805">
        <f t="shared" ref="BW8:BW47" si="4">$H$34*AI8</f>
        <v>0</v>
      </c>
      <c r="BX8" s="1805">
        <f t="shared" ref="BX8:BX47" si="5">$H$35*AJ8</f>
        <v>0</v>
      </c>
      <c r="BY8" s="1805">
        <f t="shared" ref="BY8:BY16" si="6">$H$36*AK15</f>
        <v>0</v>
      </c>
      <c r="BZ8" s="1805">
        <f t="shared" ref="BZ8:BZ47" si="7">$H$37*AL8</f>
        <v>0</v>
      </c>
      <c r="CA8" s="1805">
        <f t="shared" ref="CA8:CA47" si="8">$H$38*AM8</f>
        <v>0</v>
      </c>
      <c r="CB8" s="1805">
        <f t="shared" ref="CB8:CB47" si="9">$H$39*AN8</f>
        <v>0</v>
      </c>
      <c r="CC8" s="1805">
        <f t="shared" ref="CC8:CC47" si="10">$H$40*AO8</f>
        <v>0</v>
      </c>
      <c r="CD8" s="1805">
        <f t="shared" ref="CD8:CD47" si="11">$H$41*AP8</f>
        <v>0</v>
      </c>
      <c r="CE8" s="1805">
        <f t="shared" ref="CE8:CE47" si="12">$H$42*AQ8</f>
        <v>0</v>
      </c>
      <c r="CF8" s="1805">
        <f t="shared" ref="CF8:CF47" si="13">$H$43*AR8</f>
        <v>0</v>
      </c>
      <c r="CG8" s="1805">
        <f t="shared" ref="CG8:CG47" si="14">$H$44*AS8</f>
        <v>0</v>
      </c>
      <c r="CH8" s="1805">
        <f t="shared" ref="CH8:CH47" si="15">$H$45*AT8</f>
        <v>0</v>
      </c>
      <c r="CI8" s="1805">
        <f t="shared" ref="CI8:CI47" si="16">$H$46*AU8</f>
        <v>0</v>
      </c>
      <c r="CJ8" s="1829">
        <f t="shared" ref="CJ8:CJ47" si="17">$H$47*AV8</f>
        <v>0</v>
      </c>
      <c r="CK8" s="760">
        <f>SUM(AW8:CJ8)</f>
        <v>0</v>
      </c>
      <c r="CL8" s="798">
        <v>0.57623412865627266</v>
      </c>
      <c r="CM8" s="760">
        <f>CK8*CL8</f>
        <v>0</v>
      </c>
      <c r="CN8" s="1815">
        <v>1.0411644602852237</v>
      </c>
      <c r="CO8" s="1833">
        <v>8.6512164695187049E-2</v>
      </c>
      <c r="CP8" s="1833">
        <v>4.7481119493535546E-4</v>
      </c>
      <c r="CQ8" s="1833">
        <v>2.2848245174638812E-3</v>
      </c>
      <c r="CR8" s="1833">
        <v>3.1819635847023764E-5</v>
      </c>
      <c r="CS8" s="1833">
        <v>9.1038987484678272E-2</v>
      </c>
      <c r="CT8" s="1833">
        <v>8.7427481877899794E-5</v>
      </c>
      <c r="CU8" s="1833">
        <v>1.1452005258311962E-3</v>
      </c>
      <c r="CV8" s="1833">
        <v>1.2788999541219776E-3</v>
      </c>
      <c r="CW8" s="1833">
        <v>1.4615743872353458E-5</v>
      </c>
      <c r="CX8" s="1833">
        <v>5.6263479698754303E-4</v>
      </c>
      <c r="CY8" s="1833">
        <v>4.1967665355362569E-5</v>
      </c>
      <c r="CZ8" s="1833">
        <v>3.092256167999038E-5</v>
      </c>
      <c r="DA8" s="1833">
        <v>1.7782395139151674E-5</v>
      </c>
      <c r="DB8" s="1833">
        <v>1.6570467191041213E-5</v>
      </c>
      <c r="DC8" s="1833">
        <v>1.6424798957183423E-5</v>
      </c>
      <c r="DD8" s="1833">
        <v>1.7651814871412386E-5</v>
      </c>
      <c r="DE8" s="1833">
        <v>3.5211387128673382E-5</v>
      </c>
      <c r="DF8" s="1833">
        <v>3.1546129214627983E-5</v>
      </c>
      <c r="DG8" s="1833">
        <v>2.3416688194758163E-5</v>
      </c>
      <c r="DH8" s="1833">
        <v>1.6599875097819608E-5</v>
      </c>
      <c r="DI8" s="1833">
        <v>2.1687198610244869E-5</v>
      </c>
      <c r="DJ8" s="1833">
        <v>7.413591108659503E-3</v>
      </c>
      <c r="DK8" s="1833">
        <v>7.2485716797180712E-4</v>
      </c>
      <c r="DL8" s="1833">
        <v>3.2280683538563068E-5</v>
      </c>
      <c r="DM8" s="1833">
        <v>6.6195886611124726E-5</v>
      </c>
      <c r="DN8" s="1833">
        <v>2.7288780170874424E-5</v>
      </c>
      <c r="DO8" s="1833">
        <v>1.3958936284461611E-4</v>
      </c>
      <c r="DP8" s="1833">
        <v>4.7061332752639261E-5</v>
      </c>
      <c r="DQ8" s="1833">
        <v>1.7628743514047294E-5</v>
      </c>
      <c r="DR8" s="1833">
        <v>3.6160196475933436E-5</v>
      </c>
      <c r="DS8" s="1833">
        <v>1.6355827091768315E-4</v>
      </c>
      <c r="DT8" s="1833">
        <v>7.1195186431768622E-5</v>
      </c>
      <c r="DU8" s="1833">
        <v>1.5435222704142822E-3</v>
      </c>
      <c r="DV8" s="1833">
        <v>1.7248887001959077E-3</v>
      </c>
      <c r="DW8" s="1833">
        <v>9.935772221618005E-4</v>
      </c>
      <c r="DX8" s="1833">
        <v>4.8139747994524339E-5</v>
      </c>
      <c r="DY8" s="1833">
        <v>1.1887709726277479E-2</v>
      </c>
      <c r="DZ8" s="1833">
        <v>3.9475661442839083E-4</v>
      </c>
      <c r="EA8" s="1834">
        <v>1.4438288748402293E-4</v>
      </c>
      <c r="EB8" s="1769">
        <f t="array" ref="EB8:EB47">MMULT(CN8:EA47,CM8:CM47)</f>
        <v>0</v>
      </c>
      <c r="EC8" s="761">
        <v>0.56685942304860526</v>
      </c>
      <c r="ED8" s="1770">
        <f>H8*EC8</f>
        <v>0</v>
      </c>
      <c r="EE8" s="1769">
        <f>EB8*EC8</f>
        <v>0</v>
      </c>
      <c r="EF8" s="763">
        <v>9.4216505301231324E-2</v>
      </c>
      <c r="EG8" s="1770">
        <f>H8*EF8</f>
        <v>0</v>
      </c>
      <c r="EH8" s="1769">
        <f>EB8*EF8</f>
        <v>0</v>
      </c>
      <c r="EI8" s="1977">
        <v>0.72430000000000005</v>
      </c>
      <c r="EJ8" s="1938">
        <f>(EG48+EH48)*EI8</f>
        <v>0</v>
      </c>
      <c r="EK8" s="798">
        <v>1.1060505891934592E-2</v>
      </c>
      <c r="EL8" s="1771">
        <f>$EJ$8*EK8</f>
        <v>0</v>
      </c>
      <c r="EM8" s="1772">
        <f>EL8*EC8</f>
        <v>0</v>
      </c>
      <c r="EN8" s="1771">
        <f>EL8*EF8</f>
        <v>0</v>
      </c>
      <c r="EO8" s="1773">
        <f>H8+EB8+EL8</f>
        <v>0</v>
      </c>
      <c r="EP8" s="751">
        <v>1</v>
      </c>
      <c r="EQ8" s="752" t="s">
        <v>0</v>
      </c>
      <c r="ER8" s="716"/>
      <c r="ES8" s="751">
        <v>1</v>
      </c>
      <c r="ET8" s="752" t="s">
        <v>0</v>
      </c>
      <c r="EU8" s="1745">
        <v>0.28679199999999999</v>
      </c>
      <c r="EV8" s="1746">
        <f>H8*EU8*100</f>
        <v>0</v>
      </c>
      <c r="EW8" s="1747">
        <f>EB8*EU8*100</f>
        <v>0</v>
      </c>
      <c r="EX8" s="1748">
        <f>EL8*EU8*100</f>
        <v>0</v>
      </c>
      <c r="EY8" s="761">
        <v>3.4079999999999999E-2</v>
      </c>
      <c r="EZ8" s="1746">
        <f>H8*EY8*100</f>
        <v>0</v>
      </c>
      <c r="FA8" s="1749">
        <f>EB8*EY8*100</f>
        <v>0</v>
      </c>
      <c r="FB8" s="1750">
        <f>EL8*EY8*100</f>
        <v>0</v>
      </c>
    </row>
    <row r="9" spans="2:158" ht="11.25" customHeight="1">
      <c r="B9" s="764">
        <v>2</v>
      </c>
      <c r="C9" s="765" t="s">
        <v>243</v>
      </c>
      <c r="D9" s="1774">
        <v>0</v>
      </c>
      <c r="E9" s="1775"/>
      <c r="F9" s="1776">
        <v>0.64758616512205469</v>
      </c>
      <c r="G9" s="1776">
        <v>0.64758616512205469</v>
      </c>
      <c r="H9" s="773">
        <f t="shared" ref="H9:H36" si="18">D9*F9</f>
        <v>0</v>
      </c>
      <c r="I9" s="1806">
        <v>7.1484080548213091E-3</v>
      </c>
      <c r="J9" s="1807">
        <v>8.6297314033593933E-2</v>
      </c>
      <c r="K9" s="1807">
        <v>0</v>
      </c>
      <c r="L9" s="1807">
        <v>0</v>
      </c>
      <c r="M9" s="1807">
        <v>0</v>
      </c>
      <c r="N9" s="1807">
        <v>0.17304823259248855</v>
      </c>
      <c r="O9" s="1807">
        <v>0</v>
      </c>
      <c r="P9" s="1807">
        <v>0</v>
      </c>
      <c r="Q9" s="1807">
        <v>6.5956534643669821E-5</v>
      </c>
      <c r="R9" s="1807">
        <v>0</v>
      </c>
      <c r="S9" s="1807">
        <v>0</v>
      </c>
      <c r="T9" s="1807">
        <v>0</v>
      </c>
      <c r="U9" s="1807">
        <v>0</v>
      </c>
      <c r="V9" s="1807">
        <v>0</v>
      </c>
      <c r="W9" s="1807">
        <v>0</v>
      </c>
      <c r="X9" s="1807">
        <v>0</v>
      </c>
      <c r="Y9" s="1807">
        <v>0</v>
      </c>
      <c r="Z9" s="1807">
        <v>0</v>
      </c>
      <c r="AA9" s="1807">
        <v>0</v>
      </c>
      <c r="AB9" s="1807">
        <v>0</v>
      </c>
      <c r="AC9" s="1807">
        <v>0</v>
      </c>
      <c r="AD9" s="1807">
        <v>0</v>
      </c>
      <c r="AE9" s="1807">
        <v>0</v>
      </c>
      <c r="AF9" s="1807">
        <v>0</v>
      </c>
      <c r="AG9" s="1807">
        <v>0</v>
      </c>
      <c r="AH9" s="1807">
        <v>0</v>
      </c>
      <c r="AI9" s="1807">
        <v>0</v>
      </c>
      <c r="AJ9" s="1807">
        <v>0</v>
      </c>
      <c r="AK9" s="1807">
        <v>0</v>
      </c>
      <c r="AL9" s="1807">
        <v>0</v>
      </c>
      <c r="AM9" s="1807">
        <v>2.0543709824207477E-6</v>
      </c>
      <c r="AN9" s="1807">
        <v>0</v>
      </c>
      <c r="AO9" s="1807">
        <v>4.0659662362163742E-6</v>
      </c>
      <c r="AP9" s="1807">
        <v>4.795356771787869E-4</v>
      </c>
      <c r="AQ9" s="1807">
        <v>3.3346263517146103E-4</v>
      </c>
      <c r="AR9" s="1807">
        <v>0</v>
      </c>
      <c r="AS9" s="1807">
        <v>0</v>
      </c>
      <c r="AT9" s="1807">
        <v>3.0239455643383292E-3</v>
      </c>
      <c r="AU9" s="1807">
        <v>0</v>
      </c>
      <c r="AV9" s="1830">
        <v>0</v>
      </c>
      <c r="AW9" s="1823">
        <f>$H$8*I9</f>
        <v>0</v>
      </c>
      <c r="AX9" s="1807">
        <f t="shared" ref="AX9:AX47" si="19">$H$9*J9</f>
        <v>0</v>
      </c>
      <c r="AY9" s="1807">
        <f t="shared" ref="AY9:AY47" si="20">$H$10*K9</f>
        <v>0</v>
      </c>
      <c r="AZ9" s="1807">
        <f t="shared" ref="AZ9:AZ47" si="21">$H$11*L9</f>
        <v>0</v>
      </c>
      <c r="BA9" s="1807">
        <f t="shared" ref="BA9:BA47" si="22">$H$12*M9</f>
        <v>0</v>
      </c>
      <c r="BB9" s="1807">
        <f t="shared" ref="BB9:BB47" si="23">$H$13*N9</f>
        <v>0</v>
      </c>
      <c r="BC9" s="1807">
        <f t="shared" ref="BC9:BC47" si="24">$H$14*O9</f>
        <v>0</v>
      </c>
      <c r="BD9" s="1807">
        <f t="shared" ref="BD9:BD47" si="25">$H$15*P9</f>
        <v>0</v>
      </c>
      <c r="BE9" s="1807">
        <f t="shared" ref="BE9:BE47" si="26">$H$16*Q9</f>
        <v>0</v>
      </c>
      <c r="BF9" s="1807">
        <f t="shared" ref="BF9:BF47" si="27">$H$17*R9</f>
        <v>0</v>
      </c>
      <c r="BG9" s="1807">
        <f t="shared" ref="BG9:BG47" si="28">$H$18*S9</f>
        <v>0</v>
      </c>
      <c r="BH9" s="1807">
        <f t="shared" ref="BH9:BH47" si="29">$H$19*T9</f>
        <v>0</v>
      </c>
      <c r="BI9" s="1807">
        <f t="shared" ref="BI9:BI47" si="30">$H$20*U9</f>
        <v>0</v>
      </c>
      <c r="BJ9" s="1807">
        <f t="shared" ref="BJ9:BJ47" si="31">$H$21*V9</f>
        <v>0</v>
      </c>
      <c r="BK9" s="1807">
        <f t="shared" ref="BK9:BK47" si="32">$H$22*W9</f>
        <v>0</v>
      </c>
      <c r="BL9" s="1807">
        <f t="shared" ref="BL9:BL47" si="33">$H$23*X9</f>
        <v>0</v>
      </c>
      <c r="BM9" s="1807">
        <f t="shared" si="0"/>
        <v>0</v>
      </c>
      <c r="BN9" s="1807">
        <f t="shared" si="1"/>
        <v>0</v>
      </c>
      <c r="BO9" s="1807">
        <f t="shared" ref="BO9:BO47" si="34">$H$26*AA9</f>
        <v>0</v>
      </c>
      <c r="BP9" s="1807">
        <f t="shared" ref="BP9:BP47" si="35">$H$27*AB9</f>
        <v>0</v>
      </c>
      <c r="BQ9" s="1807">
        <f t="shared" ref="BQ9:BQ47" si="36">$H$28*AC9</f>
        <v>0</v>
      </c>
      <c r="BR9" s="1807">
        <f t="shared" ref="BR9:BR47" si="37">$H$29*AD9</f>
        <v>0</v>
      </c>
      <c r="BS9" s="1807">
        <f t="shared" ref="BS9:BS47" si="38">$H$30*AE9</f>
        <v>0</v>
      </c>
      <c r="BT9" s="1807">
        <f t="shared" ref="BT9:BT47" si="39">$H$31*AF9</f>
        <v>0</v>
      </c>
      <c r="BU9" s="1807">
        <f t="shared" si="2"/>
        <v>0</v>
      </c>
      <c r="BV9" s="1807">
        <f t="shared" si="3"/>
        <v>0</v>
      </c>
      <c r="BW9" s="1807">
        <f t="shared" si="4"/>
        <v>0</v>
      </c>
      <c r="BX9" s="1807">
        <f t="shared" si="5"/>
        <v>0</v>
      </c>
      <c r="BY9" s="1807">
        <f t="shared" si="6"/>
        <v>0</v>
      </c>
      <c r="BZ9" s="1807">
        <f t="shared" si="7"/>
        <v>0</v>
      </c>
      <c r="CA9" s="1807">
        <f t="shared" si="8"/>
        <v>0</v>
      </c>
      <c r="CB9" s="1807">
        <f t="shared" si="9"/>
        <v>0</v>
      </c>
      <c r="CC9" s="1807">
        <f t="shared" si="10"/>
        <v>0</v>
      </c>
      <c r="CD9" s="1807">
        <f t="shared" si="11"/>
        <v>0</v>
      </c>
      <c r="CE9" s="1807">
        <f t="shared" si="12"/>
        <v>0</v>
      </c>
      <c r="CF9" s="1807">
        <f t="shared" si="13"/>
        <v>0</v>
      </c>
      <c r="CG9" s="1807">
        <f t="shared" si="14"/>
        <v>0</v>
      </c>
      <c r="CH9" s="1807">
        <f t="shared" si="15"/>
        <v>0</v>
      </c>
      <c r="CI9" s="1807">
        <f t="shared" si="16"/>
        <v>0</v>
      </c>
      <c r="CJ9" s="1830">
        <f t="shared" si="17"/>
        <v>0</v>
      </c>
      <c r="CK9" s="773">
        <f t="shared" ref="CK9:CK47" si="40">SUM(AW9:CJ9)</f>
        <v>0</v>
      </c>
      <c r="CL9" s="799">
        <v>0.64758616512205469</v>
      </c>
      <c r="CM9" s="773">
        <f t="shared" ref="CM9:CM47" si="41">CK9*CL9</f>
        <v>0</v>
      </c>
      <c r="CN9" s="1816">
        <v>5.4995457878962168E-3</v>
      </c>
      <c r="CO9" s="1835">
        <v>1.0754656452388314</v>
      </c>
      <c r="CP9" s="1835">
        <v>1.916618121679547E-4</v>
      </c>
      <c r="CQ9" s="1835">
        <v>3.125216330717588E-3</v>
      </c>
      <c r="CR9" s="1835">
        <v>6.5902227062610141E-6</v>
      </c>
      <c r="CS9" s="1835">
        <v>0.12666924922351663</v>
      </c>
      <c r="CT9" s="1835">
        <v>7.1993979431609523E-6</v>
      </c>
      <c r="CU9" s="1835">
        <v>1.3799364863277888E-4</v>
      </c>
      <c r="CV9" s="1835">
        <v>2.7978665066519985E-4</v>
      </c>
      <c r="CW9" s="1835">
        <v>2.2721981809580474E-6</v>
      </c>
      <c r="CX9" s="1835">
        <v>5.5606946075635264E-6</v>
      </c>
      <c r="CY9" s="1835">
        <v>1.9168389492937567E-5</v>
      </c>
      <c r="CZ9" s="1835">
        <v>2.8405673676129341E-6</v>
      </c>
      <c r="DA9" s="1835">
        <v>3.0924429537550694E-6</v>
      </c>
      <c r="DB9" s="1835">
        <v>2.5687153479538912E-6</v>
      </c>
      <c r="DC9" s="1835">
        <v>2.9980723536780157E-6</v>
      </c>
      <c r="DD9" s="1835">
        <v>3.1346211877688089E-6</v>
      </c>
      <c r="DE9" s="1835">
        <v>3.8037699216237902E-6</v>
      </c>
      <c r="DF9" s="1835">
        <v>5.1355186173356015E-6</v>
      </c>
      <c r="DG9" s="1835">
        <v>3.4439712787154347E-6</v>
      </c>
      <c r="DH9" s="1835">
        <v>1.8079424012871682E-6</v>
      </c>
      <c r="DI9" s="1835">
        <v>5.2552988792159428E-6</v>
      </c>
      <c r="DJ9" s="1835">
        <v>6.6382936815467569E-5</v>
      </c>
      <c r="DK9" s="1835">
        <v>1.2791207077711105E-5</v>
      </c>
      <c r="DL9" s="1835">
        <v>3.127697088905461E-6</v>
      </c>
      <c r="DM9" s="1835">
        <v>7.4880811648107217E-6</v>
      </c>
      <c r="DN9" s="1835">
        <v>5.4234619730802952E-6</v>
      </c>
      <c r="DO9" s="1835">
        <v>1.4904103428537024E-5</v>
      </c>
      <c r="DP9" s="1835">
        <v>6.4118505849346219E-6</v>
      </c>
      <c r="DQ9" s="1835">
        <v>3.6528610722996646E-6</v>
      </c>
      <c r="DR9" s="1835">
        <v>9.8916191138649812E-6</v>
      </c>
      <c r="DS9" s="1835">
        <v>6.648480571958172E-5</v>
      </c>
      <c r="DT9" s="1835">
        <v>2.4318345097332455E-5</v>
      </c>
      <c r="DU9" s="1835">
        <v>5.7535221472884994E-4</v>
      </c>
      <c r="DV9" s="1835">
        <v>6.7950167477440421E-4</v>
      </c>
      <c r="DW9" s="1835">
        <v>6.3561872728981812E-5</v>
      </c>
      <c r="DX9" s="1835">
        <v>1.0701236164464571E-5</v>
      </c>
      <c r="DY9" s="1835">
        <v>6.8588570344694701E-3</v>
      </c>
      <c r="DZ9" s="1835">
        <v>2.5773697113056078E-5</v>
      </c>
      <c r="EA9" s="1836">
        <v>1.3644115194400911E-4</v>
      </c>
      <c r="EB9" s="1777">
        <v>0</v>
      </c>
      <c r="EC9" s="774">
        <v>0.1825799210465206</v>
      </c>
      <c r="ED9" s="1778">
        <f t="shared" ref="ED9:ED47" si="42">H9*EC9</f>
        <v>0</v>
      </c>
      <c r="EE9" s="1777">
        <f t="shared" ref="EE9:EE47" si="43">EB9*EC9</f>
        <v>0</v>
      </c>
      <c r="EF9" s="776">
        <v>5.7405758959671802E-2</v>
      </c>
      <c r="EG9" s="1778">
        <f t="shared" ref="EG9:EG47" si="44">H9*EF9</f>
        <v>0</v>
      </c>
      <c r="EH9" s="1777">
        <f t="shared" ref="EH9:EH47" si="45">EB9*EF9</f>
        <v>0</v>
      </c>
      <c r="EI9" s="1978"/>
      <c r="EJ9" s="1939"/>
      <c r="EK9" s="799">
        <v>5.4214943263391413E-3</v>
      </c>
      <c r="EL9" s="1602">
        <f t="shared" ref="EL9:EL47" si="46">$EJ$8*EK9</f>
        <v>0</v>
      </c>
      <c r="EM9" s="1779">
        <f t="shared" ref="EM9:EM47" si="47">EL9*EC9</f>
        <v>0</v>
      </c>
      <c r="EN9" s="1602">
        <f t="shared" ref="EN9:EN47" si="48">EL9*EF9</f>
        <v>0</v>
      </c>
      <c r="EO9" s="1780">
        <f t="shared" ref="EO9:EO48" si="49">H9+EB9+EL9</f>
        <v>0</v>
      </c>
      <c r="EP9" s="764">
        <v>2</v>
      </c>
      <c r="EQ9" s="765" t="s">
        <v>243</v>
      </c>
      <c r="ER9" s="716"/>
      <c r="ES9" s="764">
        <v>2</v>
      </c>
      <c r="ET9" s="765" t="s">
        <v>243</v>
      </c>
      <c r="EU9" s="779">
        <v>7.4792999999999998E-2</v>
      </c>
      <c r="EV9" s="1751">
        <f t="shared" ref="EV9:EV47" si="50">H9*EU9*100</f>
        <v>0</v>
      </c>
      <c r="EW9" s="1752">
        <f t="shared" ref="EW9:EW47" si="51">EB9*EU9*100</f>
        <v>0</v>
      </c>
      <c r="EX9" s="1753">
        <f t="shared" ref="EX9:EX47" si="52">EL9*EU9*100</f>
        <v>0</v>
      </c>
      <c r="EY9" s="774">
        <v>4.3192000000000001E-2</v>
      </c>
      <c r="EZ9" s="1751">
        <f t="shared" ref="EZ9:EZ47" si="53">H9*EY9*100</f>
        <v>0</v>
      </c>
      <c r="FA9" s="1754">
        <f t="shared" ref="FA9:FA47" si="54">EB9*EY9*100</f>
        <v>0</v>
      </c>
      <c r="FB9" s="1755">
        <f t="shared" ref="FB9:FB47" si="55">EL9*EY9*100</f>
        <v>0</v>
      </c>
    </row>
    <row r="10" spans="2:158" ht="11.25" customHeight="1">
      <c r="B10" s="764">
        <v>3</v>
      </c>
      <c r="C10" s="765" t="s">
        <v>1</v>
      </c>
      <c r="D10" s="1774">
        <v>0</v>
      </c>
      <c r="E10" s="1775"/>
      <c r="F10" s="1776">
        <v>0.82667458785088366</v>
      </c>
      <c r="G10" s="1776">
        <v>0.82667458785088366</v>
      </c>
      <c r="H10" s="773">
        <f t="shared" si="18"/>
        <v>0</v>
      </c>
      <c r="I10" s="1806">
        <v>2.891948557790957E-4</v>
      </c>
      <c r="J10" s="1807">
        <v>0</v>
      </c>
      <c r="K10" s="1807">
        <v>0.17778584768624195</v>
      </c>
      <c r="L10" s="1807">
        <v>1.3627691469065141E-4</v>
      </c>
      <c r="M10" s="1807">
        <v>5.3858997145473151E-5</v>
      </c>
      <c r="N10" s="1807">
        <v>2.7454460711389772E-4</v>
      </c>
      <c r="O10" s="1807">
        <v>0</v>
      </c>
      <c r="P10" s="1807">
        <v>2.3240277093116778E-2</v>
      </c>
      <c r="Q10" s="1807">
        <v>3.297826732183491E-5</v>
      </c>
      <c r="R10" s="1807">
        <v>0</v>
      </c>
      <c r="S10" s="1807">
        <v>0</v>
      </c>
      <c r="T10" s="1807">
        <v>0</v>
      </c>
      <c r="U10" s="1807">
        <v>0</v>
      </c>
      <c r="V10" s="1807">
        <v>0</v>
      </c>
      <c r="W10" s="1807">
        <v>0</v>
      </c>
      <c r="X10" s="1807">
        <v>0</v>
      </c>
      <c r="Y10" s="1807">
        <v>0</v>
      </c>
      <c r="Z10" s="1807">
        <v>0</v>
      </c>
      <c r="AA10" s="1807">
        <v>0</v>
      </c>
      <c r="AB10" s="1807">
        <v>0</v>
      </c>
      <c r="AC10" s="1807">
        <v>0</v>
      </c>
      <c r="AD10" s="1807">
        <v>0</v>
      </c>
      <c r="AE10" s="1807">
        <v>1.0875475802066341E-4</v>
      </c>
      <c r="AF10" s="1807">
        <v>4.4645125137206787E-5</v>
      </c>
      <c r="AG10" s="1807">
        <v>0</v>
      </c>
      <c r="AH10" s="1807">
        <v>0</v>
      </c>
      <c r="AI10" s="1807">
        <v>0</v>
      </c>
      <c r="AJ10" s="1807">
        <v>0</v>
      </c>
      <c r="AK10" s="1807">
        <v>0</v>
      </c>
      <c r="AL10" s="1807">
        <v>0</v>
      </c>
      <c r="AM10" s="1807">
        <v>0</v>
      </c>
      <c r="AN10" s="1807">
        <v>0</v>
      </c>
      <c r="AO10" s="1807">
        <v>5.4212883149551659E-6</v>
      </c>
      <c r="AP10" s="1807">
        <v>5.5119043353883551E-5</v>
      </c>
      <c r="AQ10" s="1807">
        <v>6.9414670994875558E-5</v>
      </c>
      <c r="AR10" s="1807">
        <v>0</v>
      </c>
      <c r="AS10" s="1807">
        <v>0</v>
      </c>
      <c r="AT10" s="1807">
        <v>1.0164912948428151E-3</v>
      </c>
      <c r="AU10" s="1807">
        <v>0</v>
      </c>
      <c r="AV10" s="1830">
        <v>0</v>
      </c>
      <c r="AW10" s="1823">
        <f t="shared" ref="AW10:AW47" si="56">$H$8*I10</f>
        <v>0</v>
      </c>
      <c r="AX10" s="1807">
        <f t="shared" si="19"/>
        <v>0</v>
      </c>
      <c r="AY10" s="1807">
        <f t="shared" si="20"/>
        <v>0</v>
      </c>
      <c r="AZ10" s="1807">
        <f t="shared" si="21"/>
        <v>0</v>
      </c>
      <c r="BA10" s="1807">
        <f t="shared" si="22"/>
        <v>0</v>
      </c>
      <c r="BB10" s="1807">
        <f t="shared" si="23"/>
        <v>0</v>
      </c>
      <c r="BC10" s="1807">
        <f t="shared" si="24"/>
        <v>0</v>
      </c>
      <c r="BD10" s="1807">
        <f t="shared" si="25"/>
        <v>0</v>
      </c>
      <c r="BE10" s="1807">
        <f t="shared" si="26"/>
        <v>0</v>
      </c>
      <c r="BF10" s="1807">
        <f t="shared" si="27"/>
        <v>0</v>
      </c>
      <c r="BG10" s="1807">
        <f t="shared" si="28"/>
        <v>0</v>
      </c>
      <c r="BH10" s="1807">
        <f t="shared" si="29"/>
        <v>0</v>
      </c>
      <c r="BI10" s="1807">
        <f t="shared" si="30"/>
        <v>0</v>
      </c>
      <c r="BJ10" s="1807">
        <f t="shared" si="31"/>
        <v>0</v>
      </c>
      <c r="BK10" s="1807">
        <f t="shared" si="32"/>
        <v>0</v>
      </c>
      <c r="BL10" s="1807">
        <f t="shared" si="33"/>
        <v>0</v>
      </c>
      <c r="BM10" s="1807">
        <f t="shared" si="0"/>
        <v>0</v>
      </c>
      <c r="BN10" s="1807">
        <f t="shared" si="1"/>
        <v>0</v>
      </c>
      <c r="BO10" s="1807">
        <f t="shared" si="34"/>
        <v>0</v>
      </c>
      <c r="BP10" s="1807">
        <f t="shared" si="35"/>
        <v>0</v>
      </c>
      <c r="BQ10" s="1807">
        <f t="shared" si="36"/>
        <v>0</v>
      </c>
      <c r="BR10" s="1807">
        <f t="shared" si="37"/>
        <v>0</v>
      </c>
      <c r="BS10" s="1807">
        <f t="shared" si="38"/>
        <v>0</v>
      </c>
      <c r="BT10" s="1807">
        <f t="shared" si="39"/>
        <v>0</v>
      </c>
      <c r="BU10" s="1807">
        <f t="shared" si="2"/>
        <v>0</v>
      </c>
      <c r="BV10" s="1807">
        <f t="shared" si="3"/>
        <v>0</v>
      </c>
      <c r="BW10" s="1807">
        <f t="shared" si="4"/>
        <v>0</v>
      </c>
      <c r="BX10" s="1807">
        <f t="shared" si="5"/>
        <v>0</v>
      </c>
      <c r="BY10" s="1807">
        <f t="shared" si="6"/>
        <v>0</v>
      </c>
      <c r="BZ10" s="1807">
        <f t="shared" si="7"/>
        <v>0</v>
      </c>
      <c r="CA10" s="1807">
        <f t="shared" si="8"/>
        <v>0</v>
      </c>
      <c r="CB10" s="1807">
        <f t="shared" si="9"/>
        <v>0</v>
      </c>
      <c r="CC10" s="1807">
        <f t="shared" si="10"/>
        <v>0</v>
      </c>
      <c r="CD10" s="1807">
        <f t="shared" si="11"/>
        <v>0</v>
      </c>
      <c r="CE10" s="1807">
        <f t="shared" si="12"/>
        <v>0</v>
      </c>
      <c r="CF10" s="1807">
        <f t="shared" si="13"/>
        <v>0</v>
      </c>
      <c r="CG10" s="1807">
        <f t="shared" si="14"/>
        <v>0</v>
      </c>
      <c r="CH10" s="1807">
        <f t="shared" si="15"/>
        <v>0</v>
      </c>
      <c r="CI10" s="1807">
        <f t="shared" si="16"/>
        <v>0</v>
      </c>
      <c r="CJ10" s="1830">
        <f t="shared" si="17"/>
        <v>0</v>
      </c>
      <c r="CK10" s="773">
        <f t="shared" si="40"/>
        <v>0</v>
      </c>
      <c r="CL10" s="799">
        <v>0.82667458785088366</v>
      </c>
      <c r="CM10" s="773">
        <f t="shared" si="41"/>
        <v>0</v>
      </c>
      <c r="CN10" s="1816">
        <v>7.5326254284627811E-4</v>
      </c>
      <c r="CO10" s="1835">
        <v>2.3752125161885979E-4</v>
      </c>
      <c r="CP10" s="1835">
        <v>1.1723341490619243</v>
      </c>
      <c r="CQ10" s="1835">
        <v>1.9465372499232191E-4</v>
      </c>
      <c r="CR10" s="1835">
        <v>9.7143660573739224E-5</v>
      </c>
      <c r="CS10" s="1835">
        <v>4.912477679000736E-4</v>
      </c>
      <c r="CT10" s="1835">
        <v>5.468965522319002E-5</v>
      </c>
      <c r="CU10" s="1835">
        <v>2.6784439603933161E-2</v>
      </c>
      <c r="CV10" s="1835">
        <v>1.5695193616041244E-4</v>
      </c>
      <c r="CW10" s="1835">
        <v>1.2434114468137976E-5</v>
      </c>
      <c r="CX10" s="1835">
        <v>8.3670447887378773E-5</v>
      </c>
      <c r="CY10" s="1835">
        <v>1.4367304978180341E-4</v>
      </c>
      <c r="CZ10" s="1835">
        <v>2.7004566673375871E-5</v>
      </c>
      <c r="DA10" s="1835">
        <v>1.5455947285758753E-5</v>
      </c>
      <c r="DB10" s="1835">
        <v>3.5327248804622435E-5</v>
      </c>
      <c r="DC10" s="1835">
        <v>2.6703941579967947E-5</v>
      </c>
      <c r="DD10" s="1835">
        <v>2.4720162181323916E-5</v>
      </c>
      <c r="DE10" s="1835">
        <v>9.3421472369685765E-5</v>
      </c>
      <c r="DF10" s="1835">
        <v>1.189969032565877E-4</v>
      </c>
      <c r="DG10" s="1835">
        <v>7.501445660101413E-5</v>
      </c>
      <c r="DH10" s="1835">
        <v>3.6020562050606073E-5</v>
      </c>
      <c r="DI10" s="1835">
        <v>1.2412824288084807E-4</v>
      </c>
      <c r="DJ10" s="1835">
        <v>1.0346833788021103E-3</v>
      </c>
      <c r="DK10" s="1835">
        <v>4.3330354782357118E-4</v>
      </c>
      <c r="DL10" s="1835">
        <v>5.9214540533722802E-5</v>
      </c>
      <c r="DM10" s="1835">
        <v>6.5342965952141881E-5</v>
      </c>
      <c r="DN10" s="1835">
        <v>6.6328823623381172E-5</v>
      </c>
      <c r="DO10" s="1835">
        <v>1.0289023218701176E-4</v>
      </c>
      <c r="DP10" s="1835">
        <v>8.0188120818999091E-5</v>
      </c>
      <c r="DQ10" s="1835">
        <v>1.6191501384962151E-5</v>
      </c>
      <c r="DR10" s="1835">
        <v>4.3091819886751513E-5</v>
      </c>
      <c r="DS10" s="1835">
        <v>2.2632095309251251E-4</v>
      </c>
      <c r="DT10" s="1835">
        <v>4.6884292221918023E-5</v>
      </c>
      <c r="DU10" s="1835">
        <v>1.4636927758366017E-4</v>
      </c>
      <c r="DV10" s="1835">
        <v>1.5743709166539664E-4</v>
      </c>
      <c r="DW10" s="1835">
        <v>2.4975114947489566E-4</v>
      </c>
      <c r="DX10" s="1835">
        <v>6.6599092334608455E-5</v>
      </c>
      <c r="DY10" s="1835">
        <v>1.1055451801824591E-3</v>
      </c>
      <c r="DZ10" s="1835">
        <v>4.334217118183303E-3</v>
      </c>
      <c r="EA10" s="1836">
        <v>4.5092027646465745E-5</v>
      </c>
      <c r="EB10" s="1777">
        <v>0</v>
      </c>
      <c r="EC10" s="774">
        <v>0.66891471259597424</v>
      </c>
      <c r="ED10" s="1778">
        <f t="shared" si="42"/>
        <v>0</v>
      </c>
      <c r="EE10" s="1777">
        <f t="shared" si="43"/>
        <v>0</v>
      </c>
      <c r="EF10" s="776">
        <v>0.2661340527080307</v>
      </c>
      <c r="EG10" s="1778">
        <f t="shared" si="44"/>
        <v>0</v>
      </c>
      <c r="EH10" s="1777">
        <f t="shared" si="45"/>
        <v>0</v>
      </c>
      <c r="EI10" s="1978"/>
      <c r="EJ10" s="1939"/>
      <c r="EK10" s="799">
        <v>7.9625129057566877E-4</v>
      </c>
      <c r="EL10" s="1602">
        <f t="shared" si="46"/>
        <v>0</v>
      </c>
      <c r="EM10" s="1779">
        <f t="shared" si="47"/>
        <v>0</v>
      </c>
      <c r="EN10" s="1602">
        <f t="shared" si="48"/>
        <v>0</v>
      </c>
      <c r="EO10" s="1780">
        <f t="shared" si="49"/>
        <v>0</v>
      </c>
      <c r="EP10" s="764">
        <v>3</v>
      </c>
      <c r="EQ10" s="765" t="s">
        <v>1</v>
      </c>
      <c r="ER10" s="716"/>
      <c r="ES10" s="764">
        <v>3</v>
      </c>
      <c r="ET10" s="765" t="s">
        <v>1</v>
      </c>
      <c r="EU10" s="779">
        <v>0.102511</v>
      </c>
      <c r="EV10" s="1751">
        <f t="shared" si="50"/>
        <v>0</v>
      </c>
      <c r="EW10" s="1752">
        <f t="shared" si="51"/>
        <v>0</v>
      </c>
      <c r="EX10" s="1753">
        <f t="shared" si="52"/>
        <v>0</v>
      </c>
      <c r="EY10" s="774">
        <v>9.2395000000000005E-2</v>
      </c>
      <c r="EZ10" s="1751">
        <f t="shared" si="53"/>
        <v>0</v>
      </c>
      <c r="FA10" s="1754">
        <f t="shared" si="54"/>
        <v>0</v>
      </c>
      <c r="FB10" s="1755">
        <f t="shared" si="55"/>
        <v>0</v>
      </c>
    </row>
    <row r="11" spans="2:158" ht="11.25" customHeight="1">
      <c r="B11" s="764">
        <v>4</v>
      </c>
      <c r="C11" s="765" t="s">
        <v>2</v>
      </c>
      <c r="D11" s="1774">
        <v>0</v>
      </c>
      <c r="E11" s="1775"/>
      <c r="F11" s="1776">
        <v>0.29404428992517573</v>
      </c>
      <c r="G11" s="1776">
        <v>0.29404428992517573</v>
      </c>
      <c r="H11" s="773">
        <f t="shared" si="18"/>
        <v>0</v>
      </c>
      <c r="I11" s="1806">
        <v>0</v>
      </c>
      <c r="J11" s="1807">
        <v>0</v>
      </c>
      <c r="K11" s="1807">
        <v>0</v>
      </c>
      <c r="L11" s="1807">
        <v>3.0526028890705915E-2</v>
      </c>
      <c r="M11" s="1807">
        <v>0</v>
      </c>
      <c r="N11" s="1807">
        <v>9.6531160812907427E-2</v>
      </c>
      <c r="O11" s="1807">
        <v>0</v>
      </c>
      <c r="P11" s="1807">
        <v>0</v>
      </c>
      <c r="Q11" s="1807">
        <v>6.5956534643669821E-5</v>
      </c>
      <c r="R11" s="1807">
        <v>0</v>
      </c>
      <c r="S11" s="1807">
        <v>0</v>
      </c>
      <c r="T11" s="1807">
        <v>0</v>
      </c>
      <c r="U11" s="1807">
        <v>0</v>
      </c>
      <c r="V11" s="1807">
        <v>0</v>
      </c>
      <c r="W11" s="1807">
        <v>0</v>
      </c>
      <c r="X11" s="1807">
        <v>0</v>
      </c>
      <c r="Y11" s="1807">
        <v>0</v>
      </c>
      <c r="Z11" s="1807">
        <v>0</v>
      </c>
      <c r="AA11" s="1807">
        <v>0</v>
      </c>
      <c r="AB11" s="1807">
        <v>0</v>
      </c>
      <c r="AC11" s="1807">
        <v>0</v>
      </c>
      <c r="AD11" s="1807">
        <v>0</v>
      </c>
      <c r="AE11" s="1807">
        <v>6.8878013413086825E-4</v>
      </c>
      <c r="AF11" s="1807">
        <v>0</v>
      </c>
      <c r="AG11" s="1807">
        <v>0</v>
      </c>
      <c r="AH11" s="1807">
        <v>0</v>
      </c>
      <c r="AI11" s="1807">
        <v>0</v>
      </c>
      <c r="AJ11" s="1807">
        <v>0</v>
      </c>
      <c r="AK11" s="1807">
        <v>0</v>
      </c>
      <c r="AL11" s="1807">
        <v>0</v>
      </c>
      <c r="AM11" s="1807">
        <v>0</v>
      </c>
      <c r="AN11" s="1807">
        <v>0</v>
      </c>
      <c r="AO11" s="1807">
        <v>1.0842576629910332E-5</v>
      </c>
      <c r="AP11" s="1807">
        <v>6.6142852024660262E-5</v>
      </c>
      <c r="AQ11" s="1807">
        <v>6.1384346311154671E-4</v>
      </c>
      <c r="AR11" s="1807">
        <v>0</v>
      </c>
      <c r="AS11" s="1807">
        <v>0</v>
      </c>
      <c r="AT11" s="1807">
        <v>3.8199650029937756E-3</v>
      </c>
      <c r="AU11" s="1807">
        <v>0</v>
      </c>
      <c r="AV11" s="1830">
        <v>0</v>
      </c>
      <c r="AW11" s="1823">
        <f t="shared" si="56"/>
        <v>0</v>
      </c>
      <c r="AX11" s="1807">
        <f t="shared" si="19"/>
        <v>0</v>
      </c>
      <c r="AY11" s="1807">
        <f t="shared" si="20"/>
        <v>0</v>
      </c>
      <c r="AZ11" s="1807">
        <f t="shared" si="21"/>
        <v>0</v>
      </c>
      <c r="BA11" s="1807">
        <f t="shared" si="22"/>
        <v>0</v>
      </c>
      <c r="BB11" s="1807">
        <f t="shared" si="23"/>
        <v>0</v>
      </c>
      <c r="BC11" s="1807">
        <f t="shared" si="24"/>
        <v>0</v>
      </c>
      <c r="BD11" s="1807">
        <f t="shared" si="25"/>
        <v>0</v>
      </c>
      <c r="BE11" s="1807">
        <f t="shared" si="26"/>
        <v>0</v>
      </c>
      <c r="BF11" s="1807">
        <f t="shared" si="27"/>
        <v>0</v>
      </c>
      <c r="BG11" s="1807">
        <f t="shared" si="28"/>
        <v>0</v>
      </c>
      <c r="BH11" s="1807">
        <f t="shared" si="29"/>
        <v>0</v>
      </c>
      <c r="BI11" s="1807">
        <f t="shared" si="30"/>
        <v>0</v>
      </c>
      <c r="BJ11" s="1807">
        <f t="shared" si="31"/>
        <v>0</v>
      </c>
      <c r="BK11" s="1807">
        <f t="shared" si="32"/>
        <v>0</v>
      </c>
      <c r="BL11" s="1807">
        <f t="shared" si="33"/>
        <v>0</v>
      </c>
      <c r="BM11" s="1807">
        <f t="shared" si="0"/>
        <v>0</v>
      </c>
      <c r="BN11" s="1807">
        <f t="shared" si="1"/>
        <v>0</v>
      </c>
      <c r="BO11" s="1807">
        <f t="shared" si="34"/>
        <v>0</v>
      </c>
      <c r="BP11" s="1807">
        <f t="shared" si="35"/>
        <v>0</v>
      </c>
      <c r="BQ11" s="1807">
        <f t="shared" si="36"/>
        <v>0</v>
      </c>
      <c r="BR11" s="1807">
        <f t="shared" si="37"/>
        <v>0</v>
      </c>
      <c r="BS11" s="1807">
        <f t="shared" si="38"/>
        <v>0</v>
      </c>
      <c r="BT11" s="1807">
        <f t="shared" si="39"/>
        <v>0</v>
      </c>
      <c r="BU11" s="1807">
        <f t="shared" si="2"/>
        <v>0</v>
      </c>
      <c r="BV11" s="1807">
        <f t="shared" si="3"/>
        <v>0</v>
      </c>
      <c r="BW11" s="1807">
        <f t="shared" si="4"/>
        <v>0</v>
      </c>
      <c r="BX11" s="1807">
        <f t="shared" si="5"/>
        <v>0</v>
      </c>
      <c r="BY11" s="1807">
        <f t="shared" si="6"/>
        <v>0</v>
      </c>
      <c r="BZ11" s="1807">
        <f t="shared" si="7"/>
        <v>0</v>
      </c>
      <c r="CA11" s="1807">
        <f t="shared" si="8"/>
        <v>0</v>
      </c>
      <c r="CB11" s="1807">
        <f t="shared" si="9"/>
        <v>0</v>
      </c>
      <c r="CC11" s="1807">
        <f t="shared" si="10"/>
        <v>0</v>
      </c>
      <c r="CD11" s="1807">
        <f t="shared" si="11"/>
        <v>0</v>
      </c>
      <c r="CE11" s="1807">
        <f t="shared" si="12"/>
        <v>0</v>
      </c>
      <c r="CF11" s="1807">
        <f t="shared" si="13"/>
        <v>0</v>
      </c>
      <c r="CG11" s="1807">
        <f t="shared" si="14"/>
        <v>0</v>
      </c>
      <c r="CH11" s="1807">
        <f t="shared" si="15"/>
        <v>0</v>
      </c>
      <c r="CI11" s="1807">
        <f t="shared" si="16"/>
        <v>0</v>
      </c>
      <c r="CJ11" s="1830">
        <f t="shared" si="17"/>
        <v>0</v>
      </c>
      <c r="CK11" s="773">
        <f t="shared" si="40"/>
        <v>0</v>
      </c>
      <c r="CL11" s="799">
        <v>0.29404428992517573</v>
      </c>
      <c r="CM11" s="773">
        <f t="shared" si="41"/>
        <v>0</v>
      </c>
      <c r="CN11" s="1816">
        <v>9.5426936545445882E-5</v>
      </c>
      <c r="CO11" s="1835">
        <v>3.8244905272725887E-3</v>
      </c>
      <c r="CP11" s="1835">
        <v>4.5916334876771352E-5</v>
      </c>
      <c r="CQ11" s="1835">
        <v>1.0098097986636843</v>
      </c>
      <c r="CR11" s="1835">
        <v>1.9814327833809491E-6</v>
      </c>
      <c r="CS11" s="1835">
        <v>3.0458005614456812E-2</v>
      </c>
      <c r="CT11" s="1835">
        <v>2.6828424325296266E-6</v>
      </c>
      <c r="CU11" s="1835">
        <v>3.2739543603824179E-5</v>
      </c>
      <c r="CV11" s="1835">
        <v>7.4993041156829333E-5</v>
      </c>
      <c r="CW11" s="1835">
        <v>6.9030439172111549E-7</v>
      </c>
      <c r="CX11" s="1835">
        <v>8.7935523582960464E-7</v>
      </c>
      <c r="CY11" s="1835">
        <v>4.9464118412689989E-6</v>
      </c>
      <c r="CZ11" s="1835">
        <v>1.0443524018078972E-6</v>
      </c>
      <c r="DA11" s="1835">
        <v>1.0253079484121893E-6</v>
      </c>
      <c r="DB11" s="1835">
        <v>7.5128441580792799E-7</v>
      </c>
      <c r="DC11" s="1835">
        <v>8.2196406975237969E-7</v>
      </c>
      <c r="DD11" s="1835">
        <v>9.4962233386808616E-7</v>
      </c>
      <c r="DE11" s="1835">
        <v>1.4513584491076786E-6</v>
      </c>
      <c r="DF11" s="1835">
        <v>1.5423664696744119E-6</v>
      </c>
      <c r="DG11" s="1835">
        <v>1.1228202476644071E-6</v>
      </c>
      <c r="DH11" s="1835">
        <v>6.4028148395360356E-7</v>
      </c>
      <c r="DI11" s="1835">
        <v>1.5035733579587671E-6</v>
      </c>
      <c r="DJ11" s="1835">
        <v>2.1344081078661736E-4</v>
      </c>
      <c r="DK11" s="1835">
        <v>2.7285859075207061E-6</v>
      </c>
      <c r="DL11" s="1835">
        <v>1.2332344401006835E-6</v>
      </c>
      <c r="DM11" s="1835">
        <v>2.4196263029234641E-6</v>
      </c>
      <c r="DN11" s="1835">
        <v>1.694321613515465E-6</v>
      </c>
      <c r="DO11" s="1835">
        <v>4.3918965851702172E-6</v>
      </c>
      <c r="DP11" s="1835">
        <v>2.5984063187393927E-6</v>
      </c>
      <c r="DQ11" s="1835">
        <v>1.221582457514984E-6</v>
      </c>
      <c r="DR11" s="1835">
        <v>2.6521513235170216E-6</v>
      </c>
      <c r="DS11" s="1835">
        <v>2.2205921396067301E-5</v>
      </c>
      <c r="DT11" s="1835">
        <v>9.219755251627774E-6</v>
      </c>
      <c r="DU11" s="1835">
        <v>7.9459366151088723E-5</v>
      </c>
      <c r="DV11" s="1835">
        <v>2.9890567449340332E-4</v>
      </c>
      <c r="DW11" s="1835">
        <v>1.7515207506873274E-5</v>
      </c>
      <c r="DX11" s="1835">
        <v>3.7352802534306048E-6</v>
      </c>
      <c r="DY11" s="1835">
        <v>2.2825720858718045E-3</v>
      </c>
      <c r="DZ11" s="1835">
        <v>1.1373908233816677E-5</v>
      </c>
      <c r="EA11" s="1836">
        <v>3.5293215490145431E-5</v>
      </c>
      <c r="EB11" s="1777">
        <v>0</v>
      </c>
      <c r="EC11" s="774">
        <v>0.55945080403379666</v>
      </c>
      <c r="ED11" s="1778">
        <f t="shared" si="42"/>
        <v>0</v>
      </c>
      <c r="EE11" s="1777">
        <f t="shared" si="43"/>
        <v>0</v>
      </c>
      <c r="EF11" s="776">
        <v>0.17278209321340965</v>
      </c>
      <c r="EG11" s="1778">
        <f t="shared" si="44"/>
        <v>0</v>
      </c>
      <c r="EH11" s="1777">
        <f t="shared" si="45"/>
        <v>0</v>
      </c>
      <c r="EI11" s="1978"/>
      <c r="EJ11" s="1939"/>
      <c r="EK11" s="799">
        <v>1.7028508571121888E-3</v>
      </c>
      <c r="EL11" s="1602">
        <f t="shared" si="46"/>
        <v>0</v>
      </c>
      <c r="EM11" s="1779">
        <f t="shared" si="47"/>
        <v>0</v>
      </c>
      <c r="EN11" s="1602">
        <f t="shared" si="48"/>
        <v>0</v>
      </c>
      <c r="EO11" s="1780">
        <f t="shared" si="49"/>
        <v>0</v>
      </c>
      <c r="EP11" s="764">
        <v>4</v>
      </c>
      <c r="EQ11" s="765" t="s">
        <v>2</v>
      </c>
      <c r="ER11" s="716"/>
      <c r="ES11" s="764">
        <v>4</v>
      </c>
      <c r="ET11" s="765" t="s">
        <v>2</v>
      </c>
      <c r="EU11" s="779">
        <v>0.139207</v>
      </c>
      <c r="EV11" s="1751">
        <f t="shared" si="50"/>
        <v>0</v>
      </c>
      <c r="EW11" s="1752">
        <f t="shared" si="51"/>
        <v>0</v>
      </c>
      <c r="EX11" s="1753">
        <f t="shared" si="52"/>
        <v>0</v>
      </c>
      <c r="EY11" s="774">
        <v>3.0339000000000001E-2</v>
      </c>
      <c r="EZ11" s="1751">
        <f t="shared" si="53"/>
        <v>0</v>
      </c>
      <c r="FA11" s="1754">
        <f t="shared" si="54"/>
        <v>0</v>
      </c>
      <c r="FB11" s="1755">
        <f t="shared" si="55"/>
        <v>0</v>
      </c>
    </row>
    <row r="12" spans="2:158" ht="11.25" customHeight="1">
      <c r="B12" s="764">
        <v>5</v>
      </c>
      <c r="C12" s="765" t="s">
        <v>405</v>
      </c>
      <c r="D12" s="1774">
        <v>0</v>
      </c>
      <c r="E12" s="1775"/>
      <c r="F12" s="1776">
        <v>8.3267444158924731E-2</v>
      </c>
      <c r="G12" s="1776">
        <v>8.3267444158924731E-2</v>
      </c>
      <c r="H12" s="773">
        <f t="shared" si="18"/>
        <v>0</v>
      </c>
      <c r="I12" s="1806">
        <v>0</v>
      </c>
      <c r="J12" s="1807">
        <v>3.870268596640607E-5</v>
      </c>
      <c r="K12" s="1807">
        <v>3.1126789790412947E-4</v>
      </c>
      <c r="L12" s="1807">
        <v>0</v>
      </c>
      <c r="M12" s="1807">
        <v>3.5546938116012279E-3</v>
      </c>
      <c r="N12" s="1807">
        <v>2.5539033219897463E-4</v>
      </c>
      <c r="O12" s="1807">
        <v>4.9592514836427358E-5</v>
      </c>
      <c r="P12" s="1807">
        <v>1.3154139532470228E-2</v>
      </c>
      <c r="Q12" s="1807">
        <v>9.7615671272631328E-3</v>
      </c>
      <c r="R12" s="1807">
        <v>6.0770667119334577E-2</v>
      </c>
      <c r="S12" s="1807">
        <v>0</v>
      </c>
      <c r="T12" s="1807">
        <v>9.3141558642772293E-2</v>
      </c>
      <c r="U12" s="1807">
        <v>7.4296085943151069E-2</v>
      </c>
      <c r="V12" s="1807">
        <v>2.0026091009633817E-2</v>
      </c>
      <c r="W12" s="1807">
        <v>2.0216606498194947E-4</v>
      </c>
      <c r="X12" s="1807">
        <v>0</v>
      </c>
      <c r="Y12" s="1807">
        <v>9.8129006934449822E-5</v>
      </c>
      <c r="Z12" s="1807">
        <v>1.0152627838505533E-4</v>
      </c>
      <c r="AA12" s="1807">
        <v>2.4493509220056684E-4</v>
      </c>
      <c r="AB12" s="1807">
        <v>1.9014660303093684E-5</v>
      </c>
      <c r="AC12" s="1807">
        <v>0</v>
      </c>
      <c r="AD12" s="1807">
        <v>0</v>
      </c>
      <c r="AE12" s="1807">
        <v>2.1750951604132681E-4</v>
      </c>
      <c r="AF12" s="1807">
        <v>8.4594814699638383E-3</v>
      </c>
      <c r="AG12" s="1807">
        <v>0.26627565513597262</v>
      </c>
      <c r="AH12" s="1807">
        <v>0</v>
      </c>
      <c r="AI12" s="1807">
        <v>0</v>
      </c>
      <c r="AJ12" s="1807">
        <v>2.6477160801092977E-6</v>
      </c>
      <c r="AK12" s="1807">
        <v>0</v>
      </c>
      <c r="AL12" s="1807">
        <v>0</v>
      </c>
      <c r="AM12" s="1807">
        <v>2.0543709824207477E-6</v>
      </c>
      <c r="AN12" s="1807">
        <v>0</v>
      </c>
      <c r="AO12" s="1807">
        <v>1.6263864944865497E-5</v>
      </c>
      <c r="AP12" s="1807">
        <v>2.2047617341553421E-5</v>
      </c>
      <c r="AQ12" s="1807">
        <v>9.527503862041744E-6</v>
      </c>
      <c r="AR12" s="1807">
        <v>1.2719814290711355E-4</v>
      </c>
      <c r="AS12" s="1807">
        <v>6.6600121305460944E-6</v>
      </c>
      <c r="AT12" s="1807">
        <v>2.3207563809196694E-5</v>
      </c>
      <c r="AU12" s="1807">
        <v>0</v>
      </c>
      <c r="AV12" s="1830">
        <v>2.1307877522320001E-4</v>
      </c>
      <c r="AW12" s="1823">
        <f t="shared" si="56"/>
        <v>0</v>
      </c>
      <c r="AX12" s="1807">
        <f t="shared" si="19"/>
        <v>0</v>
      </c>
      <c r="AY12" s="1807">
        <f t="shared" si="20"/>
        <v>0</v>
      </c>
      <c r="AZ12" s="1807">
        <f t="shared" si="21"/>
        <v>0</v>
      </c>
      <c r="BA12" s="1807">
        <f t="shared" si="22"/>
        <v>0</v>
      </c>
      <c r="BB12" s="1807">
        <f t="shared" si="23"/>
        <v>0</v>
      </c>
      <c r="BC12" s="1807">
        <f t="shared" si="24"/>
        <v>0</v>
      </c>
      <c r="BD12" s="1807">
        <f t="shared" si="25"/>
        <v>0</v>
      </c>
      <c r="BE12" s="1807">
        <f t="shared" si="26"/>
        <v>0</v>
      </c>
      <c r="BF12" s="1807">
        <f t="shared" si="27"/>
        <v>0</v>
      </c>
      <c r="BG12" s="1807">
        <f t="shared" si="28"/>
        <v>0</v>
      </c>
      <c r="BH12" s="1807">
        <f t="shared" si="29"/>
        <v>0</v>
      </c>
      <c r="BI12" s="1807">
        <f t="shared" si="30"/>
        <v>0</v>
      </c>
      <c r="BJ12" s="1807">
        <f t="shared" si="31"/>
        <v>0</v>
      </c>
      <c r="BK12" s="1807">
        <f t="shared" si="32"/>
        <v>0</v>
      </c>
      <c r="BL12" s="1807">
        <f t="shared" si="33"/>
        <v>0</v>
      </c>
      <c r="BM12" s="1807">
        <f t="shared" si="0"/>
        <v>0</v>
      </c>
      <c r="BN12" s="1807">
        <f t="shared" si="1"/>
        <v>0</v>
      </c>
      <c r="BO12" s="1807">
        <f t="shared" si="34"/>
        <v>0</v>
      </c>
      <c r="BP12" s="1807">
        <f t="shared" si="35"/>
        <v>0</v>
      </c>
      <c r="BQ12" s="1807">
        <f t="shared" si="36"/>
        <v>0</v>
      </c>
      <c r="BR12" s="1807">
        <f t="shared" si="37"/>
        <v>0</v>
      </c>
      <c r="BS12" s="1807">
        <f t="shared" si="38"/>
        <v>0</v>
      </c>
      <c r="BT12" s="1807">
        <f t="shared" si="39"/>
        <v>0</v>
      </c>
      <c r="BU12" s="1807">
        <f t="shared" si="2"/>
        <v>0</v>
      </c>
      <c r="BV12" s="1807">
        <f t="shared" si="3"/>
        <v>0</v>
      </c>
      <c r="BW12" s="1807">
        <f t="shared" si="4"/>
        <v>0</v>
      </c>
      <c r="BX12" s="1807">
        <f t="shared" si="5"/>
        <v>0</v>
      </c>
      <c r="BY12" s="1807">
        <f t="shared" si="6"/>
        <v>0</v>
      </c>
      <c r="BZ12" s="1807">
        <f t="shared" si="7"/>
        <v>0</v>
      </c>
      <c r="CA12" s="1807">
        <f t="shared" si="8"/>
        <v>0</v>
      </c>
      <c r="CB12" s="1807">
        <f t="shared" si="9"/>
        <v>0</v>
      </c>
      <c r="CC12" s="1807">
        <f t="shared" si="10"/>
        <v>0</v>
      </c>
      <c r="CD12" s="1807">
        <f t="shared" si="11"/>
        <v>0</v>
      </c>
      <c r="CE12" s="1807">
        <f t="shared" si="12"/>
        <v>0</v>
      </c>
      <c r="CF12" s="1807">
        <f t="shared" si="13"/>
        <v>0</v>
      </c>
      <c r="CG12" s="1807">
        <f t="shared" si="14"/>
        <v>0</v>
      </c>
      <c r="CH12" s="1807">
        <f t="shared" si="15"/>
        <v>0</v>
      </c>
      <c r="CI12" s="1807">
        <f t="shared" si="16"/>
        <v>0</v>
      </c>
      <c r="CJ12" s="1830">
        <f t="shared" si="17"/>
        <v>0</v>
      </c>
      <c r="CK12" s="773">
        <f t="shared" si="40"/>
        <v>0</v>
      </c>
      <c r="CL12" s="799">
        <v>8.3267444158924731E-2</v>
      </c>
      <c r="CM12" s="773">
        <f t="shared" si="41"/>
        <v>0</v>
      </c>
      <c r="CN12" s="1816">
        <v>2.2226555496001387E-4</v>
      </c>
      <c r="CO12" s="1835">
        <v>2.8103419241207476E-4</v>
      </c>
      <c r="CP12" s="1835">
        <v>9.2140173183950479E-5</v>
      </c>
      <c r="CQ12" s="1835">
        <v>1.1803832519584905E-4</v>
      </c>
      <c r="CR12" s="1835">
        <v>1.0010047964389261</v>
      </c>
      <c r="CS12" s="1835">
        <v>3.2757752080154161E-4</v>
      </c>
      <c r="CT12" s="1835">
        <v>3.2238734407227327E-4</v>
      </c>
      <c r="CU12" s="1835">
        <v>4.1409772054676044E-3</v>
      </c>
      <c r="CV12" s="1835">
        <v>1.3585247580885575E-3</v>
      </c>
      <c r="CW12" s="1835">
        <v>5.543458802344998E-3</v>
      </c>
      <c r="CX12" s="1835">
        <v>6.0232502341318612E-4</v>
      </c>
      <c r="CY12" s="1835">
        <v>9.6275224125238323E-3</v>
      </c>
      <c r="CZ12" s="1835">
        <v>1.0188634479091626E-2</v>
      </c>
      <c r="DA12" s="1835">
        <v>2.2384508761670052E-3</v>
      </c>
      <c r="DB12" s="1835">
        <v>8.2951160096803717E-4</v>
      </c>
      <c r="DC12" s="1835">
        <v>4.8452757948530062E-4</v>
      </c>
      <c r="DD12" s="1835">
        <v>4.6576917179371309E-4</v>
      </c>
      <c r="DE12" s="1835">
        <v>5.5540045170712326E-4</v>
      </c>
      <c r="DF12" s="1835">
        <v>8.2954290367366623E-4</v>
      </c>
      <c r="DG12" s="1835">
        <v>4.2656972925677347E-4</v>
      </c>
      <c r="DH12" s="1835">
        <v>1.2986175870451251E-4</v>
      </c>
      <c r="DI12" s="1835">
        <v>7.2458318199487251E-4</v>
      </c>
      <c r="DJ12" s="1835">
        <v>5.740856867742449E-4</v>
      </c>
      <c r="DK12" s="1835">
        <v>1.0975782440233951E-3</v>
      </c>
      <c r="DL12" s="1835">
        <v>2.3902686803688782E-2</v>
      </c>
      <c r="DM12" s="1835">
        <v>7.779551611724404E-4</v>
      </c>
      <c r="DN12" s="1835">
        <v>1.7682127818604409E-3</v>
      </c>
      <c r="DO12" s="1835">
        <v>5.4085033005049361E-4</v>
      </c>
      <c r="DP12" s="1835">
        <v>1.3988053228471402E-4</v>
      </c>
      <c r="DQ12" s="1835">
        <v>7.9563809470909421E-5</v>
      </c>
      <c r="DR12" s="1835">
        <v>1.9033841580033719E-4</v>
      </c>
      <c r="DS12" s="1835">
        <v>2.5443184979628424E-4</v>
      </c>
      <c r="DT12" s="1835">
        <v>2.6909671976819353E-4</v>
      </c>
      <c r="DU12" s="1835">
        <v>4.3769196221466659E-4</v>
      </c>
      <c r="DV12" s="1835">
        <v>2.6151383057948291E-4</v>
      </c>
      <c r="DW12" s="1835">
        <v>1.7386188214485451E-4</v>
      </c>
      <c r="DX12" s="1835">
        <v>1.4676643590135391E-4</v>
      </c>
      <c r="DY12" s="1835">
        <v>7.7460852959845557E-4</v>
      </c>
      <c r="DZ12" s="1835">
        <v>7.6872813974731679E-4</v>
      </c>
      <c r="EA12" s="1836">
        <v>2.4632367306331331E-4</v>
      </c>
      <c r="EB12" s="1777">
        <v>0</v>
      </c>
      <c r="EC12" s="774">
        <v>0.41864598481176279</v>
      </c>
      <c r="ED12" s="1778">
        <f t="shared" si="42"/>
        <v>0</v>
      </c>
      <c r="EE12" s="1777">
        <f t="shared" si="43"/>
        <v>0</v>
      </c>
      <c r="EF12" s="776">
        <v>0.17504174072278775</v>
      </c>
      <c r="EG12" s="1778">
        <f t="shared" si="44"/>
        <v>0</v>
      </c>
      <c r="EH12" s="1777">
        <f t="shared" si="45"/>
        <v>0</v>
      </c>
      <c r="EI12" s="1978"/>
      <c r="EJ12" s="1939"/>
      <c r="EK12" s="799">
        <v>7.7452736852923578E-4</v>
      </c>
      <c r="EL12" s="1602">
        <f t="shared" si="46"/>
        <v>0</v>
      </c>
      <c r="EM12" s="1779">
        <f t="shared" si="47"/>
        <v>0</v>
      </c>
      <c r="EN12" s="1602">
        <f t="shared" si="48"/>
        <v>0</v>
      </c>
      <c r="EO12" s="1780">
        <f t="shared" si="49"/>
        <v>0</v>
      </c>
      <c r="EP12" s="764">
        <v>5</v>
      </c>
      <c r="EQ12" s="765" t="s">
        <v>405</v>
      </c>
      <c r="ER12" s="716"/>
      <c r="ES12" s="764">
        <v>5</v>
      </c>
      <c r="ET12" s="765" t="s">
        <v>405</v>
      </c>
      <c r="EU12" s="779">
        <v>3.6301E-2</v>
      </c>
      <c r="EV12" s="1751">
        <f t="shared" si="50"/>
        <v>0</v>
      </c>
      <c r="EW12" s="1752">
        <f t="shared" si="51"/>
        <v>0</v>
      </c>
      <c r="EX12" s="1753">
        <f t="shared" si="52"/>
        <v>0</v>
      </c>
      <c r="EY12" s="774">
        <v>3.5978000000000003E-2</v>
      </c>
      <c r="EZ12" s="1751">
        <f t="shared" si="53"/>
        <v>0</v>
      </c>
      <c r="FA12" s="1754">
        <f t="shared" si="54"/>
        <v>0</v>
      </c>
      <c r="FB12" s="1755">
        <f t="shared" si="55"/>
        <v>0</v>
      </c>
    </row>
    <row r="13" spans="2:158" ht="11.25" customHeight="1">
      <c r="B13" s="764">
        <v>6</v>
      </c>
      <c r="C13" s="765" t="s">
        <v>406</v>
      </c>
      <c r="D13" s="1774">
        <v>0</v>
      </c>
      <c r="E13" s="1775"/>
      <c r="F13" s="1776">
        <v>0.29550220231361946</v>
      </c>
      <c r="G13" s="1776">
        <v>0.29550220231361946</v>
      </c>
      <c r="H13" s="773">
        <f t="shared" si="18"/>
        <v>0</v>
      </c>
      <c r="I13" s="1806">
        <v>8.0567242919866375E-3</v>
      </c>
      <c r="J13" s="1807">
        <v>0.4003889619939624</v>
      </c>
      <c r="K13" s="1807">
        <v>4.2539946046897693E-3</v>
      </c>
      <c r="L13" s="1807">
        <v>8.2481602616516755E-2</v>
      </c>
      <c r="M13" s="1807">
        <v>0</v>
      </c>
      <c r="N13" s="1807">
        <v>0.15088248001038587</v>
      </c>
      <c r="O13" s="1807">
        <v>1.1571586795166383E-4</v>
      </c>
      <c r="P13" s="1807">
        <v>2.8150377500454037E-3</v>
      </c>
      <c r="Q13" s="1807">
        <v>6.0020446525739539E-3</v>
      </c>
      <c r="R13" s="1807">
        <v>0</v>
      </c>
      <c r="S13" s="1807">
        <v>0</v>
      </c>
      <c r="T13" s="1807">
        <v>3.8733667303620306E-4</v>
      </c>
      <c r="U13" s="1807">
        <v>0</v>
      </c>
      <c r="V13" s="1807">
        <v>0</v>
      </c>
      <c r="W13" s="1807">
        <v>0</v>
      </c>
      <c r="X13" s="1807">
        <v>0</v>
      </c>
      <c r="Y13" s="1807">
        <v>0</v>
      </c>
      <c r="Z13" s="1807">
        <v>0</v>
      </c>
      <c r="AA13" s="1807">
        <v>0</v>
      </c>
      <c r="AB13" s="1807">
        <v>0</v>
      </c>
      <c r="AC13" s="1807">
        <v>0</v>
      </c>
      <c r="AD13" s="1807">
        <v>0</v>
      </c>
      <c r="AE13" s="1807">
        <v>5.0752220409642926E-4</v>
      </c>
      <c r="AF13" s="1807">
        <v>3.8487176842419641E-5</v>
      </c>
      <c r="AG13" s="1807">
        <v>0</v>
      </c>
      <c r="AH13" s="1807">
        <v>0</v>
      </c>
      <c r="AI13" s="1807">
        <v>0</v>
      </c>
      <c r="AJ13" s="1807">
        <v>1.4165281028584743E-4</v>
      </c>
      <c r="AK13" s="1807">
        <v>0</v>
      </c>
      <c r="AL13" s="1807">
        <v>0</v>
      </c>
      <c r="AM13" s="1807">
        <v>4.5196161613256447E-5</v>
      </c>
      <c r="AN13" s="1807">
        <v>0</v>
      </c>
      <c r="AO13" s="1807">
        <v>4.011753353066823E-4</v>
      </c>
      <c r="AP13" s="1807">
        <v>5.7296245566361946E-3</v>
      </c>
      <c r="AQ13" s="1807">
        <v>9.2062908746929073E-3</v>
      </c>
      <c r="AR13" s="1807">
        <v>9.8578560753013003E-4</v>
      </c>
      <c r="AS13" s="1807">
        <v>4.4400080870307296E-6</v>
      </c>
      <c r="AT13" s="1807">
        <v>0.12327625819807192</v>
      </c>
      <c r="AU13" s="1807">
        <v>0</v>
      </c>
      <c r="AV13" s="1830">
        <v>3.0470264856917602E-3</v>
      </c>
      <c r="AW13" s="1823">
        <f t="shared" si="56"/>
        <v>0</v>
      </c>
      <c r="AX13" s="1807">
        <f t="shared" si="19"/>
        <v>0</v>
      </c>
      <c r="AY13" s="1807">
        <f t="shared" si="20"/>
        <v>0</v>
      </c>
      <c r="AZ13" s="1807">
        <f t="shared" si="21"/>
        <v>0</v>
      </c>
      <c r="BA13" s="1807">
        <f t="shared" si="22"/>
        <v>0</v>
      </c>
      <c r="BB13" s="1807">
        <f t="shared" si="23"/>
        <v>0</v>
      </c>
      <c r="BC13" s="1807">
        <f t="shared" si="24"/>
        <v>0</v>
      </c>
      <c r="BD13" s="1807">
        <f t="shared" si="25"/>
        <v>0</v>
      </c>
      <c r="BE13" s="1807">
        <f t="shared" si="26"/>
        <v>0</v>
      </c>
      <c r="BF13" s="1807">
        <f t="shared" si="27"/>
        <v>0</v>
      </c>
      <c r="BG13" s="1807">
        <f t="shared" si="28"/>
        <v>0</v>
      </c>
      <c r="BH13" s="1807">
        <f t="shared" si="29"/>
        <v>0</v>
      </c>
      <c r="BI13" s="1807">
        <f t="shared" si="30"/>
        <v>0</v>
      </c>
      <c r="BJ13" s="1807">
        <f t="shared" si="31"/>
        <v>0</v>
      </c>
      <c r="BK13" s="1807">
        <f t="shared" si="32"/>
        <v>0</v>
      </c>
      <c r="BL13" s="1807">
        <f t="shared" si="33"/>
        <v>0</v>
      </c>
      <c r="BM13" s="1807">
        <f t="shared" si="0"/>
        <v>0</v>
      </c>
      <c r="BN13" s="1807">
        <f t="shared" si="1"/>
        <v>0</v>
      </c>
      <c r="BO13" s="1807">
        <f t="shared" si="34"/>
        <v>0</v>
      </c>
      <c r="BP13" s="1807">
        <f t="shared" si="35"/>
        <v>0</v>
      </c>
      <c r="BQ13" s="1807">
        <f t="shared" si="36"/>
        <v>0</v>
      </c>
      <c r="BR13" s="1807">
        <f t="shared" si="37"/>
        <v>0</v>
      </c>
      <c r="BS13" s="1807">
        <f t="shared" si="38"/>
        <v>0</v>
      </c>
      <c r="BT13" s="1807">
        <f t="shared" si="39"/>
        <v>0</v>
      </c>
      <c r="BU13" s="1807">
        <f t="shared" si="2"/>
        <v>0</v>
      </c>
      <c r="BV13" s="1807">
        <f t="shared" si="3"/>
        <v>0</v>
      </c>
      <c r="BW13" s="1807">
        <f t="shared" si="4"/>
        <v>0</v>
      </c>
      <c r="BX13" s="1807">
        <f t="shared" si="5"/>
        <v>0</v>
      </c>
      <c r="BY13" s="1807">
        <f t="shared" si="6"/>
        <v>0</v>
      </c>
      <c r="BZ13" s="1807">
        <f t="shared" si="7"/>
        <v>0</v>
      </c>
      <c r="CA13" s="1807">
        <f t="shared" si="8"/>
        <v>0</v>
      </c>
      <c r="CB13" s="1807">
        <f t="shared" si="9"/>
        <v>0</v>
      </c>
      <c r="CC13" s="1807">
        <f t="shared" si="10"/>
        <v>0</v>
      </c>
      <c r="CD13" s="1807">
        <f t="shared" si="11"/>
        <v>0</v>
      </c>
      <c r="CE13" s="1807">
        <f t="shared" si="12"/>
        <v>0</v>
      </c>
      <c r="CF13" s="1807">
        <f t="shared" si="13"/>
        <v>0</v>
      </c>
      <c r="CG13" s="1807">
        <f t="shared" si="14"/>
        <v>0</v>
      </c>
      <c r="CH13" s="1807">
        <f t="shared" si="15"/>
        <v>0</v>
      </c>
      <c r="CI13" s="1807">
        <f t="shared" si="16"/>
        <v>0</v>
      </c>
      <c r="CJ13" s="1830">
        <f t="shared" si="17"/>
        <v>0</v>
      </c>
      <c r="CK13" s="773">
        <f t="shared" si="40"/>
        <v>0</v>
      </c>
      <c r="CL13" s="799">
        <v>0.29550220231361946</v>
      </c>
      <c r="CM13" s="773">
        <f t="shared" si="41"/>
        <v>0</v>
      </c>
      <c r="CN13" s="1816">
        <v>3.3174539087925683E-3</v>
      </c>
      <c r="CO13" s="1835">
        <v>0.13351631858864293</v>
      </c>
      <c r="CP13" s="1835">
        <v>1.5888413593038639E-3</v>
      </c>
      <c r="CQ13" s="1835">
        <v>2.6214265828444303E-2</v>
      </c>
      <c r="CR13" s="1835">
        <v>4.1486271558352427E-5</v>
      </c>
      <c r="CS13" s="1835">
        <v>1.0633955897705487</v>
      </c>
      <c r="CT13" s="1835">
        <v>5.300315699122567E-5</v>
      </c>
      <c r="CU13" s="1835">
        <v>1.1092161257124547E-3</v>
      </c>
      <c r="CV13" s="1835">
        <v>1.9177300009491213E-3</v>
      </c>
      <c r="CW13" s="1835">
        <v>1.5169142493187327E-5</v>
      </c>
      <c r="CX13" s="1835">
        <v>1.9687171187809157E-5</v>
      </c>
      <c r="CY13" s="1835">
        <v>1.5396724190611271E-4</v>
      </c>
      <c r="CZ13" s="1835">
        <v>1.7734856699444708E-5</v>
      </c>
      <c r="DA13" s="1835">
        <v>2.2372717289427584E-5</v>
      </c>
      <c r="DB13" s="1835">
        <v>1.54505919942584E-5</v>
      </c>
      <c r="DC13" s="1835">
        <v>1.9458691669058151E-5</v>
      </c>
      <c r="DD13" s="1835">
        <v>2.0601847024287113E-5</v>
      </c>
      <c r="DE13" s="1835">
        <v>2.3974735892499336E-5</v>
      </c>
      <c r="DF13" s="1835">
        <v>2.9789740666272281E-5</v>
      </c>
      <c r="DG13" s="1835">
        <v>2.035209773880689E-5</v>
      </c>
      <c r="DH13" s="1835">
        <v>9.8160727373974419E-6</v>
      </c>
      <c r="DI13" s="1835">
        <v>3.6998489208256187E-5</v>
      </c>
      <c r="DJ13" s="1835">
        <v>2.4637284246856737E-4</v>
      </c>
      <c r="DK13" s="1835">
        <v>6.7878089553815294E-5</v>
      </c>
      <c r="DL13" s="1835">
        <v>1.8506688027286547E-5</v>
      </c>
      <c r="DM13" s="1835">
        <v>4.7342922084638944E-5</v>
      </c>
      <c r="DN13" s="1835">
        <v>3.7902046621315739E-5</v>
      </c>
      <c r="DO13" s="1835">
        <v>1.0005731822786033E-4</v>
      </c>
      <c r="DP13" s="1835">
        <v>3.8930337057752099E-5</v>
      </c>
      <c r="DQ13" s="1835">
        <v>2.1490996897461149E-5</v>
      </c>
      <c r="DR13" s="1835">
        <v>5.5058552615126999E-5</v>
      </c>
      <c r="DS13" s="1835">
        <v>3.7949348967344552E-4</v>
      </c>
      <c r="DT13" s="1835">
        <v>1.633340259780019E-4</v>
      </c>
      <c r="DU13" s="1835">
        <v>1.965969556850842E-3</v>
      </c>
      <c r="DV13" s="1835">
        <v>3.4773929957545042E-3</v>
      </c>
      <c r="DW13" s="1835">
        <v>4.4406079910936172E-4</v>
      </c>
      <c r="DX13" s="1835">
        <v>6.3506066918034412E-5</v>
      </c>
      <c r="DY13" s="1835">
        <v>3.958546452665191E-2</v>
      </c>
      <c r="DZ13" s="1835">
        <v>1.9668855134928693E-4</v>
      </c>
      <c r="EA13" s="1836">
        <v>1.0917977477430752E-3</v>
      </c>
      <c r="EB13" s="1777">
        <v>0</v>
      </c>
      <c r="EC13" s="774">
        <v>0.23218386401316113</v>
      </c>
      <c r="ED13" s="1778">
        <f t="shared" si="42"/>
        <v>0</v>
      </c>
      <c r="EE13" s="1777">
        <f t="shared" si="43"/>
        <v>0</v>
      </c>
      <c r="EF13" s="776">
        <v>0.11289955285409338</v>
      </c>
      <c r="EG13" s="1778">
        <f t="shared" si="44"/>
        <v>0</v>
      </c>
      <c r="EH13" s="1777">
        <f t="shared" si="45"/>
        <v>0</v>
      </c>
      <c r="EI13" s="1978"/>
      <c r="EJ13" s="1939"/>
      <c r="EK13" s="799">
        <v>3.8725681861750405E-2</v>
      </c>
      <c r="EL13" s="1602">
        <f t="shared" si="46"/>
        <v>0</v>
      </c>
      <c r="EM13" s="1779">
        <f t="shared" si="47"/>
        <v>0</v>
      </c>
      <c r="EN13" s="1602">
        <f t="shared" si="48"/>
        <v>0</v>
      </c>
      <c r="EO13" s="1780">
        <f t="shared" si="49"/>
        <v>0</v>
      </c>
      <c r="EP13" s="764">
        <v>6</v>
      </c>
      <c r="EQ13" s="765" t="s">
        <v>406</v>
      </c>
      <c r="ER13" s="716"/>
      <c r="ES13" s="764">
        <v>6</v>
      </c>
      <c r="ET13" s="765" t="s">
        <v>406</v>
      </c>
      <c r="EU13" s="779">
        <v>5.3675E-2</v>
      </c>
      <c r="EV13" s="1751">
        <f t="shared" si="50"/>
        <v>0</v>
      </c>
      <c r="EW13" s="1752">
        <f t="shared" si="51"/>
        <v>0</v>
      </c>
      <c r="EX13" s="1753">
        <f t="shared" si="52"/>
        <v>0</v>
      </c>
      <c r="EY13" s="774">
        <v>5.0021999999999997E-2</v>
      </c>
      <c r="EZ13" s="1751">
        <f t="shared" si="53"/>
        <v>0</v>
      </c>
      <c r="FA13" s="1754">
        <f t="shared" si="54"/>
        <v>0</v>
      </c>
      <c r="FB13" s="1755">
        <f t="shared" si="55"/>
        <v>0</v>
      </c>
    </row>
    <row r="14" spans="2:158" ht="11.25" customHeight="1">
      <c r="B14" s="764">
        <v>7</v>
      </c>
      <c r="C14" s="765" t="s">
        <v>11</v>
      </c>
      <c r="D14" s="1774">
        <v>0</v>
      </c>
      <c r="E14" s="1775"/>
      <c r="F14" s="1776">
        <v>2.6859300607453673E-2</v>
      </c>
      <c r="G14" s="1776">
        <v>2.6859300607453673E-2</v>
      </c>
      <c r="H14" s="773">
        <f t="shared" si="18"/>
        <v>0</v>
      </c>
      <c r="I14" s="1806">
        <v>6.8877253679218422E-3</v>
      </c>
      <c r="J14" s="1807">
        <v>8.5145909126093354E-4</v>
      </c>
      <c r="K14" s="1807">
        <v>4.6690184685619425E-4</v>
      </c>
      <c r="L14" s="1807">
        <v>2.1310302534750612E-2</v>
      </c>
      <c r="M14" s="1807">
        <v>3.6085528087467012E-3</v>
      </c>
      <c r="N14" s="1807">
        <v>9.0025092100138552E-4</v>
      </c>
      <c r="O14" s="1807">
        <v>0.17471442976873358</v>
      </c>
      <c r="P14" s="1807">
        <v>3.0874607581143137E-3</v>
      </c>
      <c r="Q14" s="1807">
        <v>9.5636975233321243E-4</v>
      </c>
      <c r="R14" s="1807">
        <v>1.6975046681378373E-4</v>
      </c>
      <c r="S14" s="1807">
        <v>3.0852861235583632E-3</v>
      </c>
      <c r="T14" s="1807">
        <v>1.2394773537158499E-3</v>
      </c>
      <c r="U14" s="1807">
        <v>5.2910761647065123E-4</v>
      </c>
      <c r="V14" s="1807">
        <v>8.880872200939387E-4</v>
      </c>
      <c r="W14" s="1807">
        <v>1.0974729241877256E-3</v>
      </c>
      <c r="X14" s="1807">
        <v>1.1769321302471558E-3</v>
      </c>
      <c r="Y14" s="1807">
        <v>8.1774172445374849E-4</v>
      </c>
      <c r="Z14" s="1807">
        <v>1.1421706318318725E-3</v>
      </c>
      <c r="AA14" s="1807">
        <v>3.9539522026662936E-3</v>
      </c>
      <c r="AB14" s="1807">
        <v>1.08383563727634E-3</v>
      </c>
      <c r="AC14" s="1807">
        <v>1.419590346785642E-3</v>
      </c>
      <c r="AD14" s="1807">
        <v>4.461207770612808E-3</v>
      </c>
      <c r="AE14" s="1807">
        <v>2.755120536523473E-3</v>
      </c>
      <c r="AF14" s="1807">
        <v>2.5540090552629677E-3</v>
      </c>
      <c r="AG14" s="1807">
        <v>1.4743653906162341E-4</v>
      </c>
      <c r="AH14" s="1807">
        <v>7.9571251374944421E-4</v>
      </c>
      <c r="AI14" s="1807">
        <v>1.8981335020563112E-3</v>
      </c>
      <c r="AJ14" s="1807">
        <v>4.4044756992618166E-3</v>
      </c>
      <c r="AK14" s="1807">
        <v>1.420824461159025E-3</v>
      </c>
      <c r="AL14" s="1807">
        <v>2.0615658529728718E-5</v>
      </c>
      <c r="AM14" s="1807">
        <v>1.5099626720792494E-3</v>
      </c>
      <c r="AN14" s="1807">
        <v>7.3118794523359528E-4</v>
      </c>
      <c r="AO14" s="1807">
        <v>2.7336846328161425E-3</v>
      </c>
      <c r="AP14" s="1807">
        <v>2.9488688194327699E-4</v>
      </c>
      <c r="AQ14" s="1807">
        <v>2.8786672383168985E-3</v>
      </c>
      <c r="AR14" s="1807">
        <v>3.9558622444112318E-2</v>
      </c>
      <c r="AS14" s="1807">
        <v>2.1467439100793578E-3</v>
      </c>
      <c r="AT14" s="1807">
        <v>4.4628145205085241E-3</v>
      </c>
      <c r="AU14" s="1807">
        <v>1.9539484352197177E-2</v>
      </c>
      <c r="AV14" s="1830">
        <v>4.6877330549104004E-4</v>
      </c>
      <c r="AW14" s="1823">
        <f t="shared" si="56"/>
        <v>0</v>
      </c>
      <c r="AX14" s="1807">
        <f t="shared" si="19"/>
        <v>0</v>
      </c>
      <c r="AY14" s="1807">
        <f t="shared" si="20"/>
        <v>0</v>
      </c>
      <c r="AZ14" s="1807">
        <f t="shared" si="21"/>
        <v>0</v>
      </c>
      <c r="BA14" s="1807">
        <f t="shared" si="22"/>
        <v>0</v>
      </c>
      <c r="BB14" s="1807">
        <f t="shared" si="23"/>
        <v>0</v>
      </c>
      <c r="BC14" s="1807">
        <f t="shared" si="24"/>
        <v>0</v>
      </c>
      <c r="BD14" s="1807">
        <f t="shared" si="25"/>
        <v>0</v>
      </c>
      <c r="BE14" s="1807">
        <f t="shared" si="26"/>
        <v>0</v>
      </c>
      <c r="BF14" s="1807">
        <f t="shared" si="27"/>
        <v>0</v>
      </c>
      <c r="BG14" s="1807">
        <f t="shared" si="28"/>
        <v>0</v>
      </c>
      <c r="BH14" s="1807">
        <f t="shared" si="29"/>
        <v>0</v>
      </c>
      <c r="BI14" s="1807">
        <f t="shared" si="30"/>
        <v>0</v>
      </c>
      <c r="BJ14" s="1807">
        <f t="shared" si="31"/>
        <v>0</v>
      </c>
      <c r="BK14" s="1807">
        <f t="shared" si="32"/>
        <v>0</v>
      </c>
      <c r="BL14" s="1807">
        <f t="shared" si="33"/>
        <v>0</v>
      </c>
      <c r="BM14" s="1807">
        <f t="shared" si="0"/>
        <v>0</v>
      </c>
      <c r="BN14" s="1807">
        <f t="shared" si="1"/>
        <v>0</v>
      </c>
      <c r="BO14" s="1807">
        <f t="shared" si="34"/>
        <v>0</v>
      </c>
      <c r="BP14" s="1807">
        <f t="shared" si="35"/>
        <v>0</v>
      </c>
      <c r="BQ14" s="1807">
        <f t="shared" si="36"/>
        <v>0</v>
      </c>
      <c r="BR14" s="1807">
        <f t="shared" si="37"/>
        <v>0</v>
      </c>
      <c r="BS14" s="1807">
        <f t="shared" si="38"/>
        <v>0</v>
      </c>
      <c r="BT14" s="1807">
        <f t="shared" si="39"/>
        <v>0</v>
      </c>
      <c r="BU14" s="1807">
        <f t="shared" si="2"/>
        <v>0</v>
      </c>
      <c r="BV14" s="1807">
        <f t="shared" si="3"/>
        <v>0</v>
      </c>
      <c r="BW14" s="1807">
        <f t="shared" si="4"/>
        <v>0</v>
      </c>
      <c r="BX14" s="1807">
        <f t="shared" si="5"/>
        <v>0</v>
      </c>
      <c r="BY14" s="1807">
        <f t="shared" si="6"/>
        <v>0</v>
      </c>
      <c r="BZ14" s="1807">
        <f t="shared" si="7"/>
        <v>0</v>
      </c>
      <c r="CA14" s="1807">
        <f t="shared" si="8"/>
        <v>0</v>
      </c>
      <c r="CB14" s="1807">
        <f t="shared" si="9"/>
        <v>0</v>
      </c>
      <c r="CC14" s="1807">
        <f t="shared" si="10"/>
        <v>0</v>
      </c>
      <c r="CD14" s="1807">
        <f t="shared" si="11"/>
        <v>0</v>
      </c>
      <c r="CE14" s="1807">
        <f t="shared" si="12"/>
        <v>0</v>
      </c>
      <c r="CF14" s="1807">
        <f t="shared" si="13"/>
        <v>0</v>
      </c>
      <c r="CG14" s="1807">
        <f t="shared" si="14"/>
        <v>0</v>
      </c>
      <c r="CH14" s="1807">
        <f t="shared" si="15"/>
        <v>0</v>
      </c>
      <c r="CI14" s="1807">
        <f t="shared" si="16"/>
        <v>0</v>
      </c>
      <c r="CJ14" s="1830">
        <f t="shared" si="17"/>
        <v>0</v>
      </c>
      <c r="CK14" s="773">
        <f t="shared" si="40"/>
        <v>0</v>
      </c>
      <c r="CL14" s="799">
        <v>2.6859300607453673E-2</v>
      </c>
      <c r="CM14" s="773">
        <f t="shared" si="41"/>
        <v>0</v>
      </c>
      <c r="CN14" s="1816">
        <v>2.0552919306378707E-4</v>
      </c>
      <c r="CO14" s="1835">
        <v>5.8371766648360396E-5</v>
      </c>
      <c r="CP14" s="1835">
        <v>2.3651180409509503E-5</v>
      </c>
      <c r="CQ14" s="1835">
        <v>6.0451418564101147E-4</v>
      </c>
      <c r="CR14" s="1835">
        <v>1.232108156173812E-4</v>
      </c>
      <c r="CS14" s="1835">
        <v>7.7214954298198565E-5</v>
      </c>
      <c r="CT14" s="1835">
        <v>1.0047240467526475</v>
      </c>
      <c r="CU14" s="1835">
        <v>1.13594636381158E-4</v>
      </c>
      <c r="CV14" s="1835">
        <v>3.6748105606594563E-5</v>
      </c>
      <c r="CW14" s="1835">
        <v>1.6033358513457281E-5</v>
      </c>
      <c r="CX14" s="1835">
        <v>9.4068173697245153E-5</v>
      </c>
      <c r="CY14" s="1835">
        <v>5.0992793926123888E-5</v>
      </c>
      <c r="CZ14" s="1835">
        <v>2.6062394790451407E-5</v>
      </c>
      <c r="DA14" s="1835">
        <v>2.9433011768572544E-5</v>
      </c>
      <c r="DB14" s="1835">
        <v>4.0201656980928356E-5</v>
      </c>
      <c r="DC14" s="1835">
        <v>4.4450587354133927E-5</v>
      </c>
      <c r="DD14" s="1835">
        <v>3.5105494954271433E-5</v>
      </c>
      <c r="DE14" s="1835">
        <v>5.3117976222129399E-5</v>
      </c>
      <c r="DF14" s="1835">
        <v>1.3453775798042024E-4</v>
      </c>
      <c r="DG14" s="1835">
        <v>4.8912516304687645E-5</v>
      </c>
      <c r="DH14" s="1835">
        <v>5.098721199408226E-5</v>
      </c>
      <c r="DI14" s="1835">
        <v>1.3230676026460643E-4</v>
      </c>
      <c r="DJ14" s="1835">
        <v>9.6427812610525815E-5</v>
      </c>
      <c r="DK14" s="1835">
        <v>8.6548941654395042E-5</v>
      </c>
      <c r="DL14" s="1835">
        <v>1.7351696283811156E-5</v>
      </c>
      <c r="DM14" s="1835">
        <v>5.9672159561598276E-5</v>
      </c>
      <c r="DN14" s="1835">
        <v>6.8520954219029192E-5</v>
      </c>
      <c r="DO14" s="1835">
        <v>1.3269178653397252E-4</v>
      </c>
      <c r="DP14" s="1835">
        <v>5.8361116745687308E-5</v>
      </c>
      <c r="DQ14" s="1835">
        <v>7.4040289607328442E-6</v>
      </c>
      <c r="DR14" s="1835">
        <v>6.0454840080851177E-5</v>
      </c>
      <c r="DS14" s="1835">
        <v>4.0630119352024333E-5</v>
      </c>
      <c r="DT14" s="1835">
        <v>8.7448426065207102E-5</v>
      </c>
      <c r="DU14" s="1835">
        <v>2.0759862662615206E-5</v>
      </c>
      <c r="DV14" s="1835">
        <v>9.2249415474413232E-5</v>
      </c>
      <c r="DW14" s="1835">
        <v>1.0858068631690752E-3</v>
      </c>
      <c r="DX14" s="1835">
        <v>7.5316572870856189E-5</v>
      </c>
      <c r="DY14" s="1835">
        <v>1.450636136824531E-4</v>
      </c>
      <c r="DZ14" s="1835">
        <v>5.6459299642772185E-4</v>
      </c>
      <c r="EA14" s="1836">
        <v>5.3139028339514811E-5</v>
      </c>
      <c r="EB14" s="1777">
        <v>0</v>
      </c>
      <c r="EC14" s="774">
        <v>0.61071528937232411</v>
      </c>
      <c r="ED14" s="1778">
        <f t="shared" si="42"/>
        <v>0</v>
      </c>
      <c r="EE14" s="1777">
        <f t="shared" si="43"/>
        <v>0</v>
      </c>
      <c r="EF14" s="776">
        <v>0.39250822409204372</v>
      </c>
      <c r="EG14" s="1778">
        <f t="shared" si="44"/>
        <v>0</v>
      </c>
      <c r="EH14" s="1777">
        <f t="shared" si="45"/>
        <v>0</v>
      </c>
      <c r="EI14" s="1978"/>
      <c r="EJ14" s="1939"/>
      <c r="EK14" s="799">
        <v>3.5134503402800543E-4</v>
      </c>
      <c r="EL14" s="1602">
        <f t="shared" si="46"/>
        <v>0</v>
      </c>
      <c r="EM14" s="1779">
        <f t="shared" si="47"/>
        <v>0</v>
      </c>
      <c r="EN14" s="1602">
        <f t="shared" si="48"/>
        <v>0</v>
      </c>
      <c r="EO14" s="1780">
        <f t="shared" si="49"/>
        <v>0</v>
      </c>
      <c r="EP14" s="764">
        <v>7</v>
      </c>
      <c r="EQ14" s="765" t="s">
        <v>11</v>
      </c>
      <c r="ER14" s="716"/>
      <c r="ES14" s="764">
        <v>7</v>
      </c>
      <c r="ET14" s="765" t="s">
        <v>11</v>
      </c>
      <c r="EU14" s="779">
        <v>0.100871</v>
      </c>
      <c r="EV14" s="1751">
        <f t="shared" si="50"/>
        <v>0</v>
      </c>
      <c r="EW14" s="1752">
        <f t="shared" si="51"/>
        <v>0</v>
      </c>
      <c r="EX14" s="1753">
        <f t="shared" si="52"/>
        <v>0</v>
      </c>
      <c r="EY14" s="774">
        <v>9.3631000000000006E-2</v>
      </c>
      <c r="EZ14" s="1751">
        <f t="shared" si="53"/>
        <v>0</v>
      </c>
      <c r="FA14" s="1754">
        <f t="shared" si="54"/>
        <v>0</v>
      </c>
      <c r="FB14" s="1755">
        <f t="shared" si="55"/>
        <v>0</v>
      </c>
    </row>
    <row r="15" spans="2:158" ht="11.25" customHeight="1">
      <c r="B15" s="764">
        <v>8</v>
      </c>
      <c r="C15" s="765" t="s">
        <v>407</v>
      </c>
      <c r="D15" s="1774">
        <v>0</v>
      </c>
      <c r="E15" s="1775"/>
      <c r="F15" s="1776">
        <v>0.37117892261650276</v>
      </c>
      <c r="G15" s="1776">
        <v>0.37117892261650276</v>
      </c>
      <c r="H15" s="773">
        <f t="shared" si="18"/>
        <v>0</v>
      </c>
      <c r="I15" s="1806">
        <v>4.3318130862122294E-2</v>
      </c>
      <c r="J15" s="1807">
        <v>1.0372319838996827E-2</v>
      </c>
      <c r="K15" s="1807">
        <v>1.7638514214567338E-3</v>
      </c>
      <c r="L15" s="1807">
        <v>3.1173344235486508E-3</v>
      </c>
      <c r="M15" s="1807">
        <v>1.8312059029460871E-3</v>
      </c>
      <c r="N15" s="1807">
        <v>1.0439079828633088E-2</v>
      </c>
      <c r="O15" s="1807">
        <v>3.8516853189625245E-3</v>
      </c>
      <c r="P15" s="1807">
        <v>0.42647173286978179</v>
      </c>
      <c r="Q15" s="1807">
        <v>1.1179632622102035E-2</v>
      </c>
      <c r="R15" s="1807">
        <v>0</v>
      </c>
      <c r="S15" s="1807">
        <v>7.1255417615514582E-3</v>
      </c>
      <c r="T15" s="1807">
        <v>1.1826679750038734E-2</v>
      </c>
      <c r="U15" s="1807">
        <v>1.540439896053795E-4</v>
      </c>
      <c r="V15" s="1807">
        <v>2.1236868306594186E-4</v>
      </c>
      <c r="W15" s="1807">
        <v>2.2815884476534297E-3</v>
      </c>
      <c r="X15" s="1807">
        <v>1.3730874852883484E-3</v>
      </c>
      <c r="Y15" s="1807">
        <v>1.0139997383226483E-3</v>
      </c>
      <c r="Z15" s="1807">
        <v>6.6415107110223692E-3</v>
      </c>
      <c r="AA15" s="1807">
        <v>8.677700409391512E-3</v>
      </c>
      <c r="AB15" s="1807">
        <v>5.324104884866232E-3</v>
      </c>
      <c r="AC15" s="1807">
        <v>2.2307848306631515E-3</v>
      </c>
      <c r="AD15" s="1807">
        <v>1.1132741209392871E-2</v>
      </c>
      <c r="AE15" s="1807">
        <v>9.0375203915171287E-2</v>
      </c>
      <c r="AF15" s="1807">
        <v>3.7086243605355569E-2</v>
      </c>
      <c r="AG15" s="1807">
        <v>3.9755209639830598E-3</v>
      </c>
      <c r="AH15" s="1807">
        <v>2.316927613564558E-3</v>
      </c>
      <c r="AI15" s="1807">
        <v>3.5042464653347286E-3</v>
      </c>
      <c r="AJ15" s="1807">
        <v>7.8120862943624825E-3</v>
      </c>
      <c r="AK15" s="1807">
        <v>4.4156620046262966E-3</v>
      </c>
      <c r="AL15" s="1807">
        <v>3.5796279810710772E-4</v>
      </c>
      <c r="AM15" s="1807">
        <v>1.635279302006915E-3</v>
      </c>
      <c r="AN15" s="1807">
        <v>1.7056776102554454E-2</v>
      </c>
      <c r="AO15" s="1807">
        <v>1.1588003773216667E-3</v>
      </c>
      <c r="AP15" s="1807">
        <v>6.3690054595412441E-3</v>
      </c>
      <c r="AQ15" s="1807">
        <v>5.3503739545265848E-3</v>
      </c>
      <c r="AR15" s="1807">
        <v>1.9397716793334817E-2</v>
      </c>
      <c r="AS15" s="1807">
        <v>3.9715872338489874E-3</v>
      </c>
      <c r="AT15" s="1807">
        <v>5.8320607852511289E-3</v>
      </c>
      <c r="AU15" s="1807">
        <v>0.4318955732122588</v>
      </c>
      <c r="AV15" s="1830">
        <v>1.2145490187722402E-3</v>
      </c>
      <c r="AW15" s="1823">
        <f t="shared" si="56"/>
        <v>0</v>
      </c>
      <c r="AX15" s="1807">
        <f t="shared" si="19"/>
        <v>0</v>
      </c>
      <c r="AY15" s="1807">
        <f t="shared" si="20"/>
        <v>0</v>
      </c>
      <c r="AZ15" s="1807">
        <f t="shared" si="21"/>
        <v>0</v>
      </c>
      <c r="BA15" s="1807">
        <f t="shared" si="22"/>
        <v>0</v>
      </c>
      <c r="BB15" s="1807">
        <f t="shared" si="23"/>
        <v>0</v>
      </c>
      <c r="BC15" s="1807">
        <f t="shared" si="24"/>
        <v>0</v>
      </c>
      <c r="BD15" s="1807">
        <f t="shared" si="25"/>
        <v>0</v>
      </c>
      <c r="BE15" s="1807">
        <f t="shared" si="26"/>
        <v>0</v>
      </c>
      <c r="BF15" s="1807">
        <f t="shared" si="27"/>
        <v>0</v>
      </c>
      <c r="BG15" s="1807">
        <f t="shared" si="28"/>
        <v>0</v>
      </c>
      <c r="BH15" s="1807">
        <f t="shared" si="29"/>
        <v>0</v>
      </c>
      <c r="BI15" s="1807">
        <f t="shared" si="30"/>
        <v>0</v>
      </c>
      <c r="BJ15" s="1807">
        <f t="shared" si="31"/>
        <v>0</v>
      </c>
      <c r="BK15" s="1807">
        <f t="shared" si="32"/>
        <v>0</v>
      </c>
      <c r="BL15" s="1807">
        <f t="shared" si="33"/>
        <v>0</v>
      </c>
      <c r="BM15" s="1807">
        <f t="shared" si="0"/>
        <v>0</v>
      </c>
      <c r="BN15" s="1807">
        <f t="shared" si="1"/>
        <v>0</v>
      </c>
      <c r="BO15" s="1807">
        <f t="shared" si="34"/>
        <v>0</v>
      </c>
      <c r="BP15" s="1807">
        <f t="shared" si="35"/>
        <v>0</v>
      </c>
      <c r="BQ15" s="1807">
        <f t="shared" si="36"/>
        <v>0</v>
      </c>
      <c r="BR15" s="1807">
        <f t="shared" si="37"/>
        <v>0</v>
      </c>
      <c r="BS15" s="1807">
        <f t="shared" si="38"/>
        <v>0</v>
      </c>
      <c r="BT15" s="1807">
        <f t="shared" si="39"/>
        <v>0</v>
      </c>
      <c r="BU15" s="1807">
        <f t="shared" si="2"/>
        <v>0</v>
      </c>
      <c r="BV15" s="1807">
        <f t="shared" si="3"/>
        <v>0</v>
      </c>
      <c r="BW15" s="1807">
        <f t="shared" si="4"/>
        <v>0</v>
      </c>
      <c r="BX15" s="1807">
        <f t="shared" si="5"/>
        <v>0</v>
      </c>
      <c r="BY15" s="1807">
        <f t="shared" si="6"/>
        <v>0</v>
      </c>
      <c r="BZ15" s="1807">
        <f t="shared" si="7"/>
        <v>0</v>
      </c>
      <c r="CA15" s="1807">
        <f t="shared" si="8"/>
        <v>0</v>
      </c>
      <c r="CB15" s="1807">
        <f t="shared" si="9"/>
        <v>0</v>
      </c>
      <c r="CC15" s="1807">
        <f t="shared" si="10"/>
        <v>0</v>
      </c>
      <c r="CD15" s="1807">
        <f t="shared" si="11"/>
        <v>0</v>
      </c>
      <c r="CE15" s="1807">
        <f t="shared" si="12"/>
        <v>0</v>
      </c>
      <c r="CF15" s="1807">
        <f t="shared" si="13"/>
        <v>0</v>
      </c>
      <c r="CG15" s="1807">
        <f t="shared" si="14"/>
        <v>0</v>
      </c>
      <c r="CH15" s="1807">
        <f t="shared" si="15"/>
        <v>0</v>
      </c>
      <c r="CI15" s="1807">
        <f t="shared" si="16"/>
        <v>0</v>
      </c>
      <c r="CJ15" s="1830">
        <f t="shared" si="17"/>
        <v>0</v>
      </c>
      <c r="CK15" s="773">
        <f t="shared" si="40"/>
        <v>0</v>
      </c>
      <c r="CL15" s="799">
        <v>0.37117892261650276</v>
      </c>
      <c r="CM15" s="773">
        <f t="shared" si="41"/>
        <v>0</v>
      </c>
      <c r="CN15" s="1816">
        <v>2.0427761655629279E-2</v>
      </c>
      <c r="CO15" s="1835">
        <v>7.8516935252456021E-3</v>
      </c>
      <c r="CP15" s="1835">
        <v>1.7778906109124145E-3</v>
      </c>
      <c r="CQ15" s="1835">
        <v>2.3214837369693706E-3</v>
      </c>
      <c r="CR15" s="1835">
        <v>1.9561483770383285E-3</v>
      </c>
      <c r="CS15" s="1835">
        <v>7.9092740090950589E-3</v>
      </c>
      <c r="CT15" s="1835">
        <v>2.3909538090823223E-3</v>
      </c>
      <c r="CU15" s="1835">
        <v>1.1891629858007784</v>
      </c>
      <c r="CV15" s="1835">
        <v>5.4853447768839448E-3</v>
      </c>
      <c r="CW15" s="1835">
        <v>5.2139069919767658E-4</v>
      </c>
      <c r="CX15" s="1835">
        <v>3.6863539236528962E-3</v>
      </c>
      <c r="CY15" s="1835">
        <v>6.3231488719797868E-3</v>
      </c>
      <c r="CZ15" s="1835">
        <v>1.1175031214812807E-3</v>
      </c>
      <c r="DA15" s="1835">
        <v>6.5897595720023033E-4</v>
      </c>
      <c r="DB15" s="1835">
        <v>1.5455893953624966E-3</v>
      </c>
      <c r="DC15" s="1835">
        <v>1.1680877415355005E-3</v>
      </c>
      <c r="DD15" s="1835">
        <v>1.0790300498935857E-3</v>
      </c>
      <c r="DE15" s="1835">
        <v>4.1178285079752561E-3</v>
      </c>
      <c r="DF15" s="1835">
        <v>5.2413962071559987E-3</v>
      </c>
      <c r="DG15" s="1835">
        <v>3.304928420227741E-3</v>
      </c>
      <c r="DH15" s="1835">
        <v>1.5837792378286908E-3</v>
      </c>
      <c r="DI15" s="1835">
        <v>5.4882521761944452E-3</v>
      </c>
      <c r="DJ15" s="1835">
        <v>4.1106685665007289E-2</v>
      </c>
      <c r="DK15" s="1835">
        <v>1.7274925677357014E-2</v>
      </c>
      <c r="DL15" s="1835">
        <v>2.5302145561607392E-3</v>
      </c>
      <c r="DM15" s="1835">
        <v>2.7974734953473061E-3</v>
      </c>
      <c r="DN15" s="1835">
        <v>2.911110396325964E-3</v>
      </c>
      <c r="DO15" s="1835">
        <v>4.5019316658442398E-3</v>
      </c>
      <c r="DP15" s="1835">
        <v>3.5061831138466916E-3</v>
      </c>
      <c r="DQ15" s="1835">
        <v>6.7721608210924075E-4</v>
      </c>
      <c r="DR15" s="1835">
        <v>1.8646830925160337E-3</v>
      </c>
      <c r="DS15" s="1835">
        <v>9.6027535136572091E-3</v>
      </c>
      <c r="DT15" s="1835">
        <v>1.7861224853570757E-3</v>
      </c>
      <c r="DU15" s="1835">
        <v>3.9446277734278747E-3</v>
      </c>
      <c r="DV15" s="1835">
        <v>3.3325847469457956E-3</v>
      </c>
      <c r="DW15" s="1835">
        <v>1.090304278218218E-2</v>
      </c>
      <c r="DX15" s="1835">
        <v>2.8823335104315008E-3</v>
      </c>
      <c r="DY15" s="1835">
        <v>4.1223364723599011E-3</v>
      </c>
      <c r="DZ15" s="1835">
        <v>0.19229352633147642</v>
      </c>
      <c r="EA15" s="1836">
        <v>1.8121491776553578E-3</v>
      </c>
      <c r="EB15" s="1777">
        <v>0</v>
      </c>
      <c r="EC15" s="774">
        <v>0.16092416262356332</v>
      </c>
      <c r="ED15" s="1778">
        <f t="shared" si="42"/>
        <v>0</v>
      </c>
      <c r="EE15" s="1777">
        <f t="shared" si="43"/>
        <v>0</v>
      </c>
      <c r="EF15" s="776">
        <v>6.8196559686583821E-2</v>
      </c>
      <c r="EG15" s="1778">
        <f t="shared" si="44"/>
        <v>0</v>
      </c>
      <c r="EH15" s="1777">
        <f t="shared" si="45"/>
        <v>0</v>
      </c>
      <c r="EI15" s="1978"/>
      <c r="EJ15" s="1939"/>
      <c r="EK15" s="799">
        <v>2.7483723988694607E-3</v>
      </c>
      <c r="EL15" s="1602">
        <f t="shared" si="46"/>
        <v>0</v>
      </c>
      <c r="EM15" s="1779">
        <f t="shared" si="47"/>
        <v>0</v>
      </c>
      <c r="EN15" s="1602">
        <f t="shared" si="48"/>
        <v>0</v>
      </c>
      <c r="EO15" s="1780">
        <f t="shared" si="49"/>
        <v>0</v>
      </c>
      <c r="EP15" s="764">
        <v>8</v>
      </c>
      <c r="EQ15" s="765" t="s">
        <v>407</v>
      </c>
      <c r="ER15" s="716"/>
      <c r="ES15" s="764">
        <v>8</v>
      </c>
      <c r="ET15" s="765" t="s">
        <v>407</v>
      </c>
      <c r="EU15" s="779">
        <v>2.4726000000000001E-2</v>
      </c>
      <c r="EV15" s="1751">
        <f t="shared" si="50"/>
        <v>0</v>
      </c>
      <c r="EW15" s="1752">
        <f t="shared" si="51"/>
        <v>0</v>
      </c>
      <c r="EX15" s="1753">
        <f t="shared" si="52"/>
        <v>0</v>
      </c>
      <c r="EY15" s="774">
        <v>2.1177999999999999E-2</v>
      </c>
      <c r="EZ15" s="1751">
        <f t="shared" si="53"/>
        <v>0</v>
      </c>
      <c r="FA15" s="1754">
        <f t="shared" si="54"/>
        <v>0</v>
      </c>
      <c r="FB15" s="1755">
        <f t="shared" si="55"/>
        <v>0</v>
      </c>
    </row>
    <row r="16" spans="2:158" ht="11.25" customHeight="1">
      <c r="B16" s="764">
        <v>9</v>
      </c>
      <c r="C16" s="765" t="s">
        <v>12</v>
      </c>
      <c r="D16" s="1774">
        <v>0</v>
      </c>
      <c r="E16" s="1775"/>
      <c r="F16" s="1776">
        <v>1.3842434330079922E-2</v>
      </c>
      <c r="G16" s="1776">
        <v>1.3842434330079922E-2</v>
      </c>
      <c r="H16" s="773">
        <f t="shared" si="18"/>
        <v>0</v>
      </c>
      <c r="I16" s="1806">
        <v>8.8098528671071277E-2</v>
      </c>
      <c r="J16" s="1807">
        <v>1.2471940552674355E-2</v>
      </c>
      <c r="K16" s="1807">
        <v>6.7441377879228057E-4</v>
      </c>
      <c r="L16" s="1807">
        <v>9.0283455982556552E-3</v>
      </c>
      <c r="M16" s="1807">
        <v>2.1382021866752841E-2</v>
      </c>
      <c r="N16" s="1807">
        <v>5.3780947455567404E-3</v>
      </c>
      <c r="O16" s="1807">
        <v>2.3490321194187758E-2</v>
      </c>
      <c r="P16" s="1807">
        <v>3.636198531510261E-2</v>
      </c>
      <c r="Q16" s="1807">
        <v>0.14922665963130297</v>
      </c>
      <c r="R16" s="1807">
        <v>3.7514853165846206E-2</v>
      </c>
      <c r="S16" s="1807">
        <v>0.1916550356277088</v>
      </c>
      <c r="T16" s="1807">
        <v>1.0716314620668285E-2</v>
      </c>
      <c r="U16" s="1807">
        <v>4.219465802234308E-3</v>
      </c>
      <c r="V16" s="1807">
        <v>1.6454435885342976E-2</v>
      </c>
      <c r="W16" s="1807">
        <v>1.2823104693140795E-2</v>
      </c>
      <c r="X16" s="1807">
        <v>4.9038838760298159E-3</v>
      </c>
      <c r="Y16" s="1807">
        <v>3.6634829255527933E-3</v>
      </c>
      <c r="Z16" s="1807">
        <v>2.6506819181698196E-2</v>
      </c>
      <c r="AA16" s="1807">
        <v>1.2726627443727411E-2</v>
      </c>
      <c r="AB16" s="1807">
        <v>5.1529729421383886E-3</v>
      </c>
      <c r="AC16" s="1807">
        <v>5.2727641452038126E-3</v>
      </c>
      <c r="AD16" s="1807">
        <v>2.0582390396236362E-2</v>
      </c>
      <c r="AE16" s="1807">
        <v>2.7768714881276056E-2</v>
      </c>
      <c r="AF16" s="1807">
        <v>4.4521966171311043E-3</v>
      </c>
      <c r="AG16" s="1807">
        <v>3.8965371037714757E-4</v>
      </c>
      <c r="AH16" s="1807">
        <v>8.2847714666853898E-3</v>
      </c>
      <c r="AI16" s="1807">
        <v>1.4211666220524177E-2</v>
      </c>
      <c r="AJ16" s="1807">
        <v>1.0590864320437191E-5</v>
      </c>
      <c r="AK16" s="1807">
        <v>2.2978293172383155E-5</v>
      </c>
      <c r="AL16" s="1807">
        <v>3.5608864733167784E-5</v>
      </c>
      <c r="AM16" s="1807">
        <v>3.4924306701152708E-4</v>
      </c>
      <c r="AN16" s="1807">
        <v>1.6718975823762326E-3</v>
      </c>
      <c r="AO16" s="1807">
        <v>9.3517223432976616E-4</v>
      </c>
      <c r="AP16" s="1807">
        <v>4.2965294294352229E-3</v>
      </c>
      <c r="AQ16" s="1807">
        <v>0.13876673267865772</v>
      </c>
      <c r="AR16" s="1807">
        <v>2.9573568225903903E-3</v>
      </c>
      <c r="AS16" s="1807">
        <v>5.4967300117440433E-3</v>
      </c>
      <c r="AT16" s="1807">
        <v>6.0270043212483811E-3</v>
      </c>
      <c r="AU16" s="1807">
        <v>9.3238203340359985E-3</v>
      </c>
      <c r="AV16" s="1830">
        <v>7.265986235111121E-3</v>
      </c>
      <c r="AW16" s="1823">
        <f t="shared" si="56"/>
        <v>0</v>
      </c>
      <c r="AX16" s="1807">
        <f t="shared" si="19"/>
        <v>0</v>
      </c>
      <c r="AY16" s="1807">
        <f t="shared" si="20"/>
        <v>0</v>
      </c>
      <c r="AZ16" s="1807">
        <f t="shared" si="21"/>
        <v>0</v>
      </c>
      <c r="BA16" s="1807">
        <f t="shared" si="22"/>
        <v>0</v>
      </c>
      <c r="BB16" s="1807">
        <f t="shared" si="23"/>
        <v>0</v>
      </c>
      <c r="BC16" s="1807">
        <f t="shared" si="24"/>
        <v>0</v>
      </c>
      <c r="BD16" s="1807">
        <f t="shared" si="25"/>
        <v>0</v>
      </c>
      <c r="BE16" s="1807">
        <f t="shared" si="26"/>
        <v>0</v>
      </c>
      <c r="BF16" s="1807">
        <f t="shared" si="27"/>
        <v>0</v>
      </c>
      <c r="BG16" s="1807">
        <f t="shared" si="28"/>
        <v>0</v>
      </c>
      <c r="BH16" s="1807">
        <f t="shared" si="29"/>
        <v>0</v>
      </c>
      <c r="BI16" s="1807">
        <f t="shared" si="30"/>
        <v>0</v>
      </c>
      <c r="BJ16" s="1807">
        <f t="shared" si="31"/>
        <v>0</v>
      </c>
      <c r="BK16" s="1807">
        <f t="shared" si="32"/>
        <v>0</v>
      </c>
      <c r="BL16" s="1807">
        <f t="shared" si="33"/>
        <v>0</v>
      </c>
      <c r="BM16" s="1807">
        <f t="shared" si="0"/>
        <v>0</v>
      </c>
      <c r="BN16" s="1807">
        <f t="shared" si="1"/>
        <v>0</v>
      </c>
      <c r="BO16" s="1807">
        <f t="shared" si="34"/>
        <v>0</v>
      </c>
      <c r="BP16" s="1807">
        <f t="shared" si="35"/>
        <v>0</v>
      </c>
      <c r="BQ16" s="1807">
        <f t="shared" si="36"/>
        <v>0</v>
      </c>
      <c r="BR16" s="1807">
        <f t="shared" si="37"/>
        <v>0</v>
      </c>
      <c r="BS16" s="1807">
        <f t="shared" si="38"/>
        <v>0</v>
      </c>
      <c r="BT16" s="1807">
        <f t="shared" si="39"/>
        <v>0</v>
      </c>
      <c r="BU16" s="1807">
        <f t="shared" si="2"/>
        <v>0</v>
      </c>
      <c r="BV16" s="1807">
        <f t="shared" si="3"/>
        <v>0</v>
      </c>
      <c r="BW16" s="1807">
        <f t="shared" si="4"/>
        <v>0</v>
      </c>
      <c r="BX16" s="1807">
        <f t="shared" si="5"/>
        <v>0</v>
      </c>
      <c r="BY16" s="1807">
        <f t="shared" si="6"/>
        <v>0</v>
      </c>
      <c r="BZ16" s="1807">
        <f t="shared" si="7"/>
        <v>0</v>
      </c>
      <c r="CA16" s="1807">
        <f t="shared" si="8"/>
        <v>0</v>
      </c>
      <c r="CB16" s="1807">
        <f t="shared" si="9"/>
        <v>0</v>
      </c>
      <c r="CC16" s="1807">
        <f t="shared" si="10"/>
        <v>0</v>
      </c>
      <c r="CD16" s="1807">
        <f t="shared" si="11"/>
        <v>0</v>
      </c>
      <c r="CE16" s="1807">
        <f t="shared" si="12"/>
        <v>0</v>
      </c>
      <c r="CF16" s="1807">
        <f t="shared" si="13"/>
        <v>0</v>
      </c>
      <c r="CG16" s="1807">
        <f t="shared" si="14"/>
        <v>0</v>
      </c>
      <c r="CH16" s="1807">
        <f t="shared" si="15"/>
        <v>0</v>
      </c>
      <c r="CI16" s="1807">
        <f t="shared" si="16"/>
        <v>0</v>
      </c>
      <c r="CJ16" s="1830">
        <f t="shared" si="17"/>
        <v>0</v>
      </c>
      <c r="CK16" s="773">
        <f t="shared" si="40"/>
        <v>0</v>
      </c>
      <c r="CL16" s="799">
        <v>1.3842434330079922E-2</v>
      </c>
      <c r="CM16" s="773">
        <f t="shared" si="41"/>
        <v>0</v>
      </c>
      <c r="CN16" s="1816">
        <v>1.2918112051285634E-3</v>
      </c>
      <c r="CO16" s="1835">
        <v>3.1330499467161562E-4</v>
      </c>
      <c r="CP16" s="1835">
        <v>1.936302942417554E-5</v>
      </c>
      <c r="CQ16" s="1835">
        <v>1.4580804644542434E-4</v>
      </c>
      <c r="CR16" s="1835">
        <v>3.1305116406861303E-4</v>
      </c>
      <c r="CS16" s="1835">
        <v>2.3139920423844736E-4</v>
      </c>
      <c r="CT16" s="1835">
        <v>3.3626388013133582E-4</v>
      </c>
      <c r="CU16" s="1835">
        <v>6.1284222027660235E-4</v>
      </c>
      <c r="CV16" s="1835">
        <v>1.0020865804319361</v>
      </c>
      <c r="CW16" s="1835">
        <v>5.3377899061551979E-4</v>
      </c>
      <c r="CX16" s="1835">
        <v>2.7369946714959313E-3</v>
      </c>
      <c r="CY16" s="1835">
        <v>1.7236100376227418E-4</v>
      </c>
      <c r="CZ16" s="1835">
        <v>7.6032635082631171E-5</v>
      </c>
      <c r="DA16" s="1835">
        <v>2.3443680885643813E-4</v>
      </c>
      <c r="DB16" s="1835">
        <v>1.8944832640326641E-4</v>
      </c>
      <c r="DC16" s="1835">
        <v>8.1872526256883833E-5</v>
      </c>
      <c r="DD16" s="1835">
        <v>6.6107351735483102E-5</v>
      </c>
      <c r="DE16" s="1835">
        <v>4.1868022674068991E-4</v>
      </c>
      <c r="DF16" s="1835">
        <v>2.2308050558389925E-4</v>
      </c>
      <c r="DG16" s="1835">
        <v>1.0231268765040121E-4</v>
      </c>
      <c r="DH16" s="1835">
        <v>9.8157424643725594E-5</v>
      </c>
      <c r="DI16" s="1835">
        <v>3.0511979646819648E-4</v>
      </c>
      <c r="DJ16" s="1835">
        <v>4.39843434295352E-4</v>
      </c>
      <c r="DK16" s="1835">
        <v>9.2474754724639985E-5</v>
      </c>
      <c r="DL16" s="1835">
        <v>2.5093162615371816E-5</v>
      </c>
      <c r="DM16" s="1835">
        <v>1.601097145606122E-4</v>
      </c>
      <c r="DN16" s="1835">
        <v>2.1601254488546795E-4</v>
      </c>
      <c r="DO16" s="1835">
        <v>1.6801019630134517E-5</v>
      </c>
      <c r="DP16" s="1835">
        <v>1.7505581248069189E-5</v>
      </c>
      <c r="DQ16" s="1835">
        <v>4.946627631927586E-6</v>
      </c>
      <c r="DR16" s="1835">
        <v>2.7038982401084084E-5</v>
      </c>
      <c r="DS16" s="1835">
        <v>5.0664825274151685E-5</v>
      </c>
      <c r="DT16" s="1835">
        <v>3.0597843134558392E-5</v>
      </c>
      <c r="DU16" s="1835">
        <v>7.5656876415214851E-5</v>
      </c>
      <c r="DV16" s="1835">
        <v>1.9678771661730847E-3</v>
      </c>
      <c r="DW16" s="1835">
        <v>6.7034910857077421E-5</v>
      </c>
      <c r="DX16" s="1835">
        <v>9.8600945845826098E-5</v>
      </c>
      <c r="DY16" s="1835">
        <v>1.1912118368517817E-4</v>
      </c>
      <c r="DZ16" s="1835">
        <v>2.6057524452815199E-4</v>
      </c>
      <c r="EA16" s="1836">
        <v>1.2608391832753227E-4</v>
      </c>
      <c r="EB16" s="1777">
        <v>0</v>
      </c>
      <c r="EC16" s="774">
        <v>0.62025525178907093</v>
      </c>
      <c r="ED16" s="1778">
        <f t="shared" si="42"/>
        <v>0</v>
      </c>
      <c r="EE16" s="1777">
        <f t="shared" si="43"/>
        <v>0</v>
      </c>
      <c r="EF16" s="776">
        <v>0.11390693532961778</v>
      </c>
      <c r="EG16" s="1778">
        <f t="shared" si="44"/>
        <v>0</v>
      </c>
      <c r="EH16" s="1777">
        <f t="shared" si="45"/>
        <v>0</v>
      </c>
      <c r="EI16" s="1978"/>
      <c r="EJ16" s="1939"/>
      <c r="EK16" s="799">
        <v>2.7259345393236279E-4</v>
      </c>
      <c r="EL16" s="1602">
        <f t="shared" si="46"/>
        <v>0</v>
      </c>
      <c r="EM16" s="1779">
        <f t="shared" si="47"/>
        <v>0</v>
      </c>
      <c r="EN16" s="1602">
        <f t="shared" si="48"/>
        <v>0</v>
      </c>
      <c r="EO16" s="1780">
        <f t="shared" si="49"/>
        <v>0</v>
      </c>
      <c r="EP16" s="764">
        <v>9</v>
      </c>
      <c r="EQ16" s="765" t="s">
        <v>12</v>
      </c>
      <c r="ER16" s="716"/>
      <c r="ES16" s="764">
        <v>9</v>
      </c>
      <c r="ET16" s="765" t="s">
        <v>12</v>
      </c>
      <c r="EU16" s="779">
        <v>1.9820000000000001E-2</v>
      </c>
      <c r="EV16" s="1751">
        <f t="shared" si="50"/>
        <v>0</v>
      </c>
      <c r="EW16" s="1752">
        <f t="shared" si="51"/>
        <v>0</v>
      </c>
      <c r="EX16" s="1753">
        <f t="shared" si="52"/>
        <v>0</v>
      </c>
      <c r="EY16" s="774">
        <v>1.916E-2</v>
      </c>
      <c r="EZ16" s="1751">
        <f t="shared" si="53"/>
        <v>0</v>
      </c>
      <c r="FA16" s="1754">
        <f t="shared" si="54"/>
        <v>0</v>
      </c>
      <c r="FB16" s="1755">
        <f t="shared" si="55"/>
        <v>0</v>
      </c>
    </row>
    <row r="17" spans="2:158" ht="11.25" customHeight="1">
      <c r="B17" s="764">
        <v>10</v>
      </c>
      <c r="C17" s="765" t="s">
        <v>13</v>
      </c>
      <c r="D17" s="1774">
        <v>0</v>
      </c>
      <c r="E17" s="1775"/>
      <c r="F17" s="1776">
        <v>2.984084880636606E-2</v>
      </c>
      <c r="G17" s="1776">
        <v>2.984084880636606E-2</v>
      </c>
      <c r="H17" s="773">
        <f t="shared" si="18"/>
        <v>0</v>
      </c>
      <c r="I17" s="1806">
        <v>7.7145782654310874E-3</v>
      </c>
      <c r="J17" s="1807">
        <v>1.5094047526898367E-3</v>
      </c>
      <c r="K17" s="1807">
        <v>9.1824029881718196E-3</v>
      </c>
      <c r="L17" s="1807">
        <v>5.2449577541564457E-2</v>
      </c>
      <c r="M17" s="1807">
        <v>2.4290407712608392E-2</v>
      </c>
      <c r="N17" s="1807">
        <v>2.917834545373285E-3</v>
      </c>
      <c r="O17" s="1807">
        <v>1.3885904154199659E-3</v>
      </c>
      <c r="P17" s="1807">
        <v>6.2527566613911735E-3</v>
      </c>
      <c r="Q17" s="1807">
        <v>8.7062625729644166E-3</v>
      </c>
      <c r="R17" s="1807">
        <v>0.32778815141741641</v>
      </c>
      <c r="S17" s="1807">
        <v>1.4691838683611254E-3</v>
      </c>
      <c r="T17" s="1807">
        <v>1.4692971130506636E-2</v>
      </c>
      <c r="U17" s="1807">
        <v>4.4578991078843735E-2</v>
      </c>
      <c r="V17" s="1807">
        <v>1.6051762797971189E-3</v>
      </c>
      <c r="W17" s="1807">
        <v>2.3971119133574005E-3</v>
      </c>
      <c r="X17" s="1807">
        <v>7.8462142016477048E-4</v>
      </c>
      <c r="Y17" s="1807">
        <v>1.1448384142352479E-3</v>
      </c>
      <c r="Z17" s="1807">
        <v>1.2775390030119462E-3</v>
      </c>
      <c r="AA17" s="1807">
        <v>1.3846330722358574E-3</v>
      </c>
      <c r="AB17" s="1807">
        <v>8.176303930330285E-4</v>
      </c>
      <c r="AC17" s="1807">
        <v>2.0279862096937742E-4</v>
      </c>
      <c r="AD17" s="1807">
        <v>1.2369712454880968E-3</v>
      </c>
      <c r="AE17" s="1807">
        <v>2.5376110204821463E-3</v>
      </c>
      <c r="AF17" s="1807">
        <v>1.5679675845601763E-2</v>
      </c>
      <c r="AG17" s="1807">
        <v>6.0612214326369533E-2</v>
      </c>
      <c r="AH17" s="1807">
        <v>9.1740972173465322E-3</v>
      </c>
      <c r="AI17" s="1807">
        <v>1.1461806147032341E-2</v>
      </c>
      <c r="AJ17" s="1807">
        <v>1.7951515023141038E-3</v>
      </c>
      <c r="AK17" s="1807">
        <v>4.7105501003385467E-4</v>
      </c>
      <c r="AL17" s="1807">
        <v>3.4859204422995829E-4</v>
      </c>
      <c r="AM17" s="1807">
        <v>0.12276715553848146</v>
      </c>
      <c r="AN17" s="1807">
        <v>7.1836008654528659E-4</v>
      </c>
      <c r="AO17" s="1807">
        <v>1.3377028917151873E-2</v>
      </c>
      <c r="AP17" s="1807">
        <v>2.4583093335832063E-3</v>
      </c>
      <c r="AQ17" s="1807">
        <v>2.2171862558951431E-3</v>
      </c>
      <c r="AR17" s="1807">
        <v>3.9113428943937422E-3</v>
      </c>
      <c r="AS17" s="1807">
        <v>2.5330246136510311E-3</v>
      </c>
      <c r="AT17" s="1807">
        <v>5.4212869058283472E-3</v>
      </c>
      <c r="AU17" s="1807">
        <v>0</v>
      </c>
      <c r="AV17" s="1830">
        <v>1.9368860667788881E-2</v>
      </c>
      <c r="AW17" s="1823">
        <f t="shared" si="56"/>
        <v>0</v>
      </c>
      <c r="AX17" s="1807">
        <f t="shared" si="19"/>
        <v>0</v>
      </c>
      <c r="AY17" s="1807">
        <f t="shared" si="20"/>
        <v>0</v>
      </c>
      <c r="AZ17" s="1807">
        <f t="shared" si="21"/>
        <v>0</v>
      </c>
      <c r="BA17" s="1807">
        <f t="shared" si="22"/>
        <v>0</v>
      </c>
      <c r="BB17" s="1807">
        <f t="shared" si="23"/>
        <v>0</v>
      </c>
      <c r="BC17" s="1807">
        <f t="shared" si="24"/>
        <v>0</v>
      </c>
      <c r="BD17" s="1807">
        <f t="shared" si="25"/>
        <v>0</v>
      </c>
      <c r="BE17" s="1807">
        <f t="shared" si="26"/>
        <v>0</v>
      </c>
      <c r="BF17" s="1807">
        <f t="shared" si="27"/>
        <v>0</v>
      </c>
      <c r="BG17" s="1807">
        <f t="shared" si="28"/>
        <v>0</v>
      </c>
      <c r="BH17" s="1807">
        <f t="shared" si="29"/>
        <v>0</v>
      </c>
      <c r="BI17" s="1807">
        <f t="shared" si="30"/>
        <v>0</v>
      </c>
      <c r="BJ17" s="1807">
        <f t="shared" si="31"/>
        <v>0</v>
      </c>
      <c r="BK17" s="1807">
        <f t="shared" si="32"/>
        <v>0</v>
      </c>
      <c r="BL17" s="1807">
        <f t="shared" si="33"/>
        <v>0</v>
      </c>
      <c r="BM17" s="1807">
        <f t="shared" si="0"/>
        <v>0</v>
      </c>
      <c r="BN17" s="1807">
        <f t="shared" si="1"/>
        <v>0</v>
      </c>
      <c r="BO17" s="1807">
        <f t="shared" si="34"/>
        <v>0</v>
      </c>
      <c r="BP17" s="1807">
        <f t="shared" si="35"/>
        <v>0</v>
      </c>
      <c r="BQ17" s="1807">
        <f t="shared" si="36"/>
        <v>0</v>
      </c>
      <c r="BR17" s="1807">
        <f t="shared" si="37"/>
        <v>0</v>
      </c>
      <c r="BS17" s="1807">
        <f t="shared" si="38"/>
        <v>0</v>
      </c>
      <c r="BT17" s="1807">
        <f t="shared" si="39"/>
        <v>0</v>
      </c>
      <c r="BU17" s="1807">
        <f t="shared" si="2"/>
        <v>0</v>
      </c>
      <c r="BV17" s="1807">
        <f t="shared" si="3"/>
        <v>0</v>
      </c>
      <c r="BW17" s="1807">
        <f t="shared" si="4"/>
        <v>0</v>
      </c>
      <c r="BX17" s="1807">
        <f t="shared" si="5"/>
        <v>0</v>
      </c>
      <c r="BY17" s="1807">
        <f>$H$36*AK26</f>
        <v>0</v>
      </c>
      <c r="BZ17" s="1807">
        <f t="shared" si="7"/>
        <v>0</v>
      </c>
      <c r="CA17" s="1807">
        <f t="shared" si="8"/>
        <v>0</v>
      </c>
      <c r="CB17" s="1807">
        <f t="shared" si="9"/>
        <v>0</v>
      </c>
      <c r="CC17" s="1807">
        <f t="shared" si="10"/>
        <v>0</v>
      </c>
      <c r="CD17" s="1807">
        <f t="shared" si="11"/>
        <v>0</v>
      </c>
      <c r="CE17" s="1807">
        <f t="shared" si="12"/>
        <v>0</v>
      </c>
      <c r="CF17" s="1807">
        <f t="shared" si="13"/>
        <v>0</v>
      </c>
      <c r="CG17" s="1807">
        <f t="shared" si="14"/>
        <v>0</v>
      </c>
      <c r="CH17" s="1807">
        <f t="shared" si="15"/>
        <v>0</v>
      </c>
      <c r="CI17" s="1807">
        <f t="shared" si="16"/>
        <v>0</v>
      </c>
      <c r="CJ17" s="1830">
        <f t="shared" si="17"/>
        <v>0</v>
      </c>
      <c r="CK17" s="773">
        <f t="shared" si="40"/>
        <v>0</v>
      </c>
      <c r="CL17" s="799">
        <v>2.984084880636606E-2</v>
      </c>
      <c r="CM17" s="773">
        <f t="shared" si="41"/>
        <v>0</v>
      </c>
      <c r="CN17" s="1816">
        <v>5.1128463185839295E-4</v>
      </c>
      <c r="CO17" s="1835">
        <v>4.2181131650338201E-4</v>
      </c>
      <c r="CP17" s="1835">
        <v>5.9330909670604669E-4</v>
      </c>
      <c r="CQ17" s="1835">
        <v>1.7916988899062194E-3</v>
      </c>
      <c r="CR17" s="1835">
        <v>1.7284041495214252E-3</v>
      </c>
      <c r="CS17" s="1835">
        <v>4.043680322876926E-4</v>
      </c>
      <c r="CT17" s="1835">
        <v>1.4477226591605574E-4</v>
      </c>
      <c r="CU17" s="1835">
        <v>6.5940992146188359E-4</v>
      </c>
      <c r="CV17" s="1835">
        <v>3.8690804654194298E-4</v>
      </c>
      <c r="CW17" s="1835">
        <v>1.0101284838903311</v>
      </c>
      <c r="CX17" s="1835">
        <v>1.7664181339879654E-4</v>
      </c>
      <c r="CY17" s="1835">
        <v>9.1442595944020238E-4</v>
      </c>
      <c r="CZ17" s="1835">
        <v>1.8058594427885785E-3</v>
      </c>
      <c r="DA17" s="1835">
        <v>1.4926981876361214E-4</v>
      </c>
      <c r="DB17" s="1835">
        <v>3.047727238570466E-4</v>
      </c>
      <c r="DC17" s="1835">
        <v>1.7346716980927318E-4</v>
      </c>
      <c r="DD17" s="1835">
        <v>1.8844103191694998E-4</v>
      </c>
      <c r="DE17" s="1835">
        <v>2.0340792699811866E-4</v>
      </c>
      <c r="DF17" s="1835">
        <v>2.1122954261968151E-4</v>
      </c>
      <c r="DG17" s="1835">
        <v>1.5018883646299597E-4</v>
      </c>
      <c r="DH17" s="1835">
        <v>6.3046670796203529E-5</v>
      </c>
      <c r="DI17" s="1835">
        <v>2.288194371942633E-4</v>
      </c>
      <c r="DJ17" s="1835">
        <v>5.9631391885742754E-4</v>
      </c>
      <c r="DK17" s="1835">
        <v>6.9662106501799687E-4</v>
      </c>
      <c r="DL17" s="1835">
        <v>2.1223261318353815E-3</v>
      </c>
      <c r="DM17" s="1835">
        <v>5.0279494871425525E-4</v>
      </c>
      <c r="DN17" s="1835">
        <v>7.413000427962742E-4</v>
      </c>
      <c r="DO17" s="1835">
        <v>3.1162428228950805E-4</v>
      </c>
      <c r="DP17" s="1835">
        <v>1.7484376564778226E-4</v>
      </c>
      <c r="DQ17" s="1835">
        <v>4.65961298356977E-5</v>
      </c>
      <c r="DR17" s="1835">
        <v>4.00051849124612E-3</v>
      </c>
      <c r="DS17" s="1835">
        <v>1.8513441849523884E-4</v>
      </c>
      <c r="DT17" s="1835">
        <v>5.8292248744713109E-4</v>
      </c>
      <c r="DU17" s="1835">
        <v>2.3148585300084473E-4</v>
      </c>
      <c r="DV17" s="1835">
        <v>1.7310476008772802E-4</v>
      </c>
      <c r="DW17" s="1835">
        <v>3.0586528216522006E-4</v>
      </c>
      <c r="DX17" s="1835">
        <v>1.8299977308834211E-4</v>
      </c>
      <c r="DY17" s="1835">
        <v>4.2575561637456244E-4</v>
      </c>
      <c r="DZ17" s="1835">
        <v>2.9858882072836073E-4</v>
      </c>
      <c r="EA17" s="1836">
        <v>1.0476956560631044E-3</v>
      </c>
      <c r="EB17" s="1777">
        <v>0</v>
      </c>
      <c r="EC17" s="774">
        <v>0.36547275505007637</v>
      </c>
      <c r="ED17" s="1778">
        <f t="shared" si="42"/>
        <v>0</v>
      </c>
      <c r="EE17" s="1777">
        <f t="shared" si="43"/>
        <v>0</v>
      </c>
      <c r="EF17" s="776">
        <v>8.827024274316754E-2</v>
      </c>
      <c r="EG17" s="1778">
        <f t="shared" si="44"/>
        <v>0</v>
      </c>
      <c r="EH17" s="1777">
        <f t="shared" si="45"/>
        <v>0</v>
      </c>
      <c r="EI17" s="1978"/>
      <c r="EJ17" s="1939"/>
      <c r="EK17" s="799">
        <v>9.7571656282459537E-4</v>
      </c>
      <c r="EL17" s="1602">
        <f t="shared" si="46"/>
        <v>0</v>
      </c>
      <c r="EM17" s="1779">
        <f t="shared" si="47"/>
        <v>0</v>
      </c>
      <c r="EN17" s="1602">
        <f t="shared" si="48"/>
        <v>0</v>
      </c>
      <c r="EO17" s="1780">
        <f t="shared" si="49"/>
        <v>0</v>
      </c>
      <c r="EP17" s="764">
        <v>10</v>
      </c>
      <c r="EQ17" s="765" t="s">
        <v>13</v>
      </c>
      <c r="ER17" s="716"/>
      <c r="ES17" s="764">
        <v>10</v>
      </c>
      <c r="ET17" s="765" t="s">
        <v>13</v>
      </c>
      <c r="EU17" s="779">
        <v>2.75E-2</v>
      </c>
      <c r="EV17" s="1751">
        <f t="shared" si="50"/>
        <v>0</v>
      </c>
      <c r="EW17" s="1752">
        <f t="shared" si="51"/>
        <v>0</v>
      </c>
      <c r="EX17" s="1753">
        <f t="shared" si="52"/>
        <v>0</v>
      </c>
      <c r="EY17" s="774">
        <v>2.75E-2</v>
      </c>
      <c r="EZ17" s="1751">
        <f t="shared" si="53"/>
        <v>0</v>
      </c>
      <c r="FA17" s="1754">
        <f t="shared" si="54"/>
        <v>0</v>
      </c>
      <c r="FB17" s="1755">
        <f t="shared" si="55"/>
        <v>0</v>
      </c>
    </row>
    <row r="18" spans="2:158" ht="11.25" customHeight="1">
      <c r="B18" s="764">
        <v>11</v>
      </c>
      <c r="C18" s="765" t="s">
        <v>879</v>
      </c>
      <c r="D18" s="1774">
        <v>0</v>
      </c>
      <c r="E18" s="1775"/>
      <c r="F18" s="1776">
        <v>0.11004314266427961</v>
      </c>
      <c r="G18" s="1776">
        <v>0.11004314266427961</v>
      </c>
      <c r="H18" s="773">
        <f t="shared" si="18"/>
        <v>0</v>
      </c>
      <c r="I18" s="1806">
        <v>7.3154079011162792E-3</v>
      </c>
      <c r="J18" s="1807">
        <v>3.1058905488040869E-3</v>
      </c>
      <c r="K18" s="1807">
        <v>3.2683129279933595E-3</v>
      </c>
      <c r="L18" s="1807">
        <v>1.7835241210139002E-2</v>
      </c>
      <c r="M18" s="1807">
        <v>4.3087197716378525E-3</v>
      </c>
      <c r="N18" s="1807">
        <v>1.0598698786257446E-2</v>
      </c>
      <c r="O18" s="1807">
        <v>5.1245598664308263E-3</v>
      </c>
      <c r="P18" s="1807">
        <v>4.9555042420154115E-3</v>
      </c>
      <c r="Q18" s="1807">
        <v>1.7445503413250667E-2</v>
      </c>
      <c r="R18" s="1807">
        <v>8.4875233406891872E-4</v>
      </c>
      <c r="S18" s="1807">
        <v>0.23499595974436202</v>
      </c>
      <c r="T18" s="1807">
        <v>3.8733667303620309E-3</v>
      </c>
      <c r="U18" s="1807">
        <v>9.5105419669408203E-4</v>
      </c>
      <c r="V18" s="1807">
        <v>6.0952570074770322E-4</v>
      </c>
      <c r="W18" s="1807">
        <v>3.2057761732851987E-3</v>
      </c>
      <c r="X18" s="1807">
        <v>1.118085523734798E-2</v>
      </c>
      <c r="Y18" s="1807">
        <v>1.8251995289807667E-2</v>
      </c>
      <c r="Z18" s="1807">
        <v>6.5196791769603038E-2</v>
      </c>
      <c r="AA18" s="1807">
        <v>1.7010492219561815E-2</v>
      </c>
      <c r="AB18" s="1807">
        <v>1.7379399517027629E-2</v>
      </c>
      <c r="AC18" s="1807">
        <v>2.4133035895355912E-2</v>
      </c>
      <c r="AD18" s="1807">
        <v>1.4052804477430344E-2</v>
      </c>
      <c r="AE18" s="1807">
        <v>4.3284393692224032E-2</v>
      </c>
      <c r="AF18" s="1807">
        <v>1.2976336544190207E-2</v>
      </c>
      <c r="AG18" s="1807">
        <v>0</v>
      </c>
      <c r="AH18" s="1807">
        <v>3.5151770460343096E-2</v>
      </c>
      <c r="AI18" s="1807">
        <v>1.3797970457255494E-2</v>
      </c>
      <c r="AJ18" s="1807">
        <v>6.574279026911386E-3</v>
      </c>
      <c r="AK18" s="1807">
        <v>2.8263300602031282E-3</v>
      </c>
      <c r="AL18" s="1807">
        <v>5.3788127254837648E-4</v>
      </c>
      <c r="AM18" s="1807">
        <v>3.4821588152031671E-3</v>
      </c>
      <c r="AN18" s="1807">
        <v>1.4965835136360138E-3</v>
      </c>
      <c r="AO18" s="1807">
        <v>2.0817747129427836E-3</v>
      </c>
      <c r="AP18" s="1807">
        <v>2.1275950734599052E-3</v>
      </c>
      <c r="AQ18" s="1807">
        <v>2.0620240501418919E-3</v>
      </c>
      <c r="AR18" s="1807">
        <v>1.1098037968645658E-2</v>
      </c>
      <c r="AS18" s="1807">
        <v>1.8210693168956536E-2</v>
      </c>
      <c r="AT18" s="1807">
        <v>3.0007380005291325E-3</v>
      </c>
      <c r="AU18" s="1807">
        <v>4.7267715258634671E-2</v>
      </c>
      <c r="AV18" s="1830">
        <v>3.8993415865845602E-3</v>
      </c>
      <c r="AW18" s="1823">
        <f t="shared" si="56"/>
        <v>0</v>
      </c>
      <c r="AX18" s="1807">
        <f t="shared" si="19"/>
        <v>0</v>
      </c>
      <c r="AY18" s="1807">
        <f t="shared" si="20"/>
        <v>0</v>
      </c>
      <c r="AZ18" s="1807">
        <f t="shared" si="21"/>
        <v>0</v>
      </c>
      <c r="BA18" s="1807">
        <f t="shared" si="22"/>
        <v>0</v>
      </c>
      <c r="BB18" s="1807">
        <f t="shared" si="23"/>
        <v>0</v>
      </c>
      <c r="BC18" s="1807">
        <f t="shared" si="24"/>
        <v>0</v>
      </c>
      <c r="BD18" s="1807">
        <f t="shared" si="25"/>
        <v>0</v>
      </c>
      <c r="BE18" s="1807">
        <f t="shared" si="26"/>
        <v>0</v>
      </c>
      <c r="BF18" s="1807">
        <f t="shared" si="27"/>
        <v>0</v>
      </c>
      <c r="BG18" s="1807">
        <f t="shared" si="28"/>
        <v>0</v>
      </c>
      <c r="BH18" s="1807">
        <f t="shared" si="29"/>
        <v>0</v>
      </c>
      <c r="BI18" s="1807">
        <f t="shared" si="30"/>
        <v>0</v>
      </c>
      <c r="BJ18" s="1807">
        <f t="shared" si="31"/>
        <v>0</v>
      </c>
      <c r="BK18" s="1807">
        <f t="shared" si="32"/>
        <v>0</v>
      </c>
      <c r="BL18" s="1807">
        <f t="shared" si="33"/>
        <v>0</v>
      </c>
      <c r="BM18" s="1807">
        <f t="shared" si="0"/>
        <v>0</v>
      </c>
      <c r="BN18" s="1807">
        <f t="shared" si="1"/>
        <v>0</v>
      </c>
      <c r="BO18" s="1807">
        <f t="shared" si="34"/>
        <v>0</v>
      </c>
      <c r="BP18" s="1807">
        <f t="shared" si="35"/>
        <v>0</v>
      </c>
      <c r="BQ18" s="1807">
        <f t="shared" si="36"/>
        <v>0</v>
      </c>
      <c r="BR18" s="1807">
        <f t="shared" si="37"/>
        <v>0</v>
      </c>
      <c r="BS18" s="1807">
        <f t="shared" si="38"/>
        <v>0</v>
      </c>
      <c r="BT18" s="1807">
        <f t="shared" si="39"/>
        <v>0</v>
      </c>
      <c r="BU18" s="1807">
        <f t="shared" si="2"/>
        <v>0</v>
      </c>
      <c r="BV18" s="1807">
        <f t="shared" si="3"/>
        <v>0</v>
      </c>
      <c r="BW18" s="1807">
        <f t="shared" si="4"/>
        <v>0</v>
      </c>
      <c r="BX18" s="1807">
        <f t="shared" si="5"/>
        <v>0</v>
      </c>
      <c r="BY18" s="1807">
        <f>$H$36*AK27</f>
        <v>0</v>
      </c>
      <c r="BZ18" s="1807">
        <f t="shared" si="7"/>
        <v>0</v>
      </c>
      <c r="CA18" s="1807">
        <f t="shared" si="8"/>
        <v>0</v>
      </c>
      <c r="CB18" s="1807">
        <f t="shared" si="9"/>
        <v>0</v>
      </c>
      <c r="CC18" s="1807">
        <f t="shared" si="10"/>
        <v>0</v>
      </c>
      <c r="CD18" s="1807">
        <f t="shared" si="11"/>
        <v>0</v>
      </c>
      <c r="CE18" s="1807">
        <f t="shared" si="12"/>
        <v>0</v>
      </c>
      <c r="CF18" s="1807">
        <f t="shared" si="13"/>
        <v>0</v>
      </c>
      <c r="CG18" s="1807">
        <f t="shared" si="14"/>
        <v>0</v>
      </c>
      <c r="CH18" s="1807">
        <f t="shared" si="15"/>
        <v>0</v>
      </c>
      <c r="CI18" s="1807">
        <f t="shared" si="16"/>
        <v>0</v>
      </c>
      <c r="CJ18" s="1830">
        <f t="shared" si="17"/>
        <v>0</v>
      </c>
      <c r="CK18" s="773">
        <f t="shared" si="40"/>
        <v>0</v>
      </c>
      <c r="CL18" s="799">
        <v>0.11004314266427961</v>
      </c>
      <c r="CM18" s="773">
        <f t="shared" si="41"/>
        <v>0</v>
      </c>
      <c r="CN18" s="1816">
        <v>1.0069939860473612E-3</v>
      </c>
      <c r="CO18" s="1835">
        <v>7.6865530542045545E-4</v>
      </c>
      <c r="CP18" s="1835">
        <v>5.6874912497464729E-4</v>
      </c>
      <c r="CQ18" s="1835">
        <v>2.2027519087681772E-3</v>
      </c>
      <c r="CR18" s="1835">
        <v>8.1142565282066705E-4</v>
      </c>
      <c r="CS18" s="1835">
        <v>1.6158129477673762E-3</v>
      </c>
      <c r="CT18" s="1835">
        <v>7.172700678584001E-4</v>
      </c>
      <c r="CU18" s="1835">
        <v>8.6078056838432095E-4</v>
      </c>
      <c r="CV18" s="1835">
        <v>2.114355868317186E-3</v>
      </c>
      <c r="CW18" s="1835">
        <v>2.4207870853203551E-4</v>
      </c>
      <c r="CX18" s="1835">
        <v>1.0266788227684887</v>
      </c>
      <c r="CY18" s="1835">
        <v>6.8300457464083879E-4</v>
      </c>
      <c r="CZ18" s="1835">
        <v>3.3135465120308989E-4</v>
      </c>
      <c r="DA18" s="1835">
        <v>1.4436545177164023E-4</v>
      </c>
      <c r="DB18" s="1835">
        <v>4.9769262763580291E-4</v>
      </c>
      <c r="DC18" s="1835">
        <v>1.4217845686362064E-3</v>
      </c>
      <c r="DD18" s="1835">
        <v>2.2082834712160641E-3</v>
      </c>
      <c r="DE18" s="1835">
        <v>7.7720670739549755E-3</v>
      </c>
      <c r="DF18" s="1835">
        <v>2.3917934833549959E-3</v>
      </c>
      <c r="DG18" s="1835">
        <v>2.2835098513761531E-3</v>
      </c>
      <c r="DH18" s="1835">
        <v>2.940229348538301E-3</v>
      </c>
      <c r="DI18" s="1835">
        <v>1.7425403573638522E-3</v>
      </c>
      <c r="DJ18" s="1835">
        <v>5.1777543749016441E-3</v>
      </c>
      <c r="DK18" s="1835">
        <v>1.7492811308068119E-3</v>
      </c>
      <c r="DL18" s="1835">
        <v>2.0996798649693021E-4</v>
      </c>
      <c r="DM18" s="1835">
        <v>4.8183958183905928E-3</v>
      </c>
      <c r="DN18" s="1835">
        <v>1.8325194235978991E-3</v>
      </c>
      <c r="DO18" s="1835">
        <v>1.0118464890860211E-3</v>
      </c>
      <c r="DP18" s="1835">
        <v>6.3820704301300452E-4</v>
      </c>
      <c r="DQ18" s="1835">
        <v>1.6842512056719828E-4</v>
      </c>
      <c r="DR18" s="1835">
        <v>7.7991451419950279E-4</v>
      </c>
      <c r="DS18" s="1835">
        <v>5.6103028791857517E-4</v>
      </c>
      <c r="DT18" s="1835">
        <v>5.4922273485467563E-4</v>
      </c>
      <c r="DU18" s="1835">
        <v>4.711217848678264E-4</v>
      </c>
      <c r="DV18" s="1835">
        <v>4.4015471000501577E-4</v>
      </c>
      <c r="DW18" s="1835">
        <v>1.5921326679604441E-3</v>
      </c>
      <c r="DX18" s="1835">
        <v>2.3778892122472673E-3</v>
      </c>
      <c r="DY18" s="1835">
        <v>6.6069252364295121E-4</v>
      </c>
      <c r="DZ18" s="1835">
        <v>5.7875933826856086E-3</v>
      </c>
      <c r="EA18" s="1836">
        <v>7.7755911037710756E-4</v>
      </c>
      <c r="EB18" s="1777">
        <v>0</v>
      </c>
      <c r="EC18" s="774">
        <v>0.37390729449790638</v>
      </c>
      <c r="ED18" s="1778">
        <f t="shared" si="42"/>
        <v>0</v>
      </c>
      <c r="EE18" s="1777">
        <f t="shared" si="43"/>
        <v>0</v>
      </c>
      <c r="EF18" s="776">
        <v>0.23080878571953281</v>
      </c>
      <c r="EG18" s="1778">
        <f t="shared" si="44"/>
        <v>0</v>
      </c>
      <c r="EH18" s="1777">
        <f t="shared" si="45"/>
        <v>0</v>
      </c>
      <c r="EI18" s="1978"/>
      <c r="EJ18" s="1939"/>
      <c r="EK18" s="799">
        <v>7.5894648738987068E-4</v>
      </c>
      <c r="EL18" s="1602">
        <f t="shared" si="46"/>
        <v>0</v>
      </c>
      <c r="EM18" s="1779">
        <f t="shared" si="47"/>
        <v>0</v>
      </c>
      <c r="EN18" s="1602">
        <f t="shared" si="48"/>
        <v>0</v>
      </c>
      <c r="EO18" s="1780">
        <f t="shared" si="49"/>
        <v>0</v>
      </c>
      <c r="EP18" s="764">
        <v>11</v>
      </c>
      <c r="EQ18" s="765" t="s">
        <v>676</v>
      </c>
      <c r="ER18" s="716"/>
      <c r="ES18" s="764">
        <v>11</v>
      </c>
      <c r="ET18" s="765" t="s">
        <v>676</v>
      </c>
      <c r="EU18" s="779">
        <v>9.5496999999999999E-2</v>
      </c>
      <c r="EV18" s="1751">
        <f t="shared" si="50"/>
        <v>0</v>
      </c>
      <c r="EW18" s="1752">
        <f t="shared" si="51"/>
        <v>0</v>
      </c>
      <c r="EX18" s="1753">
        <f t="shared" si="52"/>
        <v>0</v>
      </c>
      <c r="EY18" s="774">
        <v>8.8223999999999997E-2</v>
      </c>
      <c r="EZ18" s="1751">
        <f t="shared" si="53"/>
        <v>0</v>
      </c>
      <c r="FA18" s="1754">
        <f t="shared" si="54"/>
        <v>0</v>
      </c>
      <c r="FB18" s="1755">
        <f t="shared" si="55"/>
        <v>0</v>
      </c>
    </row>
    <row r="19" spans="2:158" ht="11.25" customHeight="1">
      <c r="B19" s="764">
        <v>12</v>
      </c>
      <c r="C19" s="765" t="s">
        <v>14</v>
      </c>
      <c r="D19" s="1774">
        <v>0</v>
      </c>
      <c r="E19" s="1775"/>
      <c r="F19" s="1776">
        <v>0.37928265094688152</v>
      </c>
      <c r="G19" s="1776">
        <v>0.37928265094688152</v>
      </c>
      <c r="H19" s="773">
        <f t="shared" si="18"/>
        <v>0</v>
      </c>
      <c r="I19" s="1806">
        <v>2.8675095558941318E-3</v>
      </c>
      <c r="J19" s="1807">
        <v>1.8093505689294838E-3</v>
      </c>
      <c r="K19" s="1807">
        <v>2.0751193193608634E-4</v>
      </c>
      <c r="L19" s="1807">
        <v>5.1103843008994278E-5</v>
      </c>
      <c r="M19" s="1807">
        <v>1.077179942909463E-4</v>
      </c>
      <c r="N19" s="1807">
        <v>1.3897490577160869E-3</v>
      </c>
      <c r="O19" s="1807">
        <v>2.3143173590332766E-4</v>
      </c>
      <c r="P19" s="1807">
        <v>1.3880600887320655E-3</v>
      </c>
      <c r="Q19" s="1807">
        <v>6.3318273257923028E-3</v>
      </c>
      <c r="R19" s="1807">
        <v>1.0524528942454592E-2</v>
      </c>
      <c r="S19" s="1807">
        <v>3.2322045103944761E-3</v>
      </c>
      <c r="T19" s="1807">
        <v>0.10013944120229304</v>
      </c>
      <c r="U19" s="1807">
        <v>1.2812441396308303E-2</v>
      </c>
      <c r="V19" s="1807">
        <v>1.4065977709562383E-4</v>
      </c>
      <c r="W19" s="1807">
        <v>3.8700361010830324E-3</v>
      </c>
      <c r="X19" s="1807">
        <v>1.5496273048254218E-2</v>
      </c>
      <c r="Y19" s="1807">
        <v>4.7429020018317416E-3</v>
      </c>
      <c r="Z19" s="1807">
        <v>3.6676368066601239E-2</v>
      </c>
      <c r="AA19" s="1807">
        <v>5.0781542891133846E-2</v>
      </c>
      <c r="AB19" s="1807">
        <v>7.7389667433591302E-3</v>
      </c>
      <c r="AC19" s="1807">
        <v>2.0279862096937739E-3</v>
      </c>
      <c r="AD19" s="1807">
        <v>2.4333860566978951E-3</v>
      </c>
      <c r="AE19" s="1807">
        <v>2.7188689505165853E-3</v>
      </c>
      <c r="AF19" s="1807">
        <v>5.3832783993029203E-2</v>
      </c>
      <c r="AG19" s="1807">
        <v>2.6327953403861322E-5</v>
      </c>
      <c r="AH19" s="1807">
        <v>3.9785625687472209E-3</v>
      </c>
      <c r="AI19" s="1807">
        <v>4.8670089796315675E-4</v>
      </c>
      <c r="AJ19" s="1807">
        <v>2.3167515700956356E-4</v>
      </c>
      <c r="AK19" s="1807">
        <v>7.6594310574610512E-6</v>
      </c>
      <c r="AL19" s="1807">
        <v>7.6840181792625214E-5</v>
      </c>
      <c r="AM19" s="1807">
        <v>3.2869935718731963E-5</v>
      </c>
      <c r="AN19" s="1807">
        <v>8.5519057922057927E-6</v>
      </c>
      <c r="AO19" s="1807">
        <v>1.4230881826757312E-4</v>
      </c>
      <c r="AP19" s="1807">
        <v>1.5598689269149045E-3</v>
      </c>
      <c r="AQ19" s="1807">
        <v>8.316149799582151E-4</v>
      </c>
      <c r="AR19" s="1807">
        <v>7.6318885744268135E-4</v>
      </c>
      <c r="AS19" s="1807">
        <v>1.4896227131988098E-3</v>
      </c>
      <c r="AT19" s="1807">
        <v>1.3530009700761672E-3</v>
      </c>
      <c r="AU19" s="1807">
        <v>5.0267553105237551E-3</v>
      </c>
      <c r="AV19" s="1830">
        <v>4.66642517738808E-3</v>
      </c>
      <c r="AW19" s="1823">
        <f t="shared" si="56"/>
        <v>0</v>
      </c>
      <c r="AX19" s="1807">
        <f t="shared" si="19"/>
        <v>0</v>
      </c>
      <c r="AY19" s="1807">
        <f t="shared" si="20"/>
        <v>0</v>
      </c>
      <c r="AZ19" s="1807">
        <f t="shared" si="21"/>
        <v>0</v>
      </c>
      <c r="BA19" s="1807">
        <f t="shared" si="22"/>
        <v>0</v>
      </c>
      <c r="BB19" s="1807">
        <f t="shared" si="23"/>
        <v>0</v>
      </c>
      <c r="BC19" s="1807">
        <f t="shared" si="24"/>
        <v>0</v>
      </c>
      <c r="BD19" s="1807">
        <f t="shared" si="25"/>
        <v>0</v>
      </c>
      <c r="BE19" s="1807">
        <f t="shared" si="26"/>
        <v>0</v>
      </c>
      <c r="BF19" s="1807">
        <f t="shared" si="27"/>
        <v>0</v>
      </c>
      <c r="BG19" s="1807">
        <f t="shared" si="28"/>
        <v>0</v>
      </c>
      <c r="BH19" s="1807">
        <f t="shared" si="29"/>
        <v>0</v>
      </c>
      <c r="BI19" s="1807">
        <f t="shared" si="30"/>
        <v>0</v>
      </c>
      <c r="BJ19" s="1807">
        <f t="shared" si="31"/>
        <v>0</v>
      </c>
      <c r="BK19" s="1807">
        <f t="shared" si="32"/>
        <v>0</v>
      </c>
      <c r="BL19" s="1807">
        <f t="shared" si="33"/>
        <v>0</v>
      </c>
      <c r="BM19" s="1807">
        <f t="shared" si="0"/>
        <v>0</v>
      </c>
      <c r="BN19" s="1807">
        <f t="shared" si="1"/>
        <v>0</v>
      </c>
      <c r="BO19" s="1807">
        <f t="shared" si="34"/>
        <v>0</v>
      </c>
      <c r="BP19" s="1807">
        <f t="shared" si="35"/>
        <v>0</v>
      </c>
      <c r="BQ19" s="1807">
        <f t="shared" si="36"/>
        <v>0</v>
      </c>
      <c r="BR19" s="1807">
        <f t="shared" si="37"/>
        <v>0</v>
      </c>
      <c r="BS19" s="1807">
        <f t="shared" si="38"/>
        <v>0</v>
      </c>
      <c r="BT19" s="1807">
        <f t="shared" si="39"/>
        <v>0</v>
      </c>
      <c r="BU19" s="1807">
        <f t="shared" si="2"/>
        <v>0</v>
      </c>
      <c r="BV19" s="1807">
        <f t="shared" si="3"/>
        <v>0</v>
      </c>
      <c r="BW19" s="1807">
        <f t="shared" si="4"/>
        <v>0</v>
      </c>
      <c r="BX19" s="1807">
        <f t="shared" si="5"/>
        <v>0</v>
      </c>
      <c r="BY19" s="1807">
        <f>$H$36*AK28</f>
        <v>0</v>
      </c>
      <c r="BZ19" s="1807">
        <f t="shared" si="7"/>
        <v>0</v>
      </c>
      <c r="CA19" s="1807">
        <f t="shared" si="8"/>
        <v>0</v>
      </c>
      <c r="CB19" s="1807">
        <f t="shared" si="9"/>
        <v>0</v>
      </c>
      <c r="CC19" s="1807">
        <f t="shared" si="10"/>
        <v>0</v>
      </c>
      <c r="CD19" s="1807">
        <f t="shared" si="11"/>
        <v>0</v>
      </c>
      <c r="CE19" s="1807">
        <f t="shared" si="12"/>
        <v>0</v>
      </c>
      <c r="CF19" s="1807">
        <f t="shared" si="13"/>
        <v>0</v>
      </c>
      <c r="CG19" s="1807">
        <f t="shared" si="14"/>
        <v>0</v>
      </c>
      <c r="CH19" s="1807">
        <f t="shared" si="15"/>
        <v>0</v>
      </c>
      <c r="CI19" s="1807">
        <f t="shared" si="16"/>
        <v>0</v>
      </c>
      <c r="CJ19" s="1830">
        <f t="shared" si="17"/>
        <v>0</v>
      </c>
      <c r="CK19" s="773">
        <f t="shared" si="40"/>
        <v>0</v>
      </c>
      <c r="CL19" s="799">
        <v>0.37928265094688152</v>
      </c>
      <c r="CM19" s="773">
        <f t="shared" si="41"/>
        <v>0</v>
      </c>
      <c r="CN19" s="1816">
        <v>1.3167888512141685E-3</v>
      </c>
      <c r="CO19" s="1835">
        <v>1.0463618325727403E-3</v>
      </c>
      <c r="CP19" s="1835">
        <v>1.8254343106541954E-4</v>
      </c>
      <c r="CQ19" s="1835">
        <v>1.2937272433276829E-4</v>
      </c>
      <c r="CR19" s="1835">
        <v>2.6125839406967565E-4</v>
      </c>
      <c r="CS19" s="1835">
        <v>8.8742767633889004E-4</v>
      </c>
      <c r="CT19" s="1835">
        <v>1.8230626207175186E-4</v>
      </c>
      <c r="CU19" s="1835">
        <v>8.7726256445766016E-4</v>
      </c>
      <c r="CV19" s="1835">
        <v>2.606228238478983E-3</v>
      </c>
      <c r="CW19" s="1835">
        <v>4.3337674288030032E-3</v>
      </c>
      <c r="CX19" s="1835">
        <v>1.4448705796316925E-3</v>
      </c>
      <c r="CY19" s="1835">
        <v>1.0397357016093061</v>
      </c>
      <c r="CZ19" s="1835">
        <v>5.6956494287320122E-3</v>
      </c>
      <c r="DA19" s="1835">
        <v>2.1439039145760286E-4</v>
      </c>
      <c r="DB19" s="1835">
        <v>1.9027907464411098E-3</v>
      </c>
      <c r="DC19" s="1835">
        <v>6.417505984287821E-3</v>
      </c>
      <c r="DD19" s="1835">
        <v>2.1948919311588063E-3</v>
      </c>
      <c r="DE19" s="1835">
        <v>1.6437399602431707E-2</v>
      </c>
      <c r="DF19" s="1835">
        <v>2.3168057017071877E-2</v>
      </c>
      <c r="DG19" s="1835">
        <v>4.9096675892681373E-3</v>
      </c>
      <c r="DH19" s="1835">
        <v>2.2882947250760957E-3</v>
      </c>
      <c r="DI19" s="1835">
        <v>1.3104163893531261E-3</v>
      </c>
      <c r="DJ19" s="1835">
        <v>1.2586007683027104E-3</v>
      </c>
      <c r="DK19" s="1835">
        <v>2.141459985724764E-2</v>
      </c>
      <c r="DL19" s="1835">
        <v>3.1724436679903039E-4</v>
      </c>
      <c r="DM19" s="1835">
        <v>2.600543690866998E-3</v>
      </c>
      <c r="DN19" s="1835">
        <v>4.1570655464864966E-4</v>
      </c>
      <c r="DO19" s="1835">
        <v>2.8540340732953641E-4</v>
      </c>
      <c r="DP19" s="1835">
        <v>1.8889465304673794E-4</v>
      </c>
      <c r="DQ19" s="1835">
        <v>2.6373003147152851E-4</v>
      </c>
      <c r="DR19" s="1835">
        <v>3.0149866988057194E-4</v>
      </c>
      <c r="DS19" s="1835">
        <v>2.6752103085357182E-4</v>
      </c>
      <c r="DT19" s="1835">
        <v>3.4766075144111383E-4</v>
      </c>
      <c r="DU19" s="1835">
        <v>8.3951764061495477E-4</v>
      </c>
      <c r="DV19" s="1835">
        <v>4.9690207807985326E-4</v>
      </c>
      <c r="DW19" s="1835">
        <v>5.0980867250299421E-4</v>
      </c>
      <c r="DX19" s="1835">
        <v>8.7399544375204316E-4</v>
      </c>
      <c r="DY19" s="1835">
        <v>7.4328158958523831E-4</v>
      </c>
      <c r="DZ19" s="1835">
        <v>2.5694754085398559E-3</v>
      </c>
      <c r="EA19" s="1836">
        <v>2.0183297006707954E-3</v>
      </c>
      <c r="EB19" s="1777">
        <v>0</v>
      </c>
      <c r="EC19" s="774">
        <v>0.43262924133656977</v>
      </c>
      <c r="ED19" s="1778">
        <f t="shared" si="42"/>
        <v>0</v>
      </c>
      <c r="EE19" s="1777">
        <f t="shared" si="43"/>
        <v>0</v>
      </c>
      <c r="EF19" s="776">
        <v>0.1861540050611992</v>
      </c>
      <c r="EG19" s="1778">
        <f t="shared" si="44"/>
        <v>0</v>
      </c>
      <c r="EH19" s="1777">
        <f t="shared" si="45"/>
        <v>0</v>
      </c>
      <c r="EI19" s="1978"/>
      <c r="EJ19" s="1939"/>
      <c r="EK19" s="799">
        <v>5.0180926529701242E-4</v>
      </c>
      <c r="EL19" s="1602">
        <f t="shared" si="46"/>
        <v>0</v>
      </c>
      <c r="EM19" s="1779">
        <f t="shared" si="47"/>
        <v>0</v>
      </c>
      <c r="EN19" s="1602">
        <f t="shared" si="48"/>
        <v>0</v>
      </c>
      <c r="EO19" s="1780">
        <f t="shared" si="49"/>
        <v>0</v>
      </c>
      <c r="EP19" s="764">
        <v>12</v>
      </c>
      <c r="EQ19" s="765" t="s">
        <v>14</v>
      </c>
      <c r="ER19" s="716"/>
      <c r="ES19" s="764">
        <v>12</v>
      </c>
      <c r="ET19" s="765" t="s">
        <v>14</v>
      </c>
      <c r="EU19" s="779">
        <v>5.3143000000000003E-2</v>
      </c>
      <c r="EV19" s="1751">
        <f t="shared" si="50"/>
        <v>0</v>
      </c>
      <c r="EW19" s="1752">
        <f t="shared" si="51"/>
        <v>0</v>
      </c>
      <c r="EX19" s="1753">
        <f t="shared" si="52"/>
        <v>0</v>
      </c>
      <c r="EY19" s="774">
        <v>5.0585999999999999E-2</v>
      </c>
      <c r="EZ19" s="1751">
        <f t="shared" si="53"/>
        <v>0</v>
      </c>
      <c r="FA19" s="1754">
        <f t="shared" si="54"/>
        <v>0</v>
      </c>
      <c r="FB19" s="1755">
        <f t="shared" si="55"/>
        <v>0</v>
      </c>
    </row>
    <row r="20" spans="2:158" ht="11.25" customHeight="1">
      <c r="B20" s="764">
        <v>13</v>
      </c>
      <c r="C20" s="765" t="s">
        <v>15</v>
      </c>
      <c r="D20" s="1774">
        <v>0</v>
      </c>
      <c r="E20" s="1775"/>
      <c r="F20" s="1776">
        <v>0.16196614510830221</v>
      </c>
      <c r="G20" s="1776">
        <v>0.16196614510830221</v>
      </c>
      <c r="H20" s="773">
        <f t="shared" si="18"/>
        <v>0</v>
      </c>
      <c r="I20" s="1806">
        <v>3.6658502845237482E-5</v>
      </c>
      <c r="J20" s="1807">
        <v>9.6756714916015175E-6</v>
      </c>
      <c r="K20" s="1807">
        <v>0</v>
      </c>
      <c r="L20" s="1807">
        <v>2.2144998637230854E-4</v>
      </c>
      <c r="M20" s="1807">
        <v>1.1310389400549362E-3</v>
      </c>
      <c r="N20" s="1807">
        <v>0</v>
      </c>
      <c r="O20" s="1807">
        <v>0</v>
      </c>
      <c r="P20" s="1807">
        <v>1.2194172742132164E-3</v>
      </c>
      <c r="Q20" s="1807">
        <v>0</v>
      </c>
      <c r="R20" s="1807">
        <v>0</v>
      </c>
      <c r="S20" s="1807">
        <v>2.0568574157055755E-3</v>
      </c>
      <c r="T20" s="1807">
        <v>1.0277333057893922E-2</v>
      </c>
      <c r="U20" s="1807">
        <v>0.14283226618801403</v>
      </c>
      <c r="V20" s="1807">
        <v>7.9872689111554242E-3</v>
      </c>
      <c r="W20" s="1807">
        <v>0.26056317689530684</v>
      </c>
      <c r="X20" s="1807">
        <v>0.10592389172224402</v>
      </c>
      <c r="Y20" s="1807">
        <v>0.1461140913253958</v>
      </c>
      <c r="Z20" s="1807">
        <v>1.6345730819993909E-2</v>
      </c>
      <c r="AA20" s="1807">
        <v>1.1926839387562296E-2</v>
      </c>
      <c r="AB20" s="1807">
        <v>5.5712954688064496E-2</v>
      </c>
      <c r="AC20" s="1807">
        <v>4.8671669032650574E-3</v>
      </c>
      <c r="AD20" s="1807">
        <v>0.2126171067039786</v>
      </c>
      <c r="AE20" s="1807">
        <v>1.7400761283306145E-3</v>
      </c>
      <c r="AF20" s="1807">
        <v>2.3621889658803481E-2</v>
      </c>
      <c r="AG20" s="1807">
        <v>0</v>
      </c>
      <c r="AH20" s="1807">
        <v>2.3403309227924828E-5</v>
      </c>
      <c r="AI20" s="1807">
        <v>0</v>
      </c>
      <c r="AJ20" s="1807">
        <v>0</v>
      </c>
      <c r="AK20" s="1807">
        <v>0</v>
      </c>
      <c r="AL20" s="1807">
        <v>0</v>
      </c>
      <c r="AM20" s="1807">
        <v>2.4652451789048969E-5</v>
      </c>
      <c r="AN20" s="1807">
        <v>0</v>
      </c>
      <c r="AO20" s="1807">
        <v>4.7436272755857699E-5</v>
      </c>
      <c r="AP20" s="1807">
        <v>0</v>
      </c>
      <c r="AQ20" s="1807">
        <v>1.3610719802916777E-6</v>
      </c>
      <c r="AR20" s="1807">
        <v>0</v>
      </c>
      <c r="AS20" s="1807">
        <v>1.8204033156825992E-4</v>
      </c>
      <c r="AT20" s="1807">
        <v>1.6245294666437685E-5</v>
      </c>
      <c r="AU20" s="1807">
        <v>0</v>
      </c>
      <c r="AV20" s="1830">
        <v>4.9008118301336005E-3</v>
      </c>
      <c r="AW20" s="1823">
        <f t="shared" si="56"/>
        <v>0</v>
      </c>
      <c r="AX20" s="1807">
        <f t="shared" si="19"/>
        <v>0</v>
      </c>
      <c r="AY20" s="1807">
        <f t="shared" si="20"/>
        <v>0</v>
      </c>
      <c r="AZ20" s="1807">
        <f t="shared" si="21"/>
        <v>0</v>
      </c>
      <c r="BA20" s="1807">
        <f t="shared" si="22"/>
        <v>0</v>
      </c>
      <c r="BB20" s="1807">
        <f t="shared" si="23"/>
        <v>0</v>
      </c>
      <c r="BC20" s="1807">
        <f t="shared" si="24"/>
        <v>0</v>
      </c>
      <c r="BD20" s="1807">
        <f t="shared" si="25"/>
        <v>0</v>
      </c>
      <c r="BE20" s="1807">
        <f t="shared" si="26"/>
        <v>0</v>
      </c>
      <c r="BF20" s="1807">
        <f t="shared" si="27"/>
        <v>0</v>
      </c>
      <c r="BG20" s="1807">
        <f t="shared" si="28"/>
        <v>0</v>
      </c>
      <c r="BH20" s="1807">
        <f t="shared" si="29"/>
        <v>0</v>
      </c>
      <c r="BI20" s="1807">
        <f t="shared" si="30"/>
        <v>0</v>
      </c>
      <c r="BJ20" s="1807">
        <f t="shared" si="31"/>
        <v>0</v>
      </c>
      <c r="BK20" s="1807">
        <f t="shared" si="32"/>
        <v>0</v>
      </c>
      <c r="BL20" s="1807">
        <f t="shared" si="33"/>
        <v>0</v>
      </c>
      <c r="BM20" s="1807">
        <f t="shared" si="0"/>
        <v>0</v>
      </c>
      <c r="BN20" s="1807">
        <f t="shared" si="1"/>
        <v>0</v>
      </c>
      <c r="BO20" s="1807">
        <f t="shared" si="34"/>
        <v>0</v>
      </c>
      <c r="BP20" s="1807">
        <f t="shared" si="35"/>
        <v>0</v>
      </c>
      <c r="BQ20" s="1807">
        <f t="shared" si="36"/>
        <v>0</v>
      </c>
      <c r="BR20" s="1807">
        <f t="shared" si="37"/>
        <v>0</v>
      </c>
      <c r="BS20" s="1807">
        <f t="shared" si="38"/>
        <v>0</v>
      </c>
      <c r="BT20" s="1807">
        <f t="shared" si="39"/>
        <v>0</v>
      </c>
      <c r="BU20" s="1807">
        <f t="shared" si="2"/>
        <v>0</v>
      </c>
      <c r="BV20" s="1807">
        <f t="shared" si="3"/>
        <v>0</v>
      </c>
      <c r="BW20" s="1807">
        <f t="shared" si="4"/>
        <v>0</v>
      </c>
      <c r="BX20" s="1807">
        <f t="shared" si="5"/>
        <v>0</v>
      </c>
      <c r="BY20" s="1807">
        <f t="shared" ref="BY20:BY25" si="57">$H$36*AK32</f>
        <v>0</v>
      </c>
      <c r="BZ20" s="1807">
        <f t="shared" si="7"/>
        <v>0</v>
      </c>
      <c r="CA20" s="1807">
        <f t="shared" si="8"/>
        <v>0</v>
      </c>
      <c r="CB20" s="1807">
        <f t="shared" si="9"/>
        <v>0</v>
      </c>
      <c r="CC20" s="1807">
        <f t="shared" si="10"/>
        <v>0</v>
      </c>
      <c r="CD20" s="1807">
        <f t="shared" si="11"/>
        <v>0</v>
      </c>
      <c r="CE20" s="1807">
        <f t="shared" si="12"/>
        <v>0</v>
      </c>
      <c r="CF20" s="1807">
        <f t="shared" si="13"/>
        <v>0</v>
      </c>
      <c r="CG20" s="1807">
        <f t="shared" si="14"/>
        <v>0</v>
      </c>
      <c r="CH20" s="1807">
        <f t="shared" si="15"/>
        <v>0</v>
      </c>
      <c r="CI20" s="1807">
        <f t="shared" si="16"/>
        <v>0</v>
      </c>
      <c r="CJ20" s="1830">
        <f t="shared" si="17"/>
        <v>0</v>
      </c>
      <c r="CK20" s="773">
        <f t="shared" si="40"/>
        <v>0</v>
      </c>
      <c r="CL20" s="799">
        <v>0.16196614510830221</v>
      </c>
      <c r="CM20" s="773">
        <f t="shared" si="41"/>
        <v>0</v>
      </c>
      <c r="CN20" s="1816">
        <v>4.9609989350711211E-5</v>
      </c>
      <c r="CO20" s="1835">
        <v>4.6387647367040211E-5</v>
      </c>
      <c r="CP20" s="1835">
        <v>2.8154778244943693E-5</v>
      </c>
      <c r="CQ20" s="1835">
        <v>1.8698909466262879E-4</v>
      </c>
      <c r="CR20" s="1835">
        <v>3.3412743809548836E-4</v>
      </c>
      <c r="CS20" s="1835">
        <v>8.9366240212110021E-5</v>
      </c>
      <c r="CT20" s="1835">
        <v>4.1542724816815254E-5</v>
      </c>
      <c r="CU20" s="1835">
        <v>3.0792925183595598E-4</v>
      </c>
      <c r="CV20" s="1835">
        <v>7.0392628610637487E-5</v>
      </c>
      <c r="CW20" s="1835">
        <v>4.3952990341107239E-5</v>
      </c>
      <c r="CX20" s="1835">
        <v>4.174722640649651E-4</v>
      </c>
      <c r="CY20" s="1835">
        <v>1.8759570320466578E-3</v>
      </c>
      <c r="CZ20" s="1835">
        <v>1.0238222950640692</v>
      </c>
      <c r="DA20" s="1835">
        <v>1.3667288947558042E-3</v>
      </c>
      <c r="DB20" s="1835">
        <v>4.3579156072274812E-2</v>
      </c>
      <c r="DC20" s="1835">
        <v>1.7828664365406182E-2</v>
      </c>
      <c r="DD20" s="1835">
        <v>2.468138906010512E-2</v>
      </c>
      <c r="DE20" s="1835">
        <v>3.1198016928931779E-3</v>
      </c>
      <c r="DF20" s="1835">
        <v>2.5564201765517786E-3</v>
      </c>
      <c r="DG20" s="1835">
        <v>9.6472575766801214E-3</v>
      </c>
      <c r="DH20" s="1835">
        <v>1.0619144427178146E-3</v>
      </c>
      <c r="DI20" s="1835">
        <v>3.5844299197781052E-2</v>
      </c>
      <c r="DJ20" s="1835">
        <v>3.6952078441629361E-4</v>
      </c>
      <c r="DK20" s="1835">
        <v>4.421018351319899E-3</v>
      </c>
      <c r="DL20" s="1835">
        <v>7.5723411943983082E-5</v>
      </c>
      <c r="DM20" s="1835">
        <v>2.0176510297458068E-4</v>
      </c>
      <c r="DN20" s="1835">
        <v>5.8281055842986519E-5</v>
      </c>
      <c r="DO20" s="1835">
        <v>6.2912111818574335E-5</v>
      </c>
      <c r="DP20" s="1835">
        <v>4.8115474334591207E-5</v>
      </c>
      <c r="DQ20" s="1835">
        <v>5.2096427176847881E-5</v>
      </c>
      <c r="DR20" s="1835">
        <v>9.3778904778829192E-5</v>
      </c>
      <c r="DS20" s="1835">
        <v>6.523075197829918E-5</v>
      </c>
      <c r="DT20" s="1835">
        <v>1.1991127481052019E-4</v>
      </c>
      <c r="DU20" s="1835">
        <v>5.2807938683864217E-5</v>
      </c>
      <c r="DV20" s="1835">
        <v>3.6652172757830767E-5</v>
      </c>
      <c r="DW20" s="1835">
        <v>6.9005851620974608E-5</v>
      </c>
      <c r="DX20" s="1835">
        <v>2.6421042280051754E-4</v>
      </c>
      <c r="DY20" s="1835">
        <v>5.3110832894071188E-5</v>
      </c>
      <c r="DZ20" s="1835">
        <v>1.2039607753028222E-4</v>
      </c>
      <c r="EA20" s="1836">
        <v>8.977645225857299E-4</v>
      </c>
      <c r="EB20" s="1777">
        <v>0</v>
      </c>
      <c r="EC20" s="774">
        <v>0.33146248024218394</v>
      </c>
      <c r="ED20" s="1778">
        <f t="shared" si="42"/>
        <v>0</v>
      </c>
      <c r="EE20" s="1777">
        <f t="shared" si="43"/>
        <v>0</v>
      </c>
      <c r="EF20" s="776">
        <v>4.0011251908805959E-2</v>
      </c>
      <c r="EG20" s="1778">
        <f t="shared" si="44"/>
        <v>0</v>
      </c>
      <c r="EH20" s="1777">
        <f t="shared" si="45"/>
        <v>0</v>
      </c>
      <c r="EI20" s="1978"/>
      <c r="EJ20" s="1939"/>
      <c r="EK20" s="799">
        <v>4.1300585541718893E-5</v>
      </c>
      <c r="EL20" s="1602">
        <f t="shared" si="46"/>
        <v>0</v>
      </c>
      <c r="EM20" s="1779">
        <f t="shared" si="47"/>
        <v>0</v>
      </c>
      <c r="EN20" s="1602">
        <f t="shared" si="48"/>
        <v>0</v>
      </c>
      <c r="EO20" s="1780">
        <f t="shared" si="49"/>
        <v>0</v>
      </c>
      <c r="EP20" s="764">
        <v>13</v>
      </c>
      <c r="EQ20" s="765" t="s">
        <v>15</v>
      </c>
      <c r="ER20" s="716"/>
      <c r="ES20" s="764">
        <v>13</v>
      </c>
      <c r="ET20" s="765" t="s">
        <v>15</v>
      </c>
      <c r="EU20" s="779">
        <v>1.0689000000000001E-2</v>
      </c>
      <c r="EV20" s="1751">
        <f t="shared" si="50"/>
        <v>0</v>
      </c>
      <c r="EW20" s="1752">
        <f t="shared" si="51"/>
        <v>0</v>
      </c>
      <c r="EX20" s="1753">
        <f t="shared" si="52"/>
        <v>0</v>
      </c>
      <c r="EY20" s="774">
        <v>1.0160000000000001E-2</v>
      </c>
      <c r="EZ20" s="1751">
        <f t="shared" si="53"/>
        <v>0</v>
      </c>
      <c r="FA20" s="1754">
        <f t="shared" si="54"/>
        <v>0</v>
      </c>
      <c r="FB20" s="1755">
        <f t="shared" si="55"/>
        <v>0</v>
      </c>
    </row>
    <row r="21" spans="2:158" ht="11.25" customHeight="1">
      <c r="B21" s="777">
        <v>14</v>
      </c>
      <c r="C21" s="778" t="s">
        <v>16</v>
      </c>
      <c r="D21" s="1774">
        <v>0</v>
      </c>
      <c r="E21" s="1775"/>
      <c r="F21" s="1776">
        <v>2.4625518486364295E-2</v>
      </c>
      <c r="G21" s="1776">
        <v>2.4625518486364295E-2</v>
      </c>
      <c r="H21" s="773">
        <f t="shared" si="18"/>
        <v>0</v>
      </c>
      <c r="I21" s="1806">
        <v>0</v>
      </c>
      <c r="J21" s="1807">
        <v>0</v>
      </c>
      <c r="K21" s="1807">
        <v>0</v>
      </c>
      <c r="L21" s="1807">
        <v>0</v>
      </c>
      <c r="M21" s="1807">
        <v>4.8473097430925838E-4</v>
      </c>
      <c r="N21" s="1807">
        <v>5.8739776405764162E-4</v>
      </c>
      <c r="O21" s="1807">
        <v>0</v>
      </c>
      <c r="P21" s="1807">
        <v>3.1134058065018289E-4</v>
      </c>
      <c r="Q21" s="1807">
        <v>2.4074135144939485E-3</v>
      </c>
      <c r="R21" s="1807">
        <v>0</v>
      </c>
      <c r="S21" s="1807">
        <v>2.3506941893778007E-3</v>
      </c>
      <c r="T21" s="1807">
        <v>1.9883282549191758E-3</v>
      </c>
      <c r="U21" s="1807">
        <v>2.1331743777962334E-2</v>
      </c>
      <c r="V21" s="1807">
        <v>7.3330630459185225E-2</v>
      </c>
      <c r="W21" s="1807">
        <v>4.6642599277978342E-2</v>
      </c>
      <c r="X21" s="1807">
        <v>4.6488819144762654E-2</v>
      </c>
      <c r="Y21" s="1807">
        <v>3.3331152688734787E-2</v>
      </c>
      <c r="Z21" s="1807">
        <v>3.8334630613557144E-2</v>
      </c>
      <c r="AA21" s="1807">
        <v>7.7159552718529589E-2</v>
      </c>
      <c r="AB21" s="1807">
        <v>6.1322279477477135E-2</v>
      </c>
      <c r="AC21" s="1807">
        <v>2.6566619346988441E-2</v>
      </c>
      <c r="AD21" s="1807">
        <v>1.9791539927809548E-2</v>
      </c>
      <c r="AE21" s="1807">
        <v>6.9240529273155698E-3</v>
      </c>
      <c r="AF21" s="1807">
        <v>1.3766093412996658E-2</v>
      </c>
      <c r="AG21" s="1807">
        <v>3.2646662220788041E-4</v>
      </c>
      <c r="AH21" s="1807">
        <v>2.8083971073509796E-4</v>
      </c>
      <c r="AI21" s="1807">
        <v>0</v>
      </c>
      <c r="AJ21" s="1807">
        <v>1.191472236049184E-5</v>
      </c>
      <c r="AK21" s="1807">
        <v>0</v>
      </c>
      <c r="AL21" s="1807">
        <v>0</v>
      </c>
      <c r="AM21" s="1807">
        <v>1.0271854912103738E-5</v>
      </c>
      <c r="AN21" s="1807">
        <v>1.3683049267529268E-4</v>
      </c>
      <c r="AO21" s="1807">
        <v>2.85972958613885E-4</v>
      </c>
      <c r="AP21" s="1807">
        <v>4.9607139018495196E-5</v>
      </c>
      <c r="AQ21" s="1807">
        <v>1.1392172475041343E-3</v>
      </c>
      <c r="AR21" s="1807">
        <v>2.543962858142271E-4</v>
      </c>
      <c r="AS21" s="1807">
        <v>5.2392095426962609E-4</v>
      </c>
      <c r="AT21" s="1807">
        <v>3.4811345713795042E-4</v>
      </c>
      <c r="AU21" s="1807">
        <v>9.7292038268201721E-4</v>
      </c>
      <c r="AV21" s="1830">
        <v>3.8141100764952805E-3</v>
      </c>
      <c r="AW21" s="1823">
        <f t="shared" si="56"/>
        <v>0</v>
      </c>
      <c r="AX21" s="1807">
        <f t="shared" si="19"/>
        <v>0</v>
      </c>
      <c r="AY21" s="1807">
        <f t="shared" si="20"/>
        <v>0</v>
      </c>
      <c r="AZ21" s="1807">
        <f t="shared" si="21"/>
        <v>0</v>
      </c>
      <c r="BA21" s="1807">
        <f t="shared" si="22"/>
        <v>0</v>
      </c>
      <c r="BB21" s="1807">
        <f t="shared" si="23"/>
        <v>0</v>
      </c>
      <c r="BC21" s="1807">
        <f t="shared" si="24"/>
        <v>0</v>
      </c>
      <c r="BD21" s="1807">
        <f t="shared" si="25"/>
        <v>0</v>
      </c>
      <c r="BE21" s="1807">
        <f t="shared" si="26"/>
        <v>0</v>
      </c>
      <c r="BF21" s="1807">
        <f t="shared" si="27"/>
        <v>0</v>
      </c>
      <c r="BG21" s="1807">
        <f t="shared" si="28"/>
        <v>0</v>
      </c>
      <c r="BH21" s="1807">
        <f t="shared" si="29"/>
        <v>0</v>
      </c>
      <c r="BI21" s="1807">
        <f t="shared" si="30"/>
        <v>0</v>
      </c>
      <c r="BJ21" s="1807">
        <f t="shared" si="31"/>
        <v>0</v>
      </c>
      <c r="BK21" s="1807">
        <f t="shared" si="32"/>
        <v>0</v>
      </c>
      <c r="BL21" s="1807">
        <f t="shared" si="33"/>
        <v>0</v>
      </c>
      <c r="BM21" s="1807">
        <f t="shared" si="0"/>
        <v>0</v>
      </c>
      <c r="BN21" s="1807">
        <f t="shared" si="1"/>
        <v>0</v>
      </c>
      <c r="BO21" s="1807">
        <f t="shared" si="34"/>
        <v>0</v>
      </c>
      <c r="BP21" s="1807">
        <f t="shared" si="35"/>
        <v>0</v>
      </c>
      <c r="BQ21" s="1807">
        <f t="shared" si="36"/>
        <v>0</v>
      </c>
      <c r="BR21" s="1807">
        <f t="shared" si="37"/>
        <v>0</v>
      </c>
      <c r="BS21" s="1807">
        <f t="shared" si="38"/>
        <v>0</v>
      </c>
      <c r="BT21" s="1807">
        <f t="shared" si="39"/>
        <v>0</v>
      </c>
      <c r="BU21" s="1807">
        <f t="shared" si="2"/>
        <v>0</v>
      </c>
      <c r="BV21" s="1807">
        <f t="shared" si="3"/>
        <v>0</v>
      </c>
      <c r="BW21" s="1807">
        <f t="shared" si="4"/>
        <v>0</v>
      </c>
      <c r="BX21" s="1807">
        <f t="shared" si="5"/>
        <v>0</v>
      </c>
      <c r="BY21" s="1807">
        <f t="shared" si="57"/>
        <v>0</v>
      </c>
      <c r="BZ21" s="1807">
        <f t="shared" si="7"/>
        <v>0</v>
      </c>
      <c r="CA21" s="1807">
        <f t="shared" si="8"/>
        <v>0</v>
      </c>
      <c r="CB21" s="1807">
        <f t="shared" si="9"/>
        <v>0</v>
      </c>
      <c r="CC21" s="1807">
        <f t="shared" si="10"/>
        <v>0</v>
      </c>
      <c r="CD21" s="1807">
        <f t="shared" si="11"/>
        <v>0</v>
      </c>
      <c r="CE21" s="1807">
        <f t="shared" si="12"/>
        <v>0</v>
      </c>
      <c r="CF21" s="1807">
        <f t="shared" si="13"/>
        <v>0</v>
      </c>
      <c r="CG21" s="1807">
        <f t="shared" si="14"/>
        <v>0</v>
      </c>
      <c r="CH21" s="1807">
        <f t="shared" si="15"/>
        <v>0</v>
      </c>
      <c r="CI21" s="1807">
        <f t="shared" si="16"/>
        <v>0</v>
      </c>
      <c r="CJ21" s="1830">
        <f t="shared" si="17"/>
        <v>0</v>
      </c>
      <c r="CK21" s="773">
        <f t="shared" si="40"/>
        <v>0</v>
      </c>
      <c r="CL21" s="799">
        <v>2.4625518486364295E-2</v>
      </c>
      <c r="CM21" s="773">
        <f t="shared" si="41"/>
        <v>0</v>
      </c>
      <c r="CN21" s="1816">
        <v>3.5648107401062443E-6</v>
      </c>
      <c r="CO21" s="1835">
        <v>5.0959732290815627E-6</v>
      </c>
      <c r="CP21" s="1835">
        <v>2.7659569149041302E-6</v>
      </c>
      <c r="CQ21" s="1835">
        <v>5.2614166482357237E-6</v>
      </c>
      <c r="CR21" s="1835">
        <v>2.0819136438731263E-5</v>
      </c>
      <c r="CS21" s="1835">
        <v>2.0441987921207934E-5</v>
      </c>
      <c r="CT21" s="1835">
        <v>3.55762131731939E-6</v>
      </c>
      <c r="CU21" s="1835">
        <v>1.5754412553742479E-5</v>
      </c>
      <c r="CV21" s="1835">
        <v>6.3598231681735073E-5</v>
      </c>
      <c r="CW21" s="1835">
        <v>3.8784822765659339E-6</v>
      </c>
      <c r="CX21" s="1835">
        <v>6.4080409900320537E-5</v>
      </c>
      <c r="CY21" s="1835">
        <v>5.9681987915293693E-5</v>
      </c>
      <c r="CZ21" s="1835">
        <v>5.5114183059353807E-4</v>
      </c>
      <c r="DA21" s="1835">
        <v>1.001813991908262</v>
      </c>
      <c r="DB21" s="1835">
        <v>1.186456644042751E-3</v>
      </c>
      <c r="DC21" s="1835">
        <v>1.1755057120071371E-3</v>
      </c>
      <c r="DD21" s="1835">
        <v>8.6045112781742421E-4</v>
      </c>
      <c r="DE21" s="1835">
        <v>1.1285958767415266E-3</v>
      </c>
      <c r="DF21" s="1835">
        <v>2.1960494919622707E-3</v>
      </c>
      <c r="DG21" s="1835">
        <v>1.6922707134498049E-3</v>
      </c>
      <c r="DH21" s="1835">
        <v>7.9642017880125217E-4</v>
      </c>
      <c r="DI21" s="1835">
        <v>5.2762866446814179E-4</v>
      </c>
      <c r="DJ21" s="1835">
        <v>1.789762807783581E-4</v>
      </c>
      <c r="DK21" s="1835">
        <v>3.6041973145905181E-4</v>
      </c>
      <c r="DL21" s="1835">
        <v>1.5511346589506994E-5</v>
      </c>
      <c r="DM21" s="1835">
        <v>2.5617887114267332E-5</v>
      </c>
      <c r="DN21" s="1835">
        <v>6.9977081136375185E-6</v>
      </c>
      <c r="DO21" s="1835">
        <v>6.4996580279877777E-6</v>
      </c>
      <c r="DP21" s="1835">
        <v>6.0164121375201011E-6</v>
      </c>
      <c r="DQ21" s="1835">
        <v>4.5724874959564382E-6</v>
      </c>
      <c r="DR21" s="1835">
        <v>8.1736060352567289E-6</v>
      </c>
      <c r="DS21" s="1835">
        <v>1.1980164936103978E-5</v>
      </c>
      <c r="DT21" s="1835">
        <v>1.802642641592437E-5</v>
      </c>
      <c r="DU21" s="1835">
        <v>7.7208611369913103E-6</v>
      </c>
      <c r="DV21" s="1835">
        <v>3.3509048630454461E-5</v>
      </c>
      <c r="DW21" s="1835">
        <v>1.3731132990736077E-5</v>
      </c>
      <c r="DX21" s="1835">
        <v>3.3427931923188104E-5</v>
      </c>
      <c r="DY21" s="1835">
        <v>1.3907523893222701E-5</v>
      </c>
      <c r="DZ21" s="1835">
        <v>6.6435709766854431E-5</v>
      </c>
      <c r="EA21" s="1836">
        <v>1.0268420155233912E-4</v>
      </c>
      <c r="EB21" s="1777">
        <v>0</v>
      </c>
      <c r="EC21" s="774">
        <v>0.77548217344177917</v>
      </c>
      <c r="ED21" s="1778">
        <f t="shared" si="42"/>
        <v>0</v>
      </c>
      <c r="EE21" s="1777">
        <f t="shared" si="43"/>
        <v>0</v>
      </c>
      <c r="EF21" s="779">
        <v>0.11413299795629618</v>
      </c>
      <c r="EG21" s="1778">
        <f t="shared" si="44"/>
        <v>0</v>
      </c>
      <c r="EH21" s="1777">
        <f t="shared" si="45"/>
        <v>0</v>
      </c>
      <c r="EI21" s="1978"/>
      <c r="EJ21" s="1939"/>
      <c r="EK21" s="799">
        <v>2.7706369420763225E-5</v>
      </c>
      <c r="EL21" s="1602">
        <f t="shared" si="46"/>
        <v>0</v>
      </c>
      <c r="EM21" s="1779">
        <f t="shared" si="47"/>
        <v>0</v>
      </c>
      <c r="EN21" s="1602">
        <f t="shared" si="48"/>
        <v>0</v>
      </c>
      <c r="EO21" s="1780">
        <f t="shared" si="49"/>
        <v>0</v>
      </c>
      <c r="EP21" s="777">
        <v>14</v>
      </c>
      <c r="EQ21" s="778" t="s">
        <v>16</v>
      </c>
      <c r="ER21" s="716"/>
      <c r="ES21" s="777">
        <v>14</v>
      </c>
      <c r="ET21" s="778" t="s">
        <v>16</v>
      </c>
      <c r="EU21" s="779">
        <v>9.554E-3</v>
      </c>
      <c r="EV21" s="1751">
        <f t="shared" si="50"/>
        <v>0</v>
      </c>
      <c r="EW21" s="1752">
        <f t="shared" si="51"/>
        <v>0</v>
      </c>
      <c r="EX21" s="1753">
        <f t="shared" si="52"/>
        <v>0</v>
      </c>
      <c r="EY21" s="774">
        <v>9.554E-3</v>
      </c>
      <c r="EZ21" s="1751">
        <f t="shared" si="53"/>
        <v>0</v>
      </c>
      <c r="FA21" s="1754">
        <f t="shared" si="54"/>
        <v>0</v>
      </c>
      <c r="FB21" s="1755">
        <f t="shared" si="55"/>
        <v>0</v>
      </c>
    </row>
    <row r="22" spans="2:158" ht="11.25" customHeight="1">
      <c r="B22" s="777">
        <v>15</v>
      </c>
      <c r="C22" s="778" t="s">
        <v>17</v>
      </c>
      <c r="D22" s="1774">
        <v>0</v>
      </c>
      <c r="E22" s="1775"/>
      <c r="F22" s="1776">
        <v>0.12003384057083699</v>
      </c>
      <c r="G22" s="1776">
        <v>0.12003384057083699</v>
      </c>
      <c r="H22" s="773">
        <f t="shared" si="18"/>
        <v>0</v>
      </c>
      <c r="I22" s="1806">
        <v>1.2015842599272285E-3</v>
      </c>
      <c r="J22" s="1807">
        <v>1.5481074386562428E-3</v>
      </c>
      <c r="K22" s="1807">
        <v>7.2629176177630209E-4</v>
      </c>
      <c r="L22" s="1807">
        <v>1.4990460615971655E-3</v>
      </c>
      <c r="M22" s="1807">
        <v>1.5942263155060053E-2</v>
      </c>
      <c r="N22" s="1807">
        <v>8.9407898797324355E-3</v>
      </c>
      <c r="O22" s="1807">
        <v>3.7029077744532425E-3</v>
      </c>
      <c r="P22" s="1807">
        <v>2.8085514879485252E-3</v>
      </c>
      <c r="Q22" s="1807">
        <v>7.9807406918840484E-3</v>
      </c>
      <c r="R22" s="1807">
        <v>0</v>
      </c>
      <c r="S22" s="1807">
        <v>5.4359803129361639E-3</v>
      </c>
      <c r="T22" s="1807">
        <v>7.3335743428187784E-3</v>
      </c>
      <c r="U22" s="1807">
        <v>2.6455380823532564E-3</v>
      </c>
      <c r="V22" s="1807">
        <v>9.9289254420440354E-5</v>
      </c>
      <c r="W22" s="1807">
        <v>6.4519855595667863E-2</v>
      </c>
      <c r="X22" s="1807">
        <v>2.608866222047862E-2</v>
      </c>
      <c r="Y22" s="1807">
        <v>4.6153342928169569E-2</v>
      </c>
      <c r="Z22" s="1807">
        <v>2.4188635825239432E-2</v>
      </c>
      <c r="AA22" s="1807">
        <v>2.9012311737389593E-2</v>
      </c>
      <c r="AB22" s="1807">
        <v>2.6316289859481659E-2</v>
      </c>
      <c r="AC22" s="1807">
        <v>1.3790306225917663E-2</v>
      </c>
      <c r="AD22" s="1807">
        <v>4.6700734071460435E-2</v>
      </c>
      <c r="AE22" s="1807">
        <v>6.0177632771433748E-3</v>
      </c>
      <c r="AF22" s="1807">
        <v>7.9269728911721196E-2</v>
      </c>
      <c r="AG22" s="1807">
        <v>3.6859134765405852E-4</v>
      </c>
      <c r="AH22" s="1807">
        <v>8.1911582297736901E-4</v>
      </c>
      <c r="AI22" s="1807">
        <v>1.7034531428710486E-4</v>
      </c>
      <c r="AJ22" s="1807">
        <v>2.5285688565043793E-3</v>
      </c>
      <c r="AK22" s="1807">
        <v>1.1106175033318525E-4</v>
      </c>
      <c r="AL22" s="1807">
        <v>3.2422808414936979E-4</v>
      </c>
      <c r="AM22" s="1807">
        <v>1.0826535077357339E-3</v>
      </c>
      <c r="AN22" s="1807">
        <v>4.618029127791128E-4</v>
      </c>
      <c r="AO22" s="1807">
        <v>5.7343677151438267E-3</v>
      </c>
      <c r="AP22" s="1807">
        <v>1.4606546488779139E-4</v>
      </c>
      <c r="AQ22" s="1807">
        <v>3.3482370715175273E-4</v>
      </c>
      <c r="AR22" s="1807">
        <v>3.2435526441313956E-3</v>
      </c>
      <c r="AS22" s="1807">
        <v>1.3697424948489801E-3</v>
      </c>
      <c r="AT22" s="1807">
        <v>2.3393224319670268E-3</v>
      </c>
      <c r="AU22" s="1807">
        <v>4.0538349278417381E-4</v>
      </c>
      <c r="AV22" s="1830">
        <v>5.8383584411156805E-3</v>
      </c>
      <c r="AW22" s="1823">
        <f t="shared" si="56"/>
        <v>0</v>
      </c>
      <c r="AX22" s="1807">
        <f t="shared" si="19"/>
        <v>0</v>
      </c>
      <c r="AY22" s="1807">
        <f t="shared" si="20"/>
        <v>0</v>
      </c>
      <c r="AZ22" s="1807">
        <f t="shared" si="21"/>
        <v>0</v>
      </c>
      <c r="BA22" s="1807">
        <f t="shared" si="22"/>
        <v>0</v>
      </c>
      <c r="BB22" s="1807">
        <f t="shared" si="23"/>
        <v>0</v>
      </c>
      <c r="BC22" s="1807">
        <f t="shared" si="24"/>
        <v>0</v>
      </c>
      <c r="BD22" s="1807">
        <f t="shared" si="25"/>
        <v>0</v>
      </c>
      <c r="BE22" s="1807">
        <f t="shared" si="26"/>
        <v>0</v>
      </c>
      <c r="BF22" s="1807">
        <f t="shared" si="27"/>
        <v>0</v>
      </c>
      <c r="BG22" s="1807">
        <f t="shared" si="28"/>
        <v>0</v>
      </c>
      <c r="BH22" s="1807">
        <f t="shared" si="29"/>
        <v>0</v>
      </c>
      <c r="BI22" s="1807">
        <f t="shared" si="30"/>
        <v>0</v>
      </c>
      <c r="BJ22" s="1807">
        <f t="shared" si="31"/>
        <v>0</v>
      </c>
      <c r="BK22" s="1807">
        <f t="shared" si="32"/>
        <v>0</v>
      </c>
      <c r="BL22" s="1807">
        <f t="shared" si="33"/>
        <v>0</v>
      </c>
      <c r="BM22" s="1807">
        <f t="shared" si="0"/>
        <v>0</v>
      </c>
      <c r="BN22" s="1807">
        <f t="shared" si="1"/>
        <v>0</v>
      </c>
      <c r="BO22" s="1807">
        <f t="shared" si="34"/>
        <v>0</v>
      </c>
      <c r="BP22" s="1807">
        <f t="shared" si="35"/>
        <v>0</v>
      </c>
      <c r="BQ22" s="1807">
        <f t="shared" si="36"/>
        <v>0</v>
      </c>
      <c r="BR22" s="1807">
        <f t="shared" si="37"/>
        <v>0</v>
      </c>
      <c r="BS22" s="1807">
        <f t="shared" si="38"/>
        <v>0</v>
      </c>
      <c r="BT22" s="1807">
        <f t="shared" si="39"/>
        <v>0</v>
      </c>
      <c r="BU22" s="1807">
        <f t="shared" si="2"/>
        <v>0</v>
      </c>
      <c r="BV22" s="1807">
        <f t="shared" si="3"/>
        <v>0</v>
      </c>
      <c r="BW22" s="1807">
        <f t="shared" si="4"/>
        <v>0</v>
      </c>
      <c r="BX22" s="1807">
        <f t="shared" si="5"/>
        <v>0</v>
      </c>
      <c r="BY22" s="1807">
        <f t="shared" si="57"/>
        <v>0</v>
      </c>
      <c r="BZ22" s="1807">
        <f t="shared" si="7"/>
        <v>0</v>
      </c>
      <c r="CA22" s="1807">
        <f t="shared" si="8"/>
        <v>0</v>
      </c>
      <c r="CB22" s="1807">
        <f t="shared" si="9"/>
        <v>0</v>
      </c>
      <c r="CC22" s="1807">
        <f t="shared" si="10"/>
        <v>0</v>
      </c>
      <c r="CD22" s="1807">
        <f t="shared" si="11"/>
        <v>0</v>
      </c>
      <c r="CE22" s="1807">
        <f t="shared" si="12"/>
        <v>0</v>
      </c>
      <c r="CF22" s="1807">
        <f t="shared" si="13"/>
        <v>0</v>
      </c>
      <c r="CG22" s="1807">
        <f t="shared" si="14"/>
        <v>0</v>
      </c>
      <c r="CH22" s="1807">
        <f t="shared" si="15"/>
        <v>0</v>
      </c>
      <c r="CI22" s="1807">
        <f t="shared" si="16"/>
        <v>0</v>
      </c>
      <c r="CJ22" s="1830">
        <f t="shared" si="17"/>
        <v>0</v>
      </c>
      <c r="CK22" s="773">
        <f t="shared" si="40"/>
        <v>0</v>
      </c>
      <c r="CL22" s="799">
        <v>0.12003384057083699</v>
      </c>
      <c r="CM22" s="773">
        <f t="shared" si="41"/>
        <v>0</v>
      </c>
      <c r="CN22" s="1816">
        <v>2.3250253890454742E-4</v>
      </c>
      <c r="CO22" s="1835">
        <v>4.2401387927653043E-4</v>
      </c>
      <c r="CP22" s="1835">
        <v>1.4684281336384546E-4</v>
      </c>
      <c r="CQ22" s="1835">
        <v>2.8058923061882707E-4</v>
      </c>
      <c r="CR22" s="1835">
        <v>2.0531724402507038E-3</v>
      </c>
      <c r="CS22" s="1835">
        <v>1.2569088172485917E-3</v>
      </c>
      <c r="CT22" s="1835">
        <v>4.974044319944321E-4</v>
      </c>
      <c r="CU22" s="1835">
        <v>5.2931342678195234E-4</v>
      </c>
      <c r="CV22" s="1835">
        <v>1.0219852583087719E-3</v>
      </c>
      <c r="CW22" s="1835">
        <v>8.8661168535220932E-5</v>
      </c>
      <c r="CX22" s="1835">
        <v>7.441457051102499E-4</v>
      </c>
      <c r="CY22" s="1835">
        <v>1.0612455976870357E-3</v>
      </c>
      <c r="CZ22" s="1835">
        <v>5.8951432287227966E-4</v>
      </c>
      <c r="DA22" s="1835">
        <v>8.685630650324261E-5</v>
      </c>
      <c r="DB22" s="1835">
        <v>1.0078933195043009</v>
      </c>
      <c r="DC22" s="1835">
        <v>3.2543099290475415E-3</v>
      </c>
      <c r="DD22" s="1835">
        <v>5.6963046409477429E-3</v>
      </c>
      <c r="DE22" s="1835">
        <v>3.331534898015551E-3</v>
      </c>
      <c r="DF22" s="1835">
        <v>4.1482294040100483E-3</v>
      </c>
      <c r="DG22" s="1835">
        <v>3.5560646634696901E-3</v>
      </c>
      <c r="DH22" s="1835">
        <v>1.952569935493592E-3</v>
      </c>
      <c r="DI22" s="1835">
        <v>5.7818008681213909E-3</v>
      </c>
      <c r="DJ22" s="1835">
        <v>8.2829724530271095E-4</v>
      </c>
      <c r="DK22" s="1835">
        <v>9.6843625458624596E-3</v>
      </c>
      <c r="DL22" s="1835">
        <v>2.2844444487472604E-4</v>
      </c>
      <c r="DM22" s="1835">
        <v>4.952808287404058E-4</v>
      </c>
      <c r="DN22" s="1835">
        <v>1.2333793248007317E-4</v>
      </c>
      <c r="DO22" s="1835">
        <v>3.9343545621644676E-4</v>
      </c>
      <c r="DP22" s="1835">
        <v>9.3331909004461605E-5</v>
      </c>
      <c r="DQ22" s="1835">
        <v>1.4430358187615024E-4</v>
      </c>
      <c r="DR22" s="1835">
        <v>2.5365353026758863E-4</v>
      </c>
      <c r="DS22" s="1835">
        <v>1.6933560327141517E-4</v>
      </c>
      <c r="DT22" s="1835">
        <v>8.1051310252432942E-4</v>
      </c>
      <c r="DU22" s="1835">
        <v>1.1409336681358371E-4</v>
      </c>
      <c r="DV22" s="1835">
        <v>1.1414254831159886E-4</v>
      </c>
      <c r="DW22" s="1835">
        <v>4.8754132571729561E-4</v>
      </c>
      <c r="DX22" s="1835">
        <v>2.8466685684240637E-4</v>
      </c>
      <c r="DY22" s="1835">
        <v>4.1139586259754293E-4</v>
      </c>
      <c r="DZ22" s="1835">
        <v>2.7320393891279931E-4</v>
      </c>
      <c r="EA22" s="1836">
        <v>9.5667335261718708E-4</v>
      </c>
      <c r="EB22" s="1777">
        <v>0</v>
      </c>
      <c r="EC22" s="774">
        <v>0.4317111913357401</v>
      </c>
      <c r="ED22" s="1778">
        <f t="shared" si="42"/>
        <v>0</v>
      </c>
      <c r="EE22" s="1777">
        <f t="shared" si="43"/>
        <v>0</v>
      </c>
      <c r="EF22" s="779">
        <v>0.27968231046931408</v>
      </c>
      <c r="EG22" s="1778">
        <f t="shared" si="44"/>
        <v>0</v>
      </c>
      <c r="EH22" s="1777">
        <f t="shared" si="45"/>
        <v>0</v>
      </c>
      <c r="EI22" s="1978"/>
      <c r="EJ22" s="1939"/>
      <c r="EK22" s="799">
        <v>2.8380707517041185E-4</v>
      </c>
      <c r="EL22" s="1602">
        <f t="shared" si="46"/>
        <v>0</v>
      </c>
      <c r="EM22" s="1779">
        <f t="shared" si="47"/>
        <v>0</v>
      </c>
      <c r="EN22" s="1602">
        <f t="shared" si="48"/>
        <v>0</v>
      </c>
      <c r="EO22" s="1780">
        <f t="shared" si="49"/>
        <v>0</v>
      </c>
      <c r="EP22" s="777">
        <v>15</v>
      </c>
      <c r="EQ22" s="778" t="s">
        <v>17</v>
      </c>
      <c r="ER22" s="716"/>
      <c r="ES22" s="777">
        <v>15</v>
      </c>
      <c r="ET22" s="778" t="s">
        <v>17</v>
      </c>
      <c r="EU22" s="779">
        <v>8.9242000000000002E-2</v>
      </c>
      <c r="EV22" s="1751">
        <f t="shared" si="50"/>
        <v>0</v>
      </c>
      <c r="EW22" s="1752">
        <f t="shared" si="51"/>
        <v>0</v>
      </c>
      <c r="EX22" s="1753">
        <f t="shared" si="52"/>
        <v>0</v>
      </c>
      <c r="EY22" s="774">
        <v>8.0029000000000003E-2</v>
      </c>
      <c r="EZ22" s="1751">
        <f t="shared" si="53"/>
        <v>0</v>
      </c>
      <c r="FA22" s="1754">
        <f t="shared" si="54"/>
        <v>0</v>
      </c>
      <c r="FB22" s="1755">
        <f t="shared" si="55"/>
        <v>0</v>
      </c>
    </row>
    <row r="23" spans="2:158" ht="11.25" customHeight="1">
      <c r="B23" s="777">
        <v>16</v>
      </c>
      <c r="C23" s="778" t="s">
        <v>408</v>
      </c>
      <c r="D23" s="1774">
        <v>0</v>
      </c>
      <c r="E23" s="1775"/>
      <c r="F23" s="1776">
        <v>2.0328095460736328E-2</v>
      </c>
      <c r="G23" s="1776">
        <v>2.0328095460736328E-2</v>
      </c>
      <c r="H23" s="773">
        <f t="shared" si="18"/>
        <v>0</v>
      </c>
      <c r="I23" s="1806">
        <v>0</v>
      </c>
      <c r="J23" s="1807">
        <v>0</v>
      </c>
      <c r="K23" s="1807">
        <v>5.1877982984021585E-5</v>
      </c>
      <c r="L23" s="1807">
        <v>0</v>
      </c>
      <c r="M23" s="1807">
        <v>1.6157699143641946E-3</v>
      </c>
      <c r="N23" s="1807">
        <v>0</v>
      </c>
      <c r="O23" s="1807">
        <v>0</v>
      </c>
      <c r="P23" s="1807">
        <v>2.2701917339075836E-4</v>
      </c>
      <c r="Q23" s="1807">
        <v>0</v>
      </c>
      <c r="R23" s="1807">
        <v>0</v>
      </c>
      <c r="S23" s="1807">
        <v>3.6729596709028135E-4</v>
      </c>
      <c r="T23" s="1807">
        <v>6.9720601146516553E-4</v>
      </c>
      <c r="U23" s="1807">
        <v>1.3395129530902565E-4</v>
      </c>
      <c r="V23" s="1807">
        <v>0</v>
      </c>
      <c r="W23" s="1807">
        <v>1.2129963898916967E-3</v>
      </c>
      <c r="X23" s="1807">
        <v>0.15457041977245978</v>
      </c>
      <c r="Y23" s="1807">
        <v>5.4527018186575953E-2</v>
      </c>
      <c r="Z23" s="1807">
        <v>4.0864327049984772E-3</v>
      </c>
      <c r="AA23" s="1807">
        <v>3.1241720943949855E-3</v>
      </c>
      <c r="AB23" s="1807">
        <v>1.7892795345211158E-2</v>
      </c>
      <c r="AC23" s="1807">
        <v>3.0419793145406611E-3</v>
      </c>
      <c r="AD23" s="1807">
        <v>3.4371578050857769E-2</v>
      </c>
      <c r="AE23" s="1807">
        <v>2.1750951604132681E-4</v>
      </c>
      <c r="AF23" s="1807">
        <v>6.3103575150831245E-3</v>
      </c>
      <c r="AG23" s="1807">
        <v>0</v>
      </c>
      <c r="AH23" s="1807">
        <v>8.3315780851412388E-3</v>
      </c>
      <c r="AI23" s="1807">
        <v>0</v>
      </c>
      <c r="AJ23" s="1807">
        <v>3.971574120163947E-6</v>
      </c>
      <c r="AK23" s="1807">
        <v>0</v>
      </c>
      <c r="AL23" s="1807">
        <v>0</v>
      </c>
      <c r="AM23" s="1807">
        <v>2.8761193753890466E-5</v>
      </c>
      <c r="AN23" s="1807">
        <v>0</v>
      </c>
      <c r="AO23" s="1807">
        <v>4.608095067711891E-4</v>
      </c>
      <c r="AP23" s="1807">
        <v>0</v>
      </c>
      <c r="AQ23" s="1807">
        <v>0</v>
      </c>
      <c r="AR23" s="1807">
        <v>0</v>
      </c>
      <c r="AS23" s="1807">
        <v>8.1784948963106036E-3</v>
      </c>
      <c r="AT23" s="1807">
        <v>4.6415127618393389E-6</v>
      </c>
      <c r="AU23" s="1807">
        <v>0</v>
      </c>
      <c r="AV23" s="1830">
        <v>0</v>
      </c>
      <c r="AW23" s="1823">
        <f t="shared" si="56"/>
        <v>0</v>
      </c>
      <c r="AX23" s="1807">
        <f t="shared" si="19"/>
        <v>0</v>
      </c>
      <c r="AY23" s="1807">
        <f t="shared" si="20"/>
        <v>0</v>
      </c>
      <c r="AZ23" s="1807">
        <f t="shared" si="21"/>
        <v>0</v>
      </c>
      <c r="BA23" s="1807">
        <f t="shared" si="22"/>
        <v>0</v>
      </c>
      <c r="BB23" s="1807">
        <f t="shared" si="23"/>
        <v>0</v>
      </c>
      <c r="BC23" s="1807">
        <f t="shared" si="24"/>
        <v>0</v>
      </c>
      <c r="BD23" s="1807">
        <f t="shared" si="25"/>
        <v>0</v>
      </c>
      <c r="BE23" s="1807">
        <f t="shared" si="26"/>
        <v>0</v>
      </c>
      <c r="BF23" s="1807">
        <f t="shared" si="27"/>
        <v>0</v>
      </c>
      <c r="BG23" s="1807">
        <f t="shared" si="28"/>
        <v>0</v>
      </c>
      <c r="BH23" s="1807">
        <f t="shared" si="29"/>
        <v>0</v>
      </c>
      <c r="BI23" s="1807">
        <f t="shared" si="30"/>
        <v>0</v>
      </c>
      <c r="BJ23" s="1807">
        <f t="shared" si="31"/>
        <v>0</v>
      </c>
      <c r="BK23" s="1807">
        <f t="shared" si="32"/>
        <v>0</v>
      </c>
      <c r="BL23" s="1807">
        <f t="shared" si="33"/>
        <v>0</v>
      </c>
      <c r="BM23" s="1807">
        <f t="shared" si="0"/>
        <v>0</v>
      </c>
      <c r="BN23" s="1807">
        <f t="shared" si="1"/>
        <v>0</v>
      </c>
      <c r="BO23" s="1807">
        <f t="shared" si="34"/>
        <v>0</v>
      </c>
      <c r="BP23" s="1807">
        <f t="shared" si="35"/>
        <v>0</v>
      </c>
      <c r="BQ23" s="1807">
        <f t="shared" si="36"/>
        <v>0</v>
      </c>
      <c r="BR23" s="1807">
        <f t="shared" si="37"/>
        <v>0</v>
      </c>
      <c r="BS23" s="1807">
        <f t="shared" si="38"/>
        <v>0</v>
      </c>
      <c r="BT23" s="1807">
        <f t="shared" si="39"/>
        <v>0</v>
      </c>
      <c r="BU23" s="1807">
        <f t="shared" si="2"/>
        <v>0</v>
      </c>
      <c r="BV23" s="1807">
        <f t="shared" si="3"/>
        <v>0</v>
      </c>
      <c r="BW23" s="1807">
        <f t="shared" si="4"/>
        <v>0</v>
      </c>
      <c r="BX23" s="1807">
        <f t="shared" si="5"/>
        <v>0</v>
      </c>
      <c r="BY23" s="1807">
        <f t="shared" si="57"/>
        <v>0</v>
      </c>
      <c r="BZ23" s="1807">
        <f t="shared" si="7"/>
        <v>0</v>
      </c>
      <c r="CA23" s="1807">
        <f t="shared" si="8"/>
        <v>0</v>
      </c>
      <c r="CB23" s="1807">
        <f t="shared" si="9"/>
        <v>0</v>
      </c>
      <c r="CC23" s="1807">
        <f t="shared" si="10"/>
        <v>0</v>
      </c>
      <c r="CD23" s="1807">
        <f t="shared" si="11"/>
        <v>0</v>
      </c>
      <c r="CE23" s="1807">
        <f t="shared" si="12"/>
        <v>0</v>
      </c>
      <c r="CF23" s="1807">
        <f t="shared" si="13"/>
        <v>0</v>
      </c>
      <c r="CG23" s="1807">
        <f t="shared" si="14"/>
        <v>0</v>
      </c>
      <c r="CH23" s="1807">
        <f t="shared" si="15"/>
        <v>0</v>
      </c>
      <c r="CI23" s="1807">
        <f t="shared" si="16"/>
        <v>0</v>
      </c>
      <c r="CJ23" s="1830">
        <f t="shared" si="17"/>
        <v>0</v>
      </c>
      <c r="CK23" s="773">
        <f t="shared" si="40"/>
        <v>0</v>
      </c>
      <c r="CL23" s="799">
        <v>2.0328095460736328E-2</v>
      </c>
      <c r="CM23" s="773">
        <f t="shared" si="41"/>
        <v>0</v>
      </c>
      <c r="CN23" s="1816">
        <v>5.2615388814951867E-6</v>
      </c>
      <c r="CO23" s="1835">
        <v>5.5560132568006084E-6</v>
      </c>
      <c r="CP23" s="1835">
        <v>7.2745913129389424E-6</v>
      </c>
      <c r="CQ23" s="1835">
        <v>6.2053205888931338E-6</v>
      </c>
      <c r="CR23" s="1835">
        <v>4.6156597191632507E-5</v>
      </c>
      <c r="CS23" s="1835">
        <v>6.1897935434387245E-6</v>
      </c>
      <c r="CT23" s="1835">
        <v>5.7108110885011191E-6</v>
      </c>
      <c r="CU23" s="1835">
        <v>1.3115178073901364E-5</v>
      </c>
      <c r="CV23" s="1835">
        <v>7.3516559239589833E-6</v>
      </c>
      <c r="CW23" s="1835">
        <v>7.3230024430777336E-6</v>
      </c>
      <c r="CX23" s="1835">
        <v>1.4946291963023052E-5</v>
      </c>
      <c r="CY23" s="1835">
        <v>2.6687298023068796E-5</v>
      </c>
      <c r="CZ23" s="1835">
        <v>1.7906233927555984E-5</v>
      </c>
      <c r="DA23" s="1835">
        <v>3.3530494119920061E-6</v>
      </c>
      <c r="DB23" s="1835">
        <v>3.1688025751371595E-5</v>
      </c>
      <c r="DC23" s="1835">
        <v>1.0031610340934185</v>
      </c>
      <c r="DD23" s="1835">
        <v>1.1246877461698721E-3</v>
      </c>
      <c r="DE23" s="1835">
        <v>9.8630569083119789E-5</v>
      </c>
      <c r="DF23" s="1835">
        <v>8.4336171211352022E-5</v>
      </c>
      <c r="DG23" s="1835">
        <v>3.8053172869265204E-4</v>
      </c>
      <c r="DH23" s="1835">
        <v>7.1018101545805473E-5</v>
      </c>
      <c r="DI23" s="1835">
        <v>7.1305995634332034E-4</v>
      </c>
      <c r="DJ23" s="1835">
        <v>1.4825031344299551E-5</v>
      </c>
      <c r="DK23" s="1835">
        <v>1.4490774136095226E-4</v>
      </c>
      <c r="DL23" s="1835">
        <v>1.2289159651621074E-5</v>
      </c>
      <c r="DM23" s="1835">
        <v>2.1423882367175984E-4</v>
      </c>
      <c r="DN23" s="1835">
        <v>1.3729166193048508E-5</v>
      </c>
      <c r="DO23" s="1835">
        <v>1.5979236273772422E-5</v>
      </c>
      <c r="DP23" s="1835">
        <v>1.8420918275474136E-5</v>
      </c>
      <c r="DQ23" s="1835">
        <v>6.0176659076635208E-6</v>
      </c>
      <c r="DR23" s="1835">
        <v>2.5252549819870725E-5</v>
      </c>
      <c r="DS23" s="1835">
        <v>2.311288321171347E-5</v>
      </c>
      <c r="DT23" s="1835">
        <v>2.7308922105773699E-5</v>
      </c>
      <c r="DU23" s="1835">
        <v>1.1363658018328185E-5</v>
      </c>
      <c r="DV23" s="1835">
        <v>9.2198533284704808E-6</v>
      </c>
      <c r="DW23" s="1835">
        <v>1.6251790920732564E-5</v>
      </c>
      <c r="DX23" s="1835">
        <v>1.9052137624011152E-4</v>
      </c>
      <c r="DY23" s="1835">
        <v>1.0206802886570666E-5</v>
      </c>
      <c r="DZ23" s="1835">
        <v>6.3944356734968664E-6</v>
      </c>
      <c r="EA23" s="1836">
        <v>1.5660834338433234E-5</v>
      </c>
      <c r="EB23" s="1777">
        <v>0</v>
      </c>
      <c r="EC23" s="774">
        <v>0.44939191839937231</v>
      </c>
      <c r="ED23" s="1778">
        <f t="shared" si="42"/>
        <v>0</v>
      </c>
      <c r="EE23" s="1777">
        <f t="shared" si="43"/>
        <v>0</v>
      </c>
      <c r="EF23" s="779">
        <v>0.28481757551981168</v>
      </c>
      <c r="EG23" s="1778">
        <f t="shared" si="44"/>
        <v>0</v>
      </c>
      <c r="EH23" s="1777">
        <f t="shared" si="45"/>
        <v>0</v>
      </c>
      <c r="EI23" s="1978"/>
      <c r="EJ23" s="1939"/>
      <c r="EK23" s="799">
        <v>1.2600407789783367E-5</v>
      </c>
      <c r="EL23" s="1602">
        <f t="shared" si="46"/>
        <v>0</v>
      </c>
      <c r="EM23" s="1779">
        <f t="shared" si="47"/>
        <v>0</v>
      </c>
      <c r="EN23" s="1602">
        <f t="shared" si="48"/>
        <v>0</v>
      </c>
      <c r="EO23" s="1780">
        <f t="shared" si="49"/>
        <v>0</v>
      </c>
      <c r="EP23" s="777">
        <v>16</v>
      </c>
      <c r="EQ23" s="778" t="s">
        <v>408</v>
      </c>
      <c r="ER23" s="716"/>
      <c r="ES23" s="777">
        <v>16</v>
      </c>
      <c r="ET23" s="778" t="s">
        <v>408</v>
      </c>
      <c r="EU23" s="779">
        <v>6.6889000000000004E-2</v>
      </c>
      <c r="EV23" s="1751">
        <f t="shared" si="50"/>
        <v>0</v>
      </c>
      <c r="EW23" s="1752">
        <f t="shared" si="51"/>
        <v>0</v>
      </c>
      <c r="EX23" s="1753">
        <f t="shared" si="52"/>
        <v>0</v>
      </c>
      <c r="EY23" s="774">
        <v>6.1004000000000003E-2</v>
      </c>
      <c r="EZ23" s="1751">
        <f t="shared" si="53"/>
        <v>0</v>
      </c>
      <c r="FA23" s="1754">
        <f t="shared" si="54"/>
        <v>0</v>
      </c>
      <c r="FB23" s="1755">
        <f t="shared" si="55"/>
        <v>0</v>
      </c>
    </row>
    <row r="24" spans="2:158" ht="11.25" customHeight="1">
      <c r="B24" s="777">
        <v>17</v>
      </c>
      <c r="C24" s="778" t="s">
        <v>409</v>
      </c>
      <c r="D24" s="1774">
        <v>0</v>
      </c>
      <c r="E24" s="1775"/>
      <c r="F24" s="1776">
        <v>8.0950450085151227E-2</v>
      </c>
      <c r="G24" s="1776">
        <v>8.0950450085151227E-2</v>
      </c>
      <c r="H24" s="773">
        <f t="shared" si="18"/>
        <v>0</v>
      </c>
      <c r="I24" s="1806">
        <v>0</v>
      </c>
      <c r="J24" s="1807">
        <v>0</v>
      </c>
      <c r="K24" s="1807">
        <v>2.0751193193608634E-4</v>
      </c>
      <c r="L24" s="1807">
        <v>0</v>
      </c>
      <c r="M24" s="1807">
        <v>1.8850649000915602E-3</v>
      </c>
      <c r="N24" s="1807">
        <v>0</v>
      </c>
      <c r="O24" s="1807">
        <v>0</v>
      </c>
      <c r="P24" s="1807">
        <v>6.4862620968788109E-6</v>
      </c>
      <c r="Q24" s="1807">
        <v>0</v>
      </c>
      <c r="R24" s="1807">
        <v>1.6975046681378373E-4</v>
      </c>
      <c r="S24" s="1807">
        <v>2.8649085433041944E-3</v>
      </c>
      <c r="T24" s="1807">
        <v>1.2136549088467695E-3</v>
      </c>
      <c r="U24" s="1807">
        <v>1.2055616577812307E-4</v>
      </c>
      <c r="V24" s="1807">
        <v>2.7580348450122318E-6</v>
      </c>
      <c r="W24" s="1807">
        <v>2.3104693140794225E-4</v>
      </c>
      <c r="X24" s="1807">
        <v>8.4346802667712821E-3</v>
      </c>
      <c r="Y24" s="1807">
        <v>6.8951982205940079E-2</v>
      </c>
      <c r="Z24" s="1807">
        <v>4.3148668313648517E-4</v>
      </c>
      <c r="AA24" s="1807">
        <v>2.9492184571088664E-3</v>
      </c>
      <c r="AB24" s="1807">
        <v>4.0120933239527678E-3</v>
      </c>
      <c r="AC24" s="1807">
        <v>1.419590346785642E-3</v>
      </c>
      <c r="AD24" s="1807">
        <v>4.1975909478038694E-3</v>
      </c>
      <c r="AE24" s="1807">
        <v>3.62515860068878E-5</v>
      </c>
      <c r="AF24" s="1807">
        <v>6.927691831635535E-5</v>
      </c>
      <c r="AG24" s="1807">
        <v>0</v>
      </c>
      <c r="AH24" s="1807">
        <v>1.8722647382339862E-4</v>
      </c>
      <c r="AI24" s="1807">
        <v>0</v>
      </c>
      <c r="AJ24" s="1807">
        <v>2.6477160801092977E-6</v>
      </c>
      <c r="AK24" s="1807">
        <v>0</v>
      </c>
      <c r="AL24" s="1807">
        <v>0</v>
      </c>
      <c r="AM24" s="1807">
        <v>3.4924306701152708E-5</v>
      </c>
      <c r="AN24" s="1807">
        <v>4.2759528961028963E-6</v>
      </c>
      <c r="AO24" s="1807">
        <v>2.0329831181081873E-5</v>
      </c>
      <c r="AP24" s="1807">
        <v>0</v>
      </c>
      <c r="AQ24" s="1807">
        <v>0</v>
      </c>
      <c r="AR24" s="1807">
        <v>0</v>
      </c>
      <c r="AS24" s="1807">
        <v>1.1948061762199693E-2</v>
      </c>
      <c r="AT24" s="1807">
        <v>4.6415127618393389E-6</v>
      </c>
      <c r="AU24" s="1807">
        <v>0</v>
      </c>
      <c r="AV24" s="1830">
        <v>0</v>
      </c>
      <c r="AW24" s="1823">
        <f>$H$8*I24</f>
        <v>0</v>
      </c>
      <c r="AX24" s="1807">
        <f>$H$9*J24</f>
        <v>0</v>
      </c>
      <c r="AY24" s="1807">
        <f>$H$10*K24</f>
        <v>0</v>
      </c>
      <c r="AZ24" s="1807">
        <f>$H$11*L24</f>
        <v>0</v>
      </c>
      <c r="BA24" s="1807">
        <f>$H$12*M24</f>
        <v>0</v>
      </c>
      <c r="BB24" s="1807">
        <f>$H$13*N24</f>
        <v>0</v>
      </c>
      <c r="BC24" s="1807">
        <f>$H$14*O24</f>
        <v>0</v>
      </c>
      <c r="BD24" s="1807">
        <f>$H$15*P24</f>
        <v>0</v>
      </c>
      <c r="BE24" s="1807">
        <f>$H$16*Q24</f>
        <v>0</v>
      </c>
      <c r="BF24" s="1807">
        <f>$H$17*R24</f>
        <v>0</v>
      </c>
      <c r="BG24" s="1807">
        <f>$H$18*S24</f>
        <v>0</v>
      </c>
      <c r="BH24" s="1807">
        <f>$H$19*T24</f>
        <v>0</v>
      </c>
      <c r="BI24" s="1807">
        <f>$H$20*U24</f>
        <v>0</v>
      </c>
      <c r="BJ24" s="1807">
        <f>$H$21*V24</f>
        <v>0</v>
      </c>
      <c r="BK24" s="1807">
        <f>$H$22*W24</f>
        <v>0</v>
      </c>
      <c r="BL24" s="1807">
        <f>$H$23*X24</f>
        <v>0</v>
      </c>
      <c r="BM24" s="1807">
        <f t="shared" si="0"/>
        <v>0</v>
      </c>
      <c r="BN24" s="1807">
        <f t="shared" si="1"/>
        <v>0</v>
      </c>
      <c r="BO24" s="1807">
        <f>$H$26*AA24</f>
        <v>0</v>
      </c>
      <c r="BP24" s="1807">
        <f>$H$27*AB24</f>
        <v>0</v>
      </c>
      <c r="BQ24" s="1807">
        <f>$H$28*AC24</f>
        <v>0</v>
      </c>
      <c r="BR24" s="1807">
        <f t="shared" si="37"/>
        <v>0</v>
      </c>
      <c r="BS24" s="1807">
        <f t="shared" si="38"/>
        <v>0</v>
      </c>
      <c r="BT24" s="1807">
        <f t="shared" si="39"/>
        <v>0</v>
      </c>
      <c r="BU24" s="1807">
        <f t="shared" si="2"/>
        <v>0</v>
      </c>
      <c r="BV24" s="1807">
        <f t="shared" si="3"/>
        <v>0</v>
      </c>
      <c r="BW24" s="1807">
        <f t="shared" si="4"/>
        <v>0</v>
      </c>
      <c r="BX24" s="1807">
        <f t="shared" si="5"/>
        <v>0</v>
      </c>
      <c r="BY24" s="1807">
        <f t="shared" si="57"/>
        <v>0</v>
      </c>
      <c r="BZ24" s="1807">
        <f t="shared" si="7"/>
        <v>0</v>
      </c>
      <c r="CA24" s="1807">
        <f t="shared" si="8"/>
        <v>0</v>
      </c>
      <c r="CB24" s="1807">
        <f t="shared" si="9"/>
        <v>0</v>
      </c>
      <c r="CC24" s="1807">
        <f t="shared" si="10"/>
        <v>0</v>
      </c>
      <c r="CD24" s="1807">
        <f t="shared" si="11"/>
        <v>0</v>
      </c>
      <c r="CE24" s="1807">
        <f t="shared" si="12"/>
        <v>0</v>
      </c>
      <c r="CF24" s="1807">
        <f t="shared" si="13"/>
        <v>0</v>
      </c>
      <c r="CG24" s="1807">
        <f t="shared" si="14"/>
        <v>0</v>
      </c>
      <c r="CH24" s="1807">
        <f t="shared" si="15"/>
        <v>0</v>
      </c>
      <c r="CI24" s="1807">
        <f t="shared" si="16"/>
        <v>0</v>
      </c>
      <c r="CJ24" s="1830">
        <f t="shared" si="17"/>
        <v>0</v>
      </c>
      <c r="CK24" s="773">
        <f t="shared" si="40"/>
        <v>0</v>
      </c>
      <c r="CL24" s="799">
        <v>8.0950450085151227E-2</v>
      </c>
      <c r="CM24" s="773">
        <f t="shared" si="41"/>
        <v>0</v>
      </c>
      <c r="CN24" s="1816">
        <v>2.5995370852566291E-5</v>
      </c>
      <c r="CO24" s="1835">
        <v>2.6743089382993717E-5</v>
      </c>
      <c r="CP24" s="1835">
        <v>5.226970119501014E-5</v>
      </c>
      <c r="CQ24" s="1835">
        <v>2.1432581989071804E-5</v>
      </c>
      <c r="CR24" s="1835">
        <v>2.1915174867297461E-4</v>
      </c>
      <c r="CS24" s="1835">
        <v>3.0547610181369364E-5</v>
      </c>
      <c r="CT24" s="1835">
        <v>2.9477728977781296E-5</v>
      </c>
      <c r="CU24" s="1835">
        <v>3.3473348689781418E-5</v>
      </c>
      <c r="CV24" s="1835">
        <v>3.7215082492855485E-5</v>
      </c>
      <c r="CW24" s="1835">
        <v>5.1032234006794419E-5</v>
      </c>
      <c r="CX24" s="1835">
        <v>2.7451654463454432E-4</v>
      </c>
      <c r="CY24" s="1835">
        <v>1.6133400436217239E-4</v>
      </c>
      <c r="CZ24" s="1835">
        <v>7.8602397780414921E-5</v>
      </c>
      <c r="DA24" s="1835">
        <v>1.497518705238751E-5</v>
      </c>
      <c r="DB24" s="1835">
        <v>5.2430304101318438E-5</v>
      </c>
      <c r="DC24" s="1835">
        <v>7.3028488327094845E-4</v>
      </c>
      <c r="DD24" s="1835">
        <v>1.005643716295749</v>
      </c>
      <c r="DE24" s="1835">
        <v>1.0288432431868638E-4</v>
      </c>
      <c r="DF24" s="1835">
        <v>3.2698321758916835E-4</v>
      </c>
      <c r="DG24" s="1835">
        <v>3.9279712332664264E-4</v>
      </c>
      <c r="DH24" s="1835">
        <v>1.5454301974554747E-4</v>
      </c>
      <c r="DI24" s="1835">
        <v>3.7439000227084383E-4</v>
      </c>
      <c r="DJ24" s="1835">
        <v>5.7142722072208032E-5</v>
      </c>
      <c r="DK24" s="1835">
        <v>9.3216967535992212E-5</v>
      </c>
      <c r="DL24" s="1835">
        <v>5.9851906283204448E-5</v>
      </c>
      <c r="DM24" s="1835">
        <v>1.2799122382745049E-4</v>
      </c>
      <c r="DN24" s="1835">
        <v>6.3946845861504863E-5</v>
      </c>
      <c r="DO24" s="1835">
        <v>8.3610514810740269E-5</v>
      </c>
      <c r="DP24" s="1835">
        <v>1.0019049247267137E-4</v>
      </c>
      <c r="DQ24" s="1835">
        <v>2.6589313479087156E-5</v>
      </c>
      <c r="DR24" s="1835">
        <v>1.3245107117150005E-4</v>
      </c>
      <c r="DS24" s="1835">
        <v>1.2348599443584042E-4</v>
      </c>
      <c r="DT24" s="1835">
        <v>9.0683393003001655E-5</v>
      </c>
      <c r="DU24" s="1835">
        <v>5.0655791042350684E-5</v>
      </c>
      <c r="DV24" s="1835">
        <v>4.3696676473880747E-5</v>
      </c>
      <c r="DW24" s="1835">
        <v>8.6254837745944357E-5</v>
      </c>
      <c r="DX24" s="1835">
        <v>1.082227095453706E-3</v>
      </c>
      <c r="DY24" s="1835">
        <v>4.2977101404901144E-5</v>
      </c>
      <c r="DZ24" s="1835">
        <v>2.5651079550692726E-5</v>
      </c>
      <c r="EA24" s="1836">
        <v>6.9671395322521277E-5</v>
      </c>
      <c r="EB24" s="1777">
        <v>0</v>
      </c>
      <c r="EC24" s="774">
        <v>0.44720659426926596</v>
      </c>
      <c r="ED24" s="1778">
        <f t="shared" si="42"/>
        <v>0</v>
      </c>
      <c r="EE24" s="1777">
        <f t="shared" si="43"/>
        <v>0</v>
      </c>
      <c r="EF24" s="779">
        <v>0.25353264424964017</v>
      </c>
      <c r="EG24" s="1778">
        <f t="shared" si="44"/>
        <v>0</v>
      </c>
      <c r="EH24" s="1777">
        <f t="shared" si="45"/>
        <v>0</v>
      </c>
      <c r="EI24" s="1978"/>
      <c r="EJ24" s="1939"/>
      <c r="EK24" s="799">
        <v>5.0397509867682307E-5</v>
      </c>
      <c r="EL24" s="1602">
        <f t="shared" si="46"/>
        <v>0</v>
      </c>
      <c r="EM24" s="1779">
        <f t="shared" si="47"/>
        <v>0</v>
      </c>
      <c r="EN24" s="1602">
        <f t="shared" si="48"/>
        <v>0</v>
      </c>
      <c r="EO24" s="1780">
        <f t="shared" si="49"/>
        <v>0</v>
      </c>
      <c r="EP24" s="777">
        <v>17</v>
      </c>
      <c r="EQ24" s="778" t="s">
        <v>409</v>
      </c>
      <c r="ER24" s="716"/>
      <c r="ES24" s="777">
        <v>17</v>
      </c>
      <c r="ET24" s="778" t="s">
        <v>409</v>
      </c>
      <c r="EU24" s="779">
        <v>5.4886999999999998E-2</v>
      </c>
      <c r="EV24" s="1751">
        <f t="shared" si="50"/>
        <v>0</v>
      </c>
      <c r="EW24" s="1752">
        <f t="shared" si="51"/>
        <v>0</v>
      </c>
      <c r="EX24" s="1753">
        <f t="shared" si="52"/>
        <v>0</v>
      </c>
      <c r="EY24" s="774">
        <v>5.3970999999999998E-2</v>
      </c>
      <c r="EZ24" s="1751">
        <f t="shared" si="53"/>
        <v>0</v>
      </c>
      <c r="FA24" s="1754">
        <f t="shared" si="54"/>
        <v>0</v>
      </c>
      <c r="FB24" s="1755">
        <f t="shared" si="55"/>
        <v>0</v>
      </c>
    </row>
    <row r="25" spans="2:158" ht="11.25" customHeight="1">
      <c r="B25" s="777">
        <v>18</v>
      </c>
      <c r="C25" s="778" t="s">
        <v>410</v>
      </c>
      <c r="D25" s="1774">
        <v>0</v>
      </c>
      <c r="E25" s="1775"/>
      <c r="F25" s="1776">
        <v>0.10746794280115302</v>
      </c>
      <c r="G25" s="1776">
        <v>0.10746794280115302</v>
      </c>
      <c r="H25" s="773">
        <f t="shared" si="18"/>
        <v>0</v>
      </c>
      <c r="I25" s="1806">
        <v>2.4439001896824986E-4</v>
      </c>
      <c r="J25" s="1807">
        <v>0</v>
      </c>
      <c r="K25" s="1807">
        <v>5.1877982984021585E-5</v>
      </c>
      <c r="L25" s="1807">
        <v>1.7034614336331426E-5</v>
      </c>
      <c r="M25" s="1807">
        <v>0</v>
      </c>
      <c r="N25" s="1807">
        <v>0</v>
      </c>
      <c r="O25" s="1807">
        <v>0</v>
      </c>
      <c r="P25" s="1807">
        <v>0</v>
      </c>
      <c r="Q25" s="1807">
        <v>0</v>
      </c>
      <c r="R25" s="1807">
        <v>0</v>
      </c>
      <c r="S25" s="1807">
        <v>0</v>
      </c>
      <c r="T25" s="1807">
        <v>0</v>
      </c>
      <c r="U25" s="1807">
        <v>0</v>
      </c>
      <c r="V25" s="1807">
        <v>0</v>
      </c>
      <c r="W25" s="1807">
        <v>2.8880866425992781E-5</v>
      </c>
      <c r="X25" s="1807">
        <v>2.3538642604943117E-3</v>
      </c>
      <c r="Y25" s="1807">
        <v>4.5139343189846918E-3</v>
      </c>
      <c r="Z25" s="1807">
        <v>8.6229652441706994E-2</v>
      </c>
      <c r="AA25" s="1807">
        <v>9.997350702063953E-6</v>
      </c>
      <c r="AB25" s="1807">
        <v>5.894544693959042E-4</v>
      </c>
      <c r="AC25" s="1807">
        <v>8.1119448387750967E-4</v>
      </c>
      <c r="AD25" s="1807">
        <v>2.8997850508983248E-3</v>
      </c>
      <c r="AE25" s="1807">
        <v>1.0875475802066341E-4</v>
      </c>
      <c r="AF25" s="1807">
        <v>1.5394870736967856E-4</v>
      </c>
      <c r="AG25" s="1807">
        <v>0</v>
      </c>
      <c r="AH25" s="1807">
        <v>9.361323691169931E-5</v>
      </c>
      <c r="AI25" s="1807">
        <v>2.4335044898157837E-5</v>
      </c>
      <c r="AJ25" s="1807">
        <v>8.1152497855349972E-4</v>
      </c>
      <c r="AK25" s="1807">
        <v>1.1489146586191578E-5</v>
      </c>
      <c r="AL25" s="1807">
        <v>0</v>
      </c>
      <c r="AM25" s="1807">
        <v>2.2598080806628224E-5</v>
      </c>
      <c r="AN25" s="1807">
        <v>9.8346916610366625E-5</v>
      </c>
      <c r="AO25" s="1807">
        <v>4.5172884884363924E-3</v>
      </c>
      <c r="AP25" s="1807">
        <v>0</v>
      </c>
      <c r="AQ25" s="1807">
        <v>9.5860299571942868E-3</v>
      </c>
      <c r="AR25" s="1807">
        <v>0</v>
      </c>
      <c r="AS25" s="1807">
        <v>4.1802676139394319E-3</v>
      </c>
      <c r="AT25" s="1807">
        <v>9.3294406512970708E-4</v>
      </c>
      <c r="AU25" s="1807">
        <v>2.4728393059834604E-2</v>
      </c>
      <c r="AV25" s="1830">
        <v>0</v>
      </c>
      <c r="AW25" s="1823">
        <f>$H$8*I25</f>
        <v>0</v>
      </c>
      <c r="AX25" s="1807">
        <f>$H$9*J25</f>
        <v>0</v>
      </c>
      <c r="AY25" s="1807">
        <f>$H$10*K25</f>
        <v>0</v>
      </c>
      <c r="AZ25" s="1807">
        <f>$H$11*L25</f>
        <v>0</v>
      </c>
      <c r="BA25" s="1807">
        <f>$H$12*M25</f>
        <v>0</v>
      </c>
      <c r="BB25" s="1807">
        <f>$H$13*N25</f>
        <v>0</v>
      </c>
      <c r="BC25" s="1807">
        <f>$H$14*O25</f>
        <v>0</v>
      </c>
      <c r="BD25" s="1807">
        <f>$H$15*P25</f>
        <v>0</v>
      </c>
      <c r="BE25" s="1807">
        <f>$H$16*Q25</f>
        <v>0</v>
      </c>
      <c r="BF25" s="1807">
        <f>$H$17*R25</f>
        <v>0</v>
      </c>
      <c r="BG25" s="1807">
        <f>$H$18*S25</f>
        <v>0</v>
      </c>
      <c r="BH25" s="1807">
        <f>$H$19*T25</f>
        <v>0</v>
      </c>
      <c r="BI25" s="1807">
        <f>$H$20*U25</f>
        <v>0</v>
      </c>
      <c r="BJ25" s="1807">
        <f>$H$21*V25</f>
        <v>0</v>
      </c>
      <c r="BK25" s="1807">
        <f>$H$22*W25</f>
        <v>0</v>
      </c>
      <c r="BL25" s="1807">
        <f>$H$23*X25</f>
        <v>0</v>
      </c>
      <c r="BM25" s="1807">
        <f t="shared" si="0"/>
        <v>0</v>
      </c>
      <c r="BN25" s="1807">
        <f t="shared" si="1"/>
        <v>0</v>
      </c>
      <c r="BO25" s="1807">
        <f>$H$26*AA25</f>
        <v>0</v>
      </c>
      <c r="BP25" s="1807">
        <f>$H$27*AB25</f>
        <v>0</v>
      </c>
      <c r="BQ25" s="1807">
        <f>$H$28*AC25</f>
        <v>0</v>
      </c>
      <c r="BR25" s="1807">
        <f t="shared" si="37"/>
        <v>0</v>
      </c>
      <c r="BS25" s="1807">
        <f t="shared" si="38"/>
        <v>0</v>
      </c>
      <c r="BT25" s="1807">
        <f t="shared" si="39"/>
        <v>0</v>
      </c>
      <c r="BU25" s="1807">
        <f t="shared" si="2"/>
        <v>0</v>
      </c>
      <c r="BV25" s="1807">
        <f t="shared" si="3"/>
        <v>0</v>
      </c>
      <c r="BW25" s="1807">
        <f t="shared" si="4"/>
        <v>0</v>
      </c>
      <c r="BX25" s="1807">
        <f t="shared" si="5"/>
        <v>0</v>
      </c>
      <c r="BY25" s="1807">
        <f t="shared" si="57"/>
        <v>0</v>
      </c>
      <c r="BZ25" s="1807">
        <f t="shared" si="7"/>
        <v>0</v>
      </c>
      <c r="CA25" s="1807">
        <f t="shared" si="8"/>
        <v>0</v>
      </c>
      <c r="CB25" s="1807">
        <f t="shared" si="9"/>
        <v>0</v>
      </c>
      <c r="CC25" s="1807">
        <f t="shared" si="10"/>
        <v>0</v>
      </c>
      <c r="CD25" s="1807">
        <f t="shared" si="11"/>
        <v>0</v>
      </c>
      <c r="CE25" s="1807">
        <f t="shared" si="12"/>
        <v>0</v>
      </c>
      <c r="CF25" s="1807">
        <f t="shared" si="13"/>
        <v>0</v>
      </c>
      <c r="CG25" s="1807">
        <f t="shared" si="14"/>
        <v>0</v>
      </c>
      <c r="CH25" s="1807">
        <f t="shared" si="15"/>
        <v>0</v>
      </c>
      <c r="CI25" s="1807">
        <f t="shared" si="16"/>
        <v>0</v>
      </c>
      <c r="CJ25" s="1830">
        <f t="shared" si="17"/>
        <v>0</v>
      </c>
      <c r="CK25" s="773">
        <f t="shared" si="40"/>
        <v>0</v>
      </c>
      <c r="CL25" s="799">
        <v>0.10746794280115302</v>
      </c>
      <c r="CM25" s="773">
        <f t="shared" si="41"/>
        <v>0</v>
      </c>
      <c r="CN25" s="1816">
        <v>4.5539233032208288E-5</v>
      </c>
      <c r="CO25" s="1835">
        <v>2.2013728841709293E-5</v>
      </c>
      <c r="CP25" s="1835">
        <v>3.1969825359698967E-5</v>
      </c>
      <c r="CQ25" s="1835">
        <v>1.9767387129656418E-5</v>
      </c>
      <c r="CR25" s="1835">
        <v>3.9999899685349733E-5</v>
      </c>
      <c r="CS25" s="1835">
        <v>2.4754832929451689E-5</v>
      </c>
      <c r="CT25" s="1835">
        <v>1.9273683946332265E-5</v>
      </c>
      <c r="CU25" s="1835">
        <v>2.1929194548576545E-5</v>
      </c>
      <c r="CV25" s="1835">
        <v>2.0139355033752385E-5</v>
      </c>
      <c r="CW25" s="1835">
        <v>2.1343027744854725E-5</v>
      </c>
      <c r="CX25" s="1835">
        <v>1.9926657899779325E-5</v>
      </c>
      <c r="CY25" s="1835">
        <v>3.319364973020845E-5</v>
      </c>
      <c r="CZ25" s="1835">
        <v>3.3874874500526939E-5</v>
      </c>
      <c r="DA25" s="1835">
        <v>1.3076790173467151E-5</v>
      </c>
      <c r="DB25" s="1835">
        <v>2.2647815401342691E-5</v>
      </c>
      <c r="DC25" s="1835">
        <v>2.7984277980096857E-4</v>
      </c>
      <c r="DD25" s="1835">
        <v>5.1216078622751636E-4</v>
      </c>
      <c r="DE25" s="1835">
        <v>1.0093805427762941</v>
      </c>
      <c r="DF25" s="1835">
        <v>2.9404990660268254E-5</v>
      </c>
      <c r="DG25" s="1835">
        <v>8.9609005787616821E-5</v>
      </c>
      <c r="DH25" s="1835">
        <v>1.0013620885016856E-4</v>
      </c>
      <c r="DI25" s="1835">
        <v>3.3737084449020886E-4</v>
      </c>
      <c r="DJ25" s="1835">
        <v>4.3915282153981652E-5</v>
      </c>
      <c r="DK25" s="1835">
        <v>6.4199467247792283E-5</v>
      </c>
      <c r="DL25" s="1835">
        <v>2.878871338702499E-5</v>
      </c>
      <c r="DM25" s="1835">
        <v>6.9897647345175645E-5</v>
      </c>
      <c r="DN25" s="1835">
        <v>4.5813110614573968E-5</v>
      </c>
      <c r="DO25" s="1835">
        <v>1.3461209663823658E-4</v>
      </c>
      <c r="DP25" s="1835">
        <v>5.9809365097031793E-5</v>
      </c>
      <c r="DQ25" s="1835">
        <v>1.4491664864725406E-5</v>
      </c>
      <c r="DR25" s="1835">
        <v>7.3744658467806909E-5</v>
      </c>
      <c r="DS25" s="1835">
        <v>8.0565076741713108E-5</v>
      </c>
      <c r="DT25" s="1835">
        <v>5.4102842449266079E-4</v>
      </c>
      <c r="DU25" s="1835">
        <v>3.3833202674719075E-5</v>
      </c>
      <c r="DV25" s="1835">
        <v>1.0861017036429658E-3</v>
      </c>
      <c r="DW25" s="1835">
        <v>6.1368741677568332E-5</v>
      </c>
      <c r="DX25" s="1835">
        <v>5.1317479509906875E-4</v>
      </c>
      <c r="DY25" s="1835">
        <v>1.3269326545975558E-4</v>
      </c>
      <c r="DZ25" s="1835">
        <v>2.7023283234735096E-3</v>
      </c>
      <c r="EA25" s="1836">
        <v>1.6146183932069731E-4</v>
      </c>
      <c r="EB25" s="1777">
        <v>0</v>
      </c>
      <c r="EC25" s="774">
        <v>0.30821686013063049</v>
      </c>
      <c r="ED25" s="1778">
        <f t="shared" si="42"/>
        <v>0</v>
      </c>
      <c r="EE25" s="1777">
        <f t="shared" si="43"/>
        <v>0</v>
      </c>
      <c r="EF25" s="779">
        <v>0.17551355375816441</v>
      </c>
      <c r="EG25" s="1778">
        <f t="shared" si="44"/>
        <v>0</v>
      </c>
      <c r="EH25" s="1777">
        <f t="shared" si="45"/>
        <v>0</v>
      </c>
      <c r="EI25" s="1978"/>
      <c r="EJ25" s="1939"/>
      <c r="EK25" s="799">
        <v>1.3970973312433027E-4</v>
      </c>
      <c r="EL25" s="1602">
        <f t="shared" si="46"/>
        <v>0</v>
      </c>
      <c r="EM25" s="1779">
        <f t="shared" si="47"/>
        <v>0</v>
      </c>
      <c r="EN25" s="1602">
        <f t="shared" si="48"/>
        <v>0</v>
      </c>
      <c r="EO25" s="1780">
        <f t="shared" si="49"/>
        <v>0</v>
      </c>
      <c r="EP25" s="777">
        <v>18</v>
      </c>
      <c r="EQ25" s="778" t="s">
        <v>410</v>
      </c>
      <c r="ER25" s="716"/>
      <c r="ES25" s="777">
        <v>18</v>
      </c>
      <c r="ET25" s="778" t="s">
        <v>410</v>
      </c>
      <c r="EU25" s="779">
        <v>4.1050000000000003E-2</v>
      </c>
      <c r="EV25" s="1751">
        <f t="shared" si="50"/>
        <v>0</v>
      </c>
      <c r="EW25" s="1752">
        <f t="shared" si="51"/>
        <v>0</v>
      </c>
      <c r="EX25" s="1753">
        <f t="shared" si="52"/>
        <v>0</v>
      </c>
      <c r="EY25" s="774">
        <v>4.0203999999999997E-2</v>
      </c>
      <c r="EZ25" s="1751">
        <f t="shared" si="53"/>
        <v>0</v>
      </c>
      <c r="FA25" s="1754">
        <f t="shared" si="54"/>
        <v>0</v>
      </c>
      <c r="FB25" s="1755">
        <f t="shared" si="55"/>
        <v>0</v>
      </c>
    </row>
    <row r="26" spans="2:158" ht="11.25" customHeight="1">
      <c r="B26" s="777">
        <v>19</v>
      </c>
      <c r="C26" s="778" t="s">
        <v>411</v>
      </c>
      <c r="D26" s="1774">
        <v>0</v>
      </c>
      <c r="E26" s="1775"/>
      <c r="F26" s="1776">
        <v>0.38971210838272652</v>
      </c>
      <c r="G26" s="1776">
        <v>0.38971210838272652</v>
      </c>
      <c r="H26" s="773">
        <f t="shared" si="18"/>
        <v>0</v>
      </c>
      <c r="I26" s="1806">
        <v>0</v>
      </c>
      <c r="J26" s="1807">
        <v>0</v>
      </c>
      <c r="K26" s="1807">
        <v>0</v>
      </c>
      <c r="L26" s="1807">
        <v>0</v>
      </c>
      <c r="M26" s="1807">
        <v>5.3858997145473151E-5</v>
      </c>
      <c r="N26" s="1807">
        <v>2.1282527683247882E-6</v>
      </c>
      <c r="O26" s="1807">
        <v>0</v>
      </c>
      <c r="P26" s="1807">
        <v>0</v>
      </c>
      <c r="Q26" s="1807">
        <v>0</v>
      </c>
      <c r="R26" s="1807">
        <v>0</v>
      </c>
      <c r="S26" s="1807">
        <v>0</v>
      </c>
      <c r="T26" s="1807">
        <v>0</v>
      </c>
      <c r="U26" s="1807">
        <v>0</v>
      </c>
      <c r="V26" s="1807">
        <v>1.379017422506116E-5</v>
      </c>
      <c r="W26" s="1807">
        <v>2.5992779783393501E-4</v>
      </c>
      <c r="X26" s="1807">
        <v>7.4539034915653201E-3</v>
      </c>
      <c r="Y26" s="1807">
        <v>6.9998691613240875E-3</v>
      </c>
      <c r="Z26" s="1807">
        <v>0.1884327726826627</v>
      </c>
      <c r="AA26" s="1807">
        <v>0.3257036885225415</v>
      </c>
      <c r="AB26" s="1807">
        <v>0.1870281987412295</v>
      </c>
      <c r="AC26" s="1807">
        <v>0.15838572297708375</v>
      </c>
      <c r="AD26" s="1807">
        <v>2.0683781481932108E-3</v>
      </c>
      <c r="AE26" s="1807">
        <v>1.8125793003443901E-3</v>
      </c>
      <c r="AF26" s="1807">
        <v>1.9859383250688534E-4</v>
      </c>
      <c r="AG26" s="1807">
        <v>0</v>
      </c>
      <c r="AH26" s="1807">
        <v>2.3403309227924828E-5</v>
      </c>
      <c r="AI26" s="1807">
        <v>0</v>
      </c>
      <c r="AJ26" s="1807">
        <v>2.9124876881202274E-5</v>
      </c>
      <c r="AK26" s="1807">
        <v>3.8297155287305261E-5</v>
      </c>
      <c r="AL26" s="1807">
        <v>0</v>
      </c>
      <c r="AM26" s="1807">
        <v>2.0543709824207477E-6</v>
      </c>
      <c r="AN26" s="1807">
        <v>8.5946653211668223E-4</v>
      </c>
      <c r="AO26" s="1807">
        <v>3.138925934359041E-3</v>
      </c>
      <c r="AP26" s="1807">
        <v>8.1024993730208813E-4</v>
      </c>
      <c r="AQ26" s="1807">
        <v>1.3610719802916777E-6</v>
      </c>
      <c r="AR26" s="1807">
        <v>0</v>
      </c>
      <c r="AS26" s="1807">
        <v>1.199246184307E-2</v>
      </c>
      <c r="AT26" s="1807">
        <v>9.2830255236786778E-6</v>
      </c>
      <c r="AU26" s="1807">
        <v>3.5998054159234634E-2</v>
      </c>
      <c r="AV26" s="1830">
        <v>0</v>
      </c>
      <c r="AW26" s="1823">
        <f t="shared" si="56"/>
        <v>0</v>
      </c>
      <c r="AX26" s="1807">
        <f t="shared" si="19"/>
        <v>0</v>
      </c>
      <c r="AY26" s="1807">
        <f t="shared" si="20"/>
        <v>0</v>
      </c>
      <c r="AZ26" s="1807">
        <f t="shared" si="21"/>
        <v>0</v>
      </c>
      <c r="BA26" s="1807">
        <f t="shared" si="22"/>
        <v>0</v>
      </c>
      <c r="BB26" s="1807">
        <f t="shared" si="23"/>
        <v>0</v>
      </c>
      <c r="BC26" s="1807">
        <f t="shared" si="24"/>
        <v>0</v>
      </c>
      <c r="BD26" s="1807">
        <f t="shared" si="25"/>
        <v>0</v>
      </c>
      <c r="BE26" s="1807">
        <f t="shared" si="26"/>
        <v>0</v>
      </c>
      <c r="BF26" s="1807">
        <f t="shared" si="27"/>
        <v>0</v>
      </c>
      <c r="BG26" s="1807">
        <f t="shared" si="28"/>
        <v>0</v>
      </c>
      <c r="BH26" s="1807">
        <f t="shared" si="29"/>
        <v>0</v>
      </c>
      <c r="BI26" s="1807">
        <f t="shared" si="30"/>
        <v>0</v>
      </c>
      <c r="BJ26" s="1807">
        <f t="shared" si="31"/>
        <v>0</v>
      </c>
      <c r="BK26" s="1807">
        <f t="shared" si="32"/>
        <v>0</v>
      </c>
      <c r="BL26" s="1807">
        <f t="shared" si="33"/>
        <v>0</v>
      </c>
      <c r="BM26" s="1807">
        <f t="shared" si="0"/>
        <v>0</v>
      </c>
      <c r="BN26" s="1807">
        <f t="shared" si="1"/>
        <v>0</v>
      </c>
      <c r="BO26" s="1807">
        <f t="shared" si="34"/>
        <v>0</v>
      </c>
      <c r="BP26" s="1807">
        <f t="shared" si="35"/>
        <v>0</v>
      </c>
      <c r="BQ26" s="1807">
        <f t="shared" si="36"/>
        <v>0</v>
      </c>
      <c r="BR26" s="1807">
        <f t="shared" si="37"/>
        <v>0</v>
      </c>
      <c r="BS26" s="1807">
        <f t="shared" si="38"/>
        <v>0</v>
      </c>
      <c r="BT26" s="1807">
        <f t="shared" si="39"/>
        <v>0</v>
      </c>
      <c r="BU26" s="1807">
        <f t="shared" si="2"/>
        <v>0</v>
      </c>
      <c r="BV26" s="1807">
        <f t="shared" si="3"/>
        <v>0</v>
      </c>
      <c r="BW26" s="1807">
        <f t="shared" si="4"/>
        <v>0</v>
      </c>
      <c r="BX26" s="1807">
        <f t="shared" si="5"/>
        <v>0</v>
      </c>
      <c r="BY26" s="1807">
        <f>$H$36*AK36</f>
        <v>0</v>
      </c>
      <c r="BZ26" s="1807">
        <f t="shared" si="7"/>
        <v>0</v>
      </c>
      <c r="CA26" s="1807">
        <f t="shared" si="8"/>
        <v>0</v>
      </c>
      <c r="CB26" s="1807">
        <f t="shared" si="9"/>
        <v>0</v>
      </c>
      <c r="CC26" s="1807">
        <f t="shared" si="10"/>
        <v>0</v>
      </c>
      <c r="CD26" s="1807">
        <f t="shared" si="11"/>
        <v>0</v>
      </c>
      <c r="CE26" s="1807">
        <f t="shared" si="12"/>
        <v>0</v>
      </c>
      <c r="CF26" s="1807">
        <f t="shared" si="13"/>
        <v>0</v>
      </c>
      <c r="CG26" s="1807">
        <f t="shared" si="14"/>
        <v>0</v>
      </c>
      <c r="CH26" s="1807">
        <f t="shared" si="15"/>
        <v>0</v>
      </c>
      <c r="CI26" s="1807">
        <f t="shared" si="16"/>
        <v>0</v>
      </c>
      <c r="CJ26" s="1830">
        <f t="shared" si="17"/>
        <v>0</v>
      </c>
      <c r="CK26" s="773">
        <f t="shared" si="40"/>
        <v>0</v>
      </c>
      <c r="CL26" s="799">
        <v>0.38971210838272652</v>
      </c>
      <c r="CM26" s="773">
        <f t="shared" si="41"/>
        <v>0</v>
      </c>
      <c r="CN26" s="1816">
        <v>1.6123092294128042E-4</v>
      </c>
      <c r="CO26" s="1835">
        <v>1.7476625657814618E-4</v>
      </c>
      <c r="CP26" s="1835">
        <v>2.383576757186761E-4</v>
      </c>
      <c r="CQ26" s="1835">
        <v>1.5648759911744792E-4</v>
      </c>
      <c r="CR26" s="1835">
        <v>4.3667135902072214E-4</v>
      </c>
      <c r="CS26" s="1835">
        <v>1.9603716659735487E-4</v>
      </c>
      <c r="CT26" s="1835">
        <v>1.8882984751697276E-4</v>
      </c>
      <c r="CU26" s="1835">
        <v>2.0352734027154567E-4</v>
      </c>
      <c r="CV26" s="1835">
        <v>2.1849138908060058E-4</v>
      </c>
      <c r="CW26" s="1835">
        <v>2.145587978309218E-4</v>
      </c>
      <c r="CX26" s="1835">
        <v>2.0565182550252373E-4</v>
      </c>
      <c r="CY26" s="1835">
        <v>3.4866606748218675E-4</v>
      </c>
      <c r="CZ26" s="1835">
        <v>3.8548288905910729E-4</v>
      </c>
      <c r="DA26" s="1835">
        <v>1.1881272301546697E-4</v>
      </c>
      <c r="DB26" s="1835">
        <v>3.1869020196597384E-4</v>
      </c>
      <c r="DC26" s="1835">
        <v>3.654489159726789E-3</v>
      </c>
      <c r="DD26" s="1835">
        <v>3.5357445959705905E-3</v>
      </c>
      <c r="DE26" s="1835">
        <v>8.5289960723609462E-2</v>
      </c>
      <c r="DF26" s="1835">
        <v>1.1458559135218302</v>
      </c>
      <c r="DG26" s="1835">
        <v>8.4122212093727902E-2</v>
      </c>
      <c r="DH26" s="1835">
        <v>7.091829762368046E-2</v>
      </c>
      <c r="DI26" s="1835">
        <v>1.3026201014398879E-3</v>
      </c>
      <c r="DJ26" s="1835">
        <v>1.1423134972164692E-3</v>
      </c>
      <c r="DK26" s="1835">
        <v>6.5376627880090442E-4</v>
      </c>
      <c r="DL26" s="1835">
        <v>3.2838422865029383E-4</v>
      </c>
      <c r="DM26" s="1835">
        <v>6.6926925696475428E-4</v>
      </c>
      <c r="DN26" s="1835">
        <v>4.2635935302372783E-4</v>
      </c>
      <c r="DO26" s="1835">
        <v>5.3530783892787438E-4</v>
      </c>
      <c r="DP26" s="1835">
        <v>6.5692530448378133E-4</v>
      </c>
      <c r="DQ26" s="1835">
        <v>1.622190633227488E-4</v>
      </c>
      <c r="DR26" s="1835">
        <v>7.7404913662507406E-4</v>
      </c>
      <c r="DS26" s="1835">
        <v>1.1722445222908998E-3</v>
      </c>
      <c r="DT26" s="1835">
        <v>2.0216040580577333E-3</v>
      </c>
      <c r="DU26" s="1835">
        <v>7.0417571533714035E-4</v>
      </c>
      <c r="DV26" s="1835">
        <v>3.7676238155858409E-4</v>
      </c>
      <c r="DW26" s="1835">
        <v>6.1455427357082009E-4</v>
      </c>
      <c r="DX26" s="1835">
        <v>6.1050927365465853E-3</v>
      </c>
      <c r="DY26" s="1835">
        <v>2.961948734172334E-4</v>
      </c>
      <c r="DZ26" s="1835">
        <v>1.6441517501270406E-2</v>
      </c>
      <c r="EA26" s="1836">
        <v>7.9754548480004731E-4</v>
      </c>
      <c r="EB26" s="1777">
        <v>0</v>
      </c>
      <c r="EC26" s="774">
        <v>0.25791165341184591</v>
      </c>
      <c r="ED26" s="1778">
        <f t="shared" si="42"/>
        <v>0</v>
      </c>
      <c r="EE26" s="1777">
        <f t="shared" si="43"/>
        <v>0</v>
      </c>
      <c r="EF26" s="779">
        <v>0.17835273652482092</v>
      </c>
      <c r="EG26" s="1778">
        <f t="shared" si="44"/>
        <v>0</v>
      </c>
      <c r="EH26" s="1777">
        <f t="shared" si="45"/>
        <v>0</v>
      </c>
      <c r="EI26" s="1978"/>
      <c r="EJ26" s="1939"/>
      <c r="EK26" s="799">
        <v>6.5237544047439075E-4</v>
      </c>
      <c r="EL26" s="1602">
        <f t="shared" si="46"/>
        <v>0</v>
      </c>
      <c r="EM26" s="1779">
        <f t="shared" si="47"/>
        <v>0</v>
      </c>
      <c r="EN26" s="1602">
        <f t="shared" si="48"/>
        <v>0</v>
      </c>
      <c r="EO26" s="1780">
        <f t="shared" si="49"/>
        <v>0</v>
      </c>
      <c r="EP26" s="777">
        <v>19</v>
      </c>
      <c r="EQ26" s="778" t="s">
        <v>411</v>
      </c>
      <c r="ER26" s="716"/>
      <c r="ES26" s="777">
        <v>19</v>
      </c>
      <c r="ET26" s="778" t="s">
        <v>411</v>
      </c>
      <c r="EU26" s="779">
        <v>3.7449999999999997E-2</v>
      </c>
      <c r="EV26" s="1751">
        <f t="shared" si="50"/>
        <v>0</v>
      </c>
      <c r="EW26" s="1752">
        <f t="shared" si="51"/>
        <v>0</v>
      </c>
      <c r="EX26" s="1753">
        <f t="shared" si="52"/>
        <v>0</v>
      </c>
      <c r="EY26" s="774">
        <v>3.6255000000000003E-2</v>
      </c>
      <c r="EZ26" s="1751">
        <f t="shared" si="53"/>
        <v>0</v>
      </c>
      <c r="FA26" s="1754">
        <f t="shared" si="54"/>
        <v>0</v>
      </c>
      <c r="FB26" s="1755">
        <f t="shared" si="55"/>
        <v>0</v>
      </c>
    </row>
    <row r="27" spans="2:158" ht="11.25" customHeight="1">
      <c r="B27" s="777">
        <v>20</v>
      </c>
      <c r="C27" s="778" t="s">
        <v>18</v>
      </c>
      <c r="D27" s="1774">
        <v>0</v>
      </c>
      <c r="E27" s="1775"/>
      <c r="F27" s="1776">
        <v>7.9261454189146097E-2</v>
      </c>
      <c r="G27" s="1776">
        <v>7.9261454189146097E-2</v>
      </c>
      <c r="H27" s="773">
        <f t="shared" si="18"/>
        <v>0</v>
      </c>
      <c r="I27" s="1806">
        <v>0</v>
      </c>
      <c r="J27" s="1807">
        <v>9.6756714916015175E-5</v>
      </c>
      <c r="K27" s="1807">
        <v>0</v>
      </c>
      <c r="L27" s="1807">
        <v>1.5842191332788226E-3</v>
      </c>
      <c r="M27" s="1807">
        <v>7.5402596003662416E-4</v>
      </c>
      <c r="N27" s="1807">
        <v>0</v>
      </c>
      <c r="O27" s="1807">
        <v>0</v>
      </c>
      <c r="P27" s="1807">
        <v>1.9458786290636431E-5</v>
      </c>
      <c r="Q27" s="1807">
        <v>0</v>
      </c>
      <c r="R27" s="1807">
        <v>0</v>
      </c>
      <c r="S27" s="1807">
        <v>0</v>
      </c>
      <c r="T27" s="1807">
        <v>2.5822444869080204E-5</v>
      </c>
      <c r="U27" s="1807">
        <v>0</v>
      </c>
      <c r="V27" s="1807">
        <v>2.7580348450122318E-6</v>
      </c>
      <c r="W27" s="1807">
        <v>4.0433212996389894E-4</v>
      </c>
      <c r="X27" s="1807">
        <v>7.4539034915653201E-3</v>
      </c>
      <c r="Y27" s="1807">
        <v>2.4761219416459507E-2</v>
      </c>
      <c r="Z27" s="1807">
        <v>1.62357440184101E-2</v>
      </c>
      <c r="AA27" s="1807">
        <v>2.298890793939606E-2</v>
      </c>
      <c r="AB27" s="1807">
        <v>5.3107946226540664E-2</v>
      </c>
      <c r="AC27" s="1807">
        <v>9.1259379436219833E-3</v>
      </c>
      <c r="AD27" s="1807">
        <v>1.96901488421138E-2</v>
      </c>
      <c r="AE27" s="1807">
        <v>6.5252854812398043E-4</v>
      </c>
      <c r="AF27" s="1807">
        <v>7.3803010313023909E-3</v>
      </c>
      <c r="AG27" s="1807">
        <v>0</v>
      </c>
      <c r="AH27" s="1807">
        <v>1.4041985536754898E-4</v>
      </c>
      <c r="AI27" s="1807">
        <v>0</v>
      </c>
      <c r="AJ27" s="1807">
        <v>2.0255028012836128E-4</v>
      </c>
      <c r="AK27" s="1807">
        <v>3.8297155287305256E-6</v>
      </c>
      <c r="AL27" s="1807">
        <v>9.370753877149417E-6</v>
      </c>
      <c r="AM27" s="1807">
        <v>1.4586033975187308E-4</v>
      </c>
      <c r="AN27" s="1807">
        <v>1.6676216294801295E-4</v>
      </c>
      <c r="AO27" s="1807">
        <v>2.3840115365015343E-3</v>
      </c>
      <c r="AP27" s="1807">
        <v>4.96071390184952E-4</v>
      </c>
      <c r="AQ27" s="1807">
        <v>6.8053599014583887E-5</v>
      </c>
      <c r="AR27" s="1807">
        <v>0</v>
      </c>
      <c r="AS27" s="1807">
        <v>8.5558955837082163E-3</v>
      </c>
      <c r="AT27" s="1807">
        <v>1.5781143390253751E-4</v>
      </c>
      <c r="AU27" s="1807">
        <v>0</v>
      </c>
      <c r="AV27" s="1830">
        <v>1.1506253862052802E-3</v>
      </c>
      <c r="AW27" s="1823">
        <f t="shared" si="56"/>
        <v>0</v>
      </c>
      <c r="AX27" s="1807">
        <f t="shared" si="19"/>
        <v>0</v>
      </c>
      <c r="AY27" s="1807">
        <f t="shared" si="20"/>
        <v>0</v>
      </c>
      <c r="AZ27" s="1807">
        <f t="shared" si="21"/>
        <v>0</v>
      </c>
      <c r="BA27" s="1807">
        <f t="shared" si="22"/>
        <v>0</v>
      </c>
      <c r="BB27" s="1807">
        <f t="shared" si="23"/>
        <v>0</v>
      </c>
      <c r="BC27" s="1807">
        <f t="shared" si="24"/>
        <v>0</v>
      </c>
      <c r="BD27" s="1807">
        <f t="shared" si="25"/>
        <v>0</v>
      </c>
      <c r="BE27" s="1807">
        <f t="shared" si="26"/>
        <v>0</v>
      </c>
      <c r="BF27" s="1807">
        <f t="shared" si="27"/>
        <v>0</v>
      </c>
      <c r="BG27" s="1807">
        <f t="shared" si="28"/>
        <v>0</v>
      </c>
      <c r="BH27" s="1807">
        <f t="shared" si="29"/>
        <v>0</v>
      </c>
      <c r="BI27" s="1807">
        <f t="shared" si="30"/>
        <v>0</v>
      </c>
      <c r="BJ27" s="1807">
        <f t="shared" si="31"/>
        <v>0</v>
      </c>
      <c r="BK27" s="1807">
        <f t="shared" si="32"/>
        <v>0</v>
      </c>
      <c r="BL27" s="1807">
        <f t="shared" si="33"/>
        <v>0</v>
      </c>
      <c r="BM27" s="1807">
        <f t="shared" si="0"/>
        <v>0</v>
      </c>
      <c r="BN27" s="1807">
        <f t="shared" si="1"/>
        <v>0</v>
      </c>
      <c r="BO27" s="1807">
        <f t="shared" si="34"/>
        <v>0</v>
      </c>
      <c r="BP27" s="1807">
        <f t="shared" si="35"/>
        <v>0</v>
      </c>
      <c r="BQ27" s="1807">
        <f t="shared" si="36"/>
        <v>0</v>
      </c>
      <c r="BR27" s="1807">
        <f t="shared" si="37"/>
        <v>0</v>
      </c>
      <c r="BS27" s="1807">
        <f t="shared" si="38"/>
        <v>0</v>
      </c>
      <c r="BT27" s="1807">
        <f t="shared" si="39"/>
        <v>0</v>
      </c>
      <c r="BU27" s="1807">
        <f t="shared" si="2"/>
        <v>0</v>
      </c>
      <c r="BV27" s="1807">
        <f t="shared" si="3"/>
        <v>0</v>
      </c>
      <c r="BW27" s="1807">
        <f t="shared" si="4"/>
        <v>0</v>
      </c>
      <c r="BX27" s="1807">
        <f t="shared" si="5"/>
        <v>0</v>
      </c>
      <c r="BY27" s="1807">
        <f>$H$36*AK37</f>
        <v>0</v>
      </c>
      <c r="BZ27" s="1807">
        <f t="shared" si="7"/>
        <v>0</v>
      </c>
      <c r="CA27" s="1807">
        <f t="shared" si="8"/>
        <v>0</v>
      </c>
      <c r="CB27" s="1807">
        <f t="shared" si="9"/>
        <v>0</v>
      </c>
      <c r="CC27" s="1807">
        <f t="shared" si="10"/>
        <v>0</v>
      </c>
      <c r="CD27" s="1807">
        <f t="shared" si="11"/>
        <v>0</v>
      </c>
      <c r="CE27" s="1807">
        <f t="shared" si="12"/>
        <v>0</v>
      </c>
      <c r="CF27" s="1807">
        <f t="shared" si="13"/>
        <v>0</v>
      </c>
      <c r="CG27" s="1807">
        <f t="shared" si="14"/>
        <v>0</v>
      </c>
      <c r="CH27" s="1807">
        <f t="shared" si="15"/>
        <v>0</v>
      </c>
      <c r="CI27" s="1807">
        <f t="shared" si="16"/>
        <v>0</v>
      </c>
      <c r="CJ27" s="1830">
        <f t="shared" si="17"/>
        <v>0</v>
      </c>
      <c r="CK27" s="773">
        <f t="shared" si="40"/>
        <v>0</v>
      </c>
      <c r="CL27" s="799">
        <v>7.9261454189146097E-2</v>
      </c>
      <c r="CM27" s="773">
        <f t="shared" si="41"/>
        <v>0</v>
      </c>
      <c r="CN27" s="1816">
        <v>2.2770462516951073E-5</v>
      </c>
      <c r="CO27" s="1835">
        <v>3.1417617787392099E-5</v>
      </c>
      <c r="CP27" s="1835">
        <v>2.6083046309279132E-5</v>
      </c>
      <c r="CQ27" s="1835">
        <v>1.4979379788163149E-4</v>
      </c>
      <c r="CR27" s="1835">
        <v>1.1543729182437658E-4</v>
      </c>
      <c r="CS27" s="1835">
        <v>3.078024936074306E-5</v>
      </c>
      <c r="CT27" s="1835">
        <v>2.3572213253527613E-5</v>
      </c>
      <c r="CU27" s="1835">
        <v>3.1034053869738797E-5</v>
      </c>
      <c r="CV27" s="1835">
        <v>2.8428427271219554E-5</v>
      </c>
      <c r="CW27" s="1835">
        <v>3.0441979544568195E-5</v>
      </c>
      <c r="CX27" s="1835">
        <v>2.8906682950673245E-5</v>
      </c>
      <c r="CY27" s="1835">
        <v>5.0887077903348163E-5</v>
      </c>
      <c r="CZ27" s="1835">
        <v>6.173552752617692E-5</v>
      </c>
      <c r="DA27" s="1835">
        <v>1.5929533643519232E-5</v>
      </c>
      <c r="DB27" s="1835">
        <v>6.0204294922859939E-5</v>
      </c>
      <c r="DC27" s="1835">
        <v>6.3492247307593585E-4</v>
      </c>
      <c r="DD27" s="1835">
        <v>2.0122401713041005E-3</v>
      </c>
      <c r="DE27" s="1835">
        <v>1.493877875660873E-3</v>
      </c>
      <c r="DF27" s="1835">
        <v>2.1367511381244265E-3</v>
      </c>
      <c r="DG27" s="1835">
        <v>1.0044154715602434</v>
      </c>
      <c r="DH27" s="1835">
        <v>8.7285689340183437E-4</v>
      </c>
      <c r="DI27" s="1835">
        <v>1.607762209152194E-3</v>
      </c>
      <c r="DJ27" s="1835">
        <v>9.5704827928171134E-5</v>
      </c>
      <c r="DK27" s="1835">
        <v>6.5262878066977474E-4</v>
      </c>
      <c r="DL27" s="1835">
        <v>4.940118191065647E-5</v>
      </c>
      <c r="DM27" s="1835">
        <v>1.1317644543956374E-4</v>
      </c>
      <c r="DN27" s="1835">
        <v>5.2138630647262217E-5</v>
      </c>
      <c r="DO27" s="1835">
        <v>8.0789903101893752E-5</v>
      </c>
      <c r="DP27" s="1835">
        <v>7.6319833008509826E-5</v>
      </c>
      <c r="DQ27" s="1835">
        <v>2.584765533249967E-5</v>
      </c>
      <c r="DR27" s="1835">
        <v>1.112817094765111E-4</v>
      </c>
      <c r="DS27" s="1835">
        <v>1.0867038419720786E-4</v>
      </c>
      <c r="DT27" s="1835">
        <v>2.6287389050759686E-4</v>
      </c>
      <c r="DU27" s="1835">
        <v>8.205097583317688E-5</v>
      </c>
      <c r="DV27" s="1835">
        <v>4.1741667522896515E-5</v>
      </c>
      <c r="DW27" s="1835">
        <v>6.7117938236438494E-5</v>
      </c>
      <c r="DX27" s="1835">
        <v>7.7879184848840294E-4</v>
      </c>
      <c r="DY27" s="1835">
        <v>4.7818562109180303E-5</v>
      </c>
      <c r="DZ27" s="1835">
        <v>5.2904442238072382E-5</v>
      </c>
      <c r="EA27" s="1836">
        <v>1.9268438356653616E-4</v>
      </c>
      <c r="EB27" s="1777">
        <v>0</v>
      </c>
      <c r="EC27" s="774">
        <v>0.40001140879618191</v>
      </c>
      <c r="ED27" s="1778">
        <f t="shared" si="42"/>
        <v>0</v>
      </c>
      <c r="EE27" s="1777">
        <f t="shared" si="43"/>
        <v>0</v>
      </c>
      <c r="EF27" s="779">
        <v>0.22901256869046036</v>
      </c>
      <c r="EG27" s="1778">
        <f t="shared" si="44"/>
        <v>0</v>
      </c>
      <c r="EH27" s="1777">
        <f t="shared" si="45"/>
        <v>0</v>
      </c>
      <c r="EI27" s="1978"/>
      <c r="EJ27" s="1939"/>
      <c r="EK27" s="799">
        <v>9.0716175648865955E-4</v>
      </c>
      <c r="EL27" s="1602">
        <f t="shared" si="46"/>
        <v>0</v>
      </c>
      <c r="EM27" s="1779">
        <f t="shared" si="47"/>
        <v>0</v>
      </c>
      <c r="EN27" s="1602">
        <f t="shared" si="48"/>
        <v>0</v>
      </c>
      <c r="EO27" s="1780">
        <f t="shared" si="49"/>
        <v>0</v>
      </c>
      <c r="EP27" s="777">
        <v>20</v>
      </c>
      <c r="EQ27" s="778" t="s">
        <v>18</v>
      </c>
      <c r="ER27" s="716"/>
      <c r="ES27" s="777">
        <v>20</v>
      </c>
      <c r="ET27" s="778" t="s">
        <v>18</v>
      </c>
      <c r="EU27" s="779">
        <v>5.1396999999999998E-2</v>
      </c>
      <c r="EV27" s="1751">
        <f t="shared" si="50"/>
        <v>0</v>
      </c>
      <c r="EW27" s="1752">
        <f t="shared" si="51"/>
        <v>0</v>
      </c>
      <c r="EX27" s="1753">
        <f t="shared" si="52"/>
        <v>0</v>
      </c>
      <c r="EY27" s="774">
        <v>4.9685E-2</v>
      </c>
      <c r="EZ27" s="1751">
        <f t="shared" si="53"/>
        <v>0</v>
      </c>
      <c r="FA27" s="1754">
        <f t="shared" si="54"/>
        <v>0</v>
      </c>
      <c r="FB27" s="1755">
        <f t="shared" si="55"/>
        <v>0</v>
      </c>
    </row>
    <row r="28" spans="2:158" ht="11.25" customHeight="1">
      <c r="B28" s="777">
        <v>21</v>
      </c>
      <c r="C28" s="778" t="s">
        <v>880</v>
      </c>
      <c r="D28" s="1774">
        <v>0</v>
      </c>
      <c r="E28" s="1775"/>
      <c r="F28" s="1776">
        <v>4.7247206323248858E-2</v>
      </c>
      <c r="G28" s="1776">
        <v>4.7247206323248858E-2</v>
      </c>
      <c r="H28" s="773">
        <f t="shared" si="18"/>
        <v>0</v>
      </c>
      <c r="I28" s="1806">
        <v>0</v>
      </c>
      <c r="J28" s="1807">
        <v>0</v>
      </c>
      <c r="K28" s="1807">
        <v>1.5563394895206473E-4</v>
      </c>
      <c r="L28" s="1807">
        <v>5.1103843008994278E-5</v>
      </c>
      <c r="M28" s="1807">
        <v>0</v>
      </c>
      <c r="N28" s="1807">
        <v>6.3847583049743655E-6</v>
      </c>
      <c r="O28" s="1807">
        <v>0</v>
      </c>
      <c r="P28" s="1807">
        <v>0</v>
      </c>
      <c r="Q28" s="1807">
        <v>6.5956534643669821E-5</v>
      </c>
      <c r="R28" s="1807">
        <v>0</v>
      </c>
      <c r="S28" s="1807">
        <v>0</v>
      </c>
      <c r="T28" s="1807">
        <v>0</v>
      </c>
      <c r="U28" s="1807">
        <v>0</v>
      </c>
      <c r="V28" s="1807">
        <v>8.2741045350366962E-6</v>
      </c>
      <c r="W28" s="1807">
        <v>5.7761732851985563E-5</v>
      </c>
      <c r="X28" s="1807">
        <v>9.8077677520596305E-4</v>
      </c>
      <c r="Y28" s="1807">
        <v>6.5419337956299886E-5</v>
      </c>
      <c r="Z28" s="1807">
        <v>1.6921046397509223E-5</v>
      </c>
      <c r="AA28" s="1807">
        <v>4.9986753510319765E-5</v>
      </c>
      <c r="AB28" s="1807">
        <v>5.7043980909281056E-5</v>
      </c>
      <c r="AC28" s="1807">
        <v>4.0559724193875478E-3</v>
      </c>
      <c r="AD28" s="1807">
        <v>9.2468670154520014E-3</v>
      </c>
      <c r="AE28" s="1807">
        <v>0</v>
      </c>
      <c r="AF28" s="1807">
        <v>1.9951752475110343E-3</v>
      </c>
      <c r="AG28" s="1807">
        <v>1.0531181361544529E-5</v>
      </c>
      <c r="AH28" s="1807">
        <v>2.3403309227924828E-5</v>
      </c>
      <c r="AI28" s="1807">
        <v>2.4335044898157837E-5</v>
      </c>
      <c r="AJ28" s="1807">
        <v>2.9124876881202275E-4</v>
      </c>
      <c r="AK28" s="1807">
        <v>1.4169947456302946E-4</v>
      </c>
      <c r="AL28" s="1807">
        <v>4.6853769385747082E-5</v>
      </c>
      <c r="AM28" s="1807">
        <v>1.2326225894524484E-4</v>
      </c>
      <c r="AN28" s="1807">
        <v>1.325545397791898E-4</v>
      </c>
      <c r="AO28" s="1807">
        <v>2.4409350638085634E-3</v>
      </c>
      <c r="AP28" s="1807">
        <v>7.7166660695436972E-5</v>
      </c>
      <c r="AQ28" s="1807">
        <v>1.9055007724083488E-5</v>
      </c>
      <c r="AR28" s="1807">
        <v>9.5398607180335169E-5</v>
      </c>
      <c r="AS28" s="1807">
        <v>1.2987023654564885E-3</v>
      </c>
      <c r="AT28" s="1807">
        <v>1.4620765199793918E-4</v>
      </c>
      <c r="AU28" s="1807">
        <v>0</v>
      </c>
      <c r="AV28" s="1830">
        <v>0</v>
      </c>
      <c r="AW28" s="1823">
        <f t="shared" si="56"/>
        <v>0</v>
      </c>
      <c r="AX28" s="1807">
        <f t="shared" si="19"/>
        <v>0</v>
      </c>
      <c r="AY28" s="1807">
        <f t="shared" si="20"/>
        <v>0</v>
      </c>
      <c r="AZ28" s="1807">
        <f t="shared" si="21"/>
        <v>0</v>
      </c>
      <c r="BA28" s="1807">
        <f t="shared" si="22"/>
        <v>0</v>
      </c>
      <c r="BB28" s="1807">
        <f t="shared" si="23"/>
        <v>0</v>
      </c>
      <c r="BC28" s="1807">
        <f t="shared" si="24"/>
        <v>0</v>
      </c>
      <c r="BD28" s="1807">
        <f t="shared" si="25"/>
        <v>0</v>
      </c>
      <c r="BE28" s="1807">
        <f t="shared" si="26"/>
        <v>0</v>
      </c>
      <c r="BF28" s="1807">
        <f t="shared" si="27"/>
        <v>0</v>
      </c>
      <c r="BG28" s="1807">
        <f t="shared" si="28"/>
        <v>0</v>
      </c>
      <c r="BH28" s="1807">
        <f t="shared" si="29"/>
        <v>0</v>
      </c>
      <c r="BI28" s="1807">
        <f t="shared" si="30"/>
        <v>0</v>
      </c>
      <c r="BJ28" s="1807">
        <f t="shared" si="31"/>
        <v>0</v>
      </c>
      <c r="BK28" s="1807">
        <f t="shared" si="32"/>
        <v>0</v>
      </c>
      <c r="BL28" s="1807">
        <f t="shared" si="33"/>
        <v>0</v>
      </c>
      <c r="BM28" s="1807">
        <f t="shared" si="0"/>
        <v>0</v>
      </c>
      <c r="BN28" s="1807">
        <f t="shared" si="1"/>
        <v>0</v>
      </c>
      <c r="BO28" s="1807">
        <f t="shared" si="34"/>
        <v>0</v>
      </c>
      <c r="BP28" s="1807">
        <f t="shared" si="35"/>
        <v>0</v>
      </c>
      <c r="BQ28" s="1807">
        <f t="shared" si="36"/>
        <v>0</v>
      </c>
      <c r="BR28" s="1807">
        <f t="shared" si="37"/>
        <v>0</v>
      </c>
      <c r="BS28" s="1807">
        <f t="shared" si="38"/>
        <v>0</v>
      </c>
      <c r="BT28" s="1807">
        <f t="shared" si="39"/>
        <v>0</v>
      </c>
      <c r="BU28" s="1807">
        <f t="shared" si="2"/>
        <v>0</v>
      </c>
      <c r="BV28" s="1807">
        <f t="shared" si="3"/>
        <v>0</v>
      </c>
      <c r="BW28" s="1807">
        <f t="shared" si="4"/>
        <v>0</v>
      </c>
      <c r="BX28" s="1807">
        <f t="shared" si="5"/>
        <v>0</v>
      </c>
      <c r="BY28" s="1807">
        <f>$H$36*AK38</f>
        <v>0</v>
      </c>
      <c r="BZ28" s="1807">
        <f t="shared" si="7"/>
        <v>0</v>
      </c>
      <c r="CA28" s="1807">
        <f t="shared" si="8"/>
        <v>0</v>
      </c>
      <c r="CB28" s="1807">
        <f t="shared" si="9"/>
        <v>0</v>
      </c>
      <c r="CC28" s="1807">
        <f t="shared" si="10"/>
        <v>0</v>
      </c>
      <c r="CD28" s="1807">
        <f t="shared" si="11"/>
        <v>0</v>
      </c>
      <c r="CE28" s="1807">
        <f t="shared" si="12"/>
        <v>0</v>
      </c>
      <c r="CF28" s="1807">
        <f t="shared" si="13"/>
        <v>0</v>
      </c>
      <c r="CG28" s="1807">
        <f t="shared" si="14"/>
        <v>0</v>
      </c>
      <c r="CH28" s="1807">
        <f t="shared" si="15"/>
        <v>0</v>
      </c>
      <c r="CI28" s="1807">
        <f t="shared" si="16"/>
        <v>0</v>
      </c>
      <c r="CJ28" s="1830">
        <f t="shared" si="17"/>
        <v>0</v>
      </c>
      <c r="CK28" s="773">
        <f t="shared" si="40"/>
        <v>0</v>
      </c>
      <c r="CL28" s="799">
        <v>4.7247206323248858E-2</v>
      </c>
      <c r="CM28" s="773">
        <f t="shared" si="41"/>
        <v>0</v>
      </c>
      <c r="CN28" s="1816">
        <v>3.0936244191315125E-6</v>
      </c>
      <c r="CO28" s="1835">
        <v>3.1631162439716484E-6</v>
      </c>
      <c r="CP28" s="1835">
        <v>1.1626085983839628E-5</v>
      </c>
      <c r="CQ28" s="1835">
        <v>6.3217146766404664E-6</v>
      </c>
      <c r="CR28" s="1835">
        <v>7.1721865203704396E-6</v>
      </c>
      <c r="CS28" s="1835">
        <v>3.8738089344462395E-6</v>
      </c>
      <c r="CT28" s="1835">
        <v>2.7461805865775995E-6</v>
      </c>
      <c r="CU28" s="1835">
        <v>4.0328324615083414E-6</v>
      </c>
      <c r="CV28" s="1835">
        <v>6.1821945247681538E-6</v>
      </c>
      <c r="CW28" s="1835">
        <v>3.6156615302754064E-6</v>
      </c>
      <c r="CX28" s="1835">
        <v>3.2502858833940899E-6</v>
      </c>
      <c r="CY28" s="1835">
        <v>5.5577928719414268E-6</v>
      </c>
      <c r="CZ28" s="1835">
        <v>6.8319861161646319E-6</v>
      </c>
      <c r="DA28" s="1835">
        <v>2.440668813919636E-6</v>
      </c>
      <c r="DB28" s="1835">
        <v>6.0282696864900957E-6</v>
      </c>
      <c r="DC28" s="1835">
        <v>5.0066719705748256E-5</v>
      </c>
      <c r="DD28" s="1835">
        <v>5.9018367482360324E-6</v>
      </c>
      <c r="DE28" s="1835">
        <v>4.7886870239010953E-6</v>
      </c>
      <c r="DF28" s="1835">
        <v>7.1389166064199156E-6</v>
      </c>
      <c r="DG28" s="1835">
        <v>6.5868442296744877E-6</v>
      </c>
      <c r="DH28" s="1835">
        <v>1.000193654629471</v>
      </c>
      <c r="DI28" s="1835">
        <v>4.4351406615395715E-4</v>
      </c>
      <c r="DJ28" s="1835">
        <v>5.056091197872936E-6</v>
      </c>
      <c r="DK28" s="1835">
        <v>1.0106176407941492E-4</v>
      </c>
      <c r="DL28" s="1835">
        <v>5.798213366508868E-6</v>
      </c>
      <c r="DM28" s="1835">
        <v>1.2509318748945573E-5</v>
      </c>
      <c r="DN28" s="1835">
        <v>7.065979489923372E-6</v>
      </c>
      <c r="DO28" s="1835">
        <v>2.0552967113086719E-5</v>
      </c>
      <c r="DP28" s="1835">
        <v>1.4532588831690759E-5</v>
      </c>
      <c r="DQ28" s="1835">
        <v>5.4746260875268515E-6</v>
      </c>
      <c r="DR28" s="1835">
        <v>1.6170455499104285E-5</v>
      </c>
      <c r="DS28" s="1835">
        <v>1.6069879485932538E-5</v>
      </c>
      <c r="DT28" s="1835">
        <v>1.2267112342480562E-4</v>
      </c>
      <c r="DU28" s="1835">
        <v>8.2363937026905172E-6</v>
      </c>
      <c r="DV28" s="1835">
        <v>4.8540465218900767E-6</v>
      </c>
      <c r="DW28" s="1835">
        <v>1.171435078729292E-5</v>
      </c>
      <c r="DX28" s="1835">
        <v>7.0874351069143794E-5</v>
      </c>
      <c r="DY28" s="1835">
        <v>1.1239483372858841E-5</v>
      </c>
      <c r="DZ28" s="1835">
        <v>3.3352932906479536E-6</v>
      </c>
      <c r="EA28" s="1836">
        <v>3.446647567201502E-5</v>
      </c>
      <c r="EB28" s="1777">
        <v>0</v>
      </c>
      <c r="EC28" s="774">
        <v>0.66355708781180278</v>
      </c>
      <c r="ED28" s="1778">
        <f t="shared" si="42"/>
        <v>0</v>
      </c>
      <c r="EE28" s="1777">
        <f t="shared" si="43"/>
        <v>0</v>
      </c>
      <c r="EF28" s="779">
        <v>0.39282092881768405</v>
      </c>
      <c r="EG28" s="1778">
        <f t="shared" si="44"/>
        <v>0</v>
      </c>
      <c r="EH28" s="1777">
        <f t="shared" si="45"/>
        <v>0</v>
      </c>
      <c r="EI28" s="1978"/>
      <c r="EJ28" s="1939"/>
      <c r="EK28" s="799">
        <v>3.1972595796964836E-4</v>
      </c>
      <c r="EL28" s="1602">
        <f t="shared" si="46"/>
        <v>0</v>
      </c>
      <c r="EM28" s="1779">
        <f t="shared" si="47"/>
        <v>0</v>
      </c>
      <c r="EN28" s="1602">
        <f t="shared" si="48"/>
        <v>0</v>
      </c>
      <c r="EO28" s="1780">
        <f t="shared" si="49"/>
        <v>0</v>
      </c>
      <c r="EP28" s="777">
        <v>21</v>
      </c>
      <c r="EQ28" s="778" t="s">
        <v>412</v>
      </c>
      <c r="ER28" s="716"/>
      <c r="ES28" s="777">
        <v>21</v>
      </c>
      <c r="ET28" s="778" t="s">
        <v>412</v>
      </c>
      <c r="EU28" s="779">
        <v>0.113162</v>
      </c>
      <c r="EV28" s="1751">
        <f t="shared" si="50"/>
        <v>0</v>
      </c>
      <c r="EW28" s="1752">
        <f t="shared" si="51"/>
        <v>0</v>
      </c>
      <c r="EX28" s="1753">
        <f t="shared" si="52"/>
        <v>0</v>
      </c>
      <c r="EY28" s="774">
        <v>0.111336</v>
      </c>
      <c r="EZ28" s="1751">
        <f t="shared" si="53"/>
        <v>0</v>
      </c>
      <c r="FA28" s="1754">
        <f t="shared" si="54"/>
        <v>0</v>
      </c>
      <c r="FB28" s="1755">
        <f t="shared" si="55"/>
        <v>0</v>
      </c>
    </row>
    <row r="29" spans="2:158" ht="11.25" customHeight="1">
      <c r="B29" s="777">
        <v>22</v>
      </c>
      <c r="C29" s="778" t="s">
        <v>19</v>
      </c>
      <c r="D29" s="1774">
        <v>0</v>
      </c>
      <c r="E29" s="1775"/>
      <c r="F29" s="1776">
        <v>6.7003734734558895E-2</v>
      </c>
      <c r="G29" s="1776">
        <v>6.7003734734558895E-2</v>
      </c>
      <c r="H29" s="773">
        <f t="shared" si="18"/>
        <v>0</v>
      </c>
      <c r="I29" s="1806">
        <v>0</v>
      </c>
      <c r="J29" s="1807">
        <v>0</v>
      </c>
      <c r="K29" s="1807">
        <v>0</v>
      </c>
      <c r="L29" s="1807">
        <v>4.8667893158898884E-2</v>
      </c>
      <c r="M29" s="1807">
        <v>0</v>
      </c>
      <c r="N29" s="1807">
        <v>0</v>
      </c>
      <c r="O29" s="1807">
        <v>0</v>
      </c>
      <c r="P29" s="1807">
        <v>0</v>
      </c>
      <c r="Q29" s="1807">
        <v>0</v>
      </c>
      <c r="R29" s="1807">
        <v>0</v>
      </c>
      <c r="S29" s="1807">
        <v>0</v>
      </c>
      <c r="T29" s="1807">
        <v>0</v>
      </c>
      <c r="U29" s="1807">
        <v>0</v>
      </c>
      <c r="V29" s="1807">
        <v>0</v>
      </c>
      <c r="W29" s="1807">
        <v>0</v>
      </c>
      <c r="X29" s="1807">
        <v>0</v>
      </c>
      <c r="Y29" s="1807">
        <v>0</v>
      </c>
      <c r="Z29" s="1807">
        <v>0</v>
      </c>
      <c r="AA29" s="1807">
        <v>0</v>
      </c>
      <c r="AB29" s="1807">
        <v>0</v>
      </c>
      <c r="AC29" s="1807">
        <v>0</v>
      </c>
      <c r="AD29" s="1807">
        <v>0.11276716551080829</v>
      </c>
      <c r="AE29" s="1807">
        <v>0</v>
      </c>
      <c r="AF29" s="1807">
        <v>0</v>
      </c>
      <c r="AG29" s="1807">
        <v>0</v>
      </c>
      <c r="AH29" s="1807">
        <v>0</v>
      </c>
      <c r="AI29" s="1807">
        <v>0</v>
      </c>
      <c r="AJ29" s="1807">
        <v>0</v>
      </c>
      <c r="AK29" s="1807">
        <v>0</v>
      </c>
      <c r="AL29" s="1807">
        <v>0</v>
      </c>
      <c r="AM29" s="1807">
        <v>6.2596683834360177E-3</v>
      </c>
      <c r="AN29" s="1807">
        <v>0</v>
      </c>
      <c r="AO29" s="1807">
        <v>7.6413058799293066E-3</v>
      </c>
      <c r="AP29" s="1807">
        <v>4.4095234683106841E-5</v>
      </c>
      <c r="AQ29" s="1807">
        <v>0</v>
      </c>
      <c r="AR29" s="1807">
        <v>0</v>
      </c>
      <c r="AS29" s="1807">
        <v>5.7062983934518939E-2</v>
      </c>
      <c r="AT29" s="1807">
        <v>2.0886807428277023E-5</v>
      </c>
      <c r="AU29" s="1807">
        <v>0</v>
      </c>
      <c r="AV29" s="1830">
        <v>0</v>
      </c>
      <c r="AW29" s="1823">
        <f t="shared" si="56"/>
        <v>0</v>
      </c>
      <c r="AX29" s="1807">
        <f t="shared" si="19"/>
        <v>0</v>
      </c>
      <c r="AY29" s="1807">
        <f t="shared" si="20"/>
        <v>0</v>
      </c>
      <c r="AZ29" s="1807">
        <f t="shared" si="21"/>
        <v>0</v>
      </c>
      <c r="BA29" s="1807">
        <f t="shared" si="22"/>
        <v>0</v>
      </c>
      <c r="BB29" s="1807">
        <f t="shared" si="23"/>
        <v>0</v>
      </c>
      <c r="BC29" s="1807">
        <f t="shared" si="24"/>
        <v>0</v>
      </c>
      <c r="BD29" s="1807">
        <f t="shared" si="25"/>
        <v>0</v>
      </c>
      <c r="BE29" s="1807">
        <f t="shared" si="26"/>
        <v>0</v>
      </c>
      <c r="BF29" s="1807">
        <f t="shared" si="27"/>
        <v>0</v>
      </c>
      <c r="BG29" s="1807">
        <f t="shared" si="28"/>
        <v>0</v>
      </c>
      <c r="BH29" s="1807">
        <f t="shared" si="29"/>
        <v>0</v>
      </c>
      <c r="BI29" s="1807">
        <f t="shared" si="30"/>
        <v>0</v>
      </c>
      <c r="BJ29" s="1807">
        <f t="shared" si="31"/>
        <v>0</v>
      </c>
      <c r="BK29" s="1807">
        <f t="shared" si="32"/>
        <v>0</v>
      </c>
      <c r="BL29" s="1807">
        <f t="shared" si="33"/>
        <v>0</v>
      </c>
      <c r="BM29" s="1807">
        <f t="shared" si="0"/>
        <v>0</v>
      </c>
      <c r="BN29" s="1807">
        <f t="shared" si="1"/>
        <v>0</v>
      </c>
      <c r="BO29" s="1807">
        <f t="shared" si="34"/>
        <v>0</v>
      </c>
      <c r="BP29" s="1807">
        <f t="shared" si="35"/>
        <v>0</v>
      </c>
      <c r="BQ29" s="1807">
        <f t="shared" si="36"/>
        <v>0</v>
      </c>
      <c r="BR29" s="1807">
        <f t="shared" si="37"/>
        <v>0</v>
      </c>
      <c r="BS29" s="1807">
        <f t="shared" si="38"/>
        <v>0</v>
      </c>
      <c r="BT29" s="1807">
        <f t="shared" si="39"/>
        <v>0</v>
      </c>
      <c r="BU29" s="1807">
        <f t="shared" si="2"/>
        <v>0</v>
      </c>
      <c r="BV29" s="1807">
        <f t="shared" si="3"/>
        <v>0</v>
      </c>
      <c r="BW29" s="1807">
        <f t="shared" si="4"/>
        <v>0</v>
      </c>
      <c r="BX29" s="1807">
        <f t="shared" si="5"/>
        <v>0</v>
      </c>
      <c r="BY29" s="1807">
        <f t="shared" ref="BY29:BY31" si="58">$H$36*AK39</f>
        <v>0</v>
      </c>
      <c r="BZ29" s="1807">
        <f t="shared" si="7"/>
        <v>0</v>
      </c>
      <c r="CA29" s="1807">
        <f t="shared" si="8"/>
        <v>0</v>
      </c>
      <c r="CB29" s="1807">
        <f t="shared" si="9"/>
        <v>0</v>
      </c>
      <c r="CC29" s="1807">
        <f t="shared" si="10"/>
        <v>0</v>
      </c>
      <c r="CD29" s="1807">
        <f t="shared" si="11"/>
        <v>0</v>
      </c>
      <c r="CE29" s="1807">
        <f t="shared" si="12"/>
        <v>0</v>
      </c>
      <c r="CF29" s="1807">
        <f t="shared" si="13"/>
        <v>0</v>
      </c>
      <c r="CG29" s="1807">
        <f t="shared" si="14"/>
        <v>0</v>
      </c>
      <c r="CH29" s="1807">
        <f t="shared" si="15"/>
        <v>0</v>
      </c>
      <c r="CI29" s="1807">
        <f t="shared" si="16"/>
        <v>0</v>
      </c>
      <c r="CJ29" s="1830">
        <f t="shared" si="17"/>
        <v>0</v>
      </c>
      <c r="CK29" s="773">
        <f t="shared" si="40"/>
        <v>0</v>
      </c>
      <c r="CL29" s="799">
        <v>6.7003734734558895E-2</v>
      </c>
      <c r="CM29" s="773">
        <f t="shared" si="41"/>
        <v>0</v>
      </c>
      <c r="CN29" s="1816">
        <v>1.2823959900433885E-4</v>
      </c>
      <c r="CO29" s="1835">
        <v>1.5048742380423087E-4</v>
      </c>
      <c r="CP29" s="1835">
        <v>1.5665549540307936E-4</v>
      </c>
      <c r="CQ29" s="1835">
        <v>3.415585550246898E-3</v>
      </c>
      <c r="CR29" s="1835">
        <v>3.6062190530320771E-4</v>
      </c>
      <c r="CS29" s="1835">
        <v>2.4117674520215501E-4</v>
      </c>
      <c r="CT29" s="1835">
        <v>1.2311234718699615E-4</v>
      </c>
      <c r="CU29" s="1835">
        <v>1.438548197382594E-4</v>
      </c>
      <c r="CV29" s="1835">
        <v>1.5089775764609377E-4</v>
      </c>
      <c r="CW29" s="1835">
        <v>1.6388923089547531E-4</v>
      </c>
      <c r="CX29" s="1835">
        <v>1.4549226605946382E-4</v>
      </c>
      <c r="CY29" s="1835">
        <v>2.5872368792920891E-4</v>
      </c>
      <c r="CZ29" s="1835">
        <v>2.7160991674667127E-4</v>
      </c>
      <c r="DA29" s="1835">
        <v>6.2371958889328132E-5</v>
      </c>
      <c r="DB29" s="1835">
        <v>1.4200899120978339E-4</v>
      </c>
      <c r="DC29" s="1835">
        <v>1.6477615149687496E-4</v>
      </c>
      <c r="DD29" s="1835">
        <v>1.1793121058133799E-4</v>
      </c>
      <c r="DE29" s="1835">
        <v>1.8121021577497803E-4</v>
      </c>
      <c r="DF29" s="1835">
        <v>1.9959319730397231E-4</v>
      </c>
      <c r="DG29" s="1835">
        <v>1.782371632267571E-4</v>
      </c>
      <c r="DH29" s="1835">
        <v>8.5834751216909836E-5</v>
      </c>
      <c r="DI29" s="1835">
        <v>1.0077336472977745</v>
      </c>
      <c r="DJ29" s="1835">
        <v>2.5865890196713362E-4</v>
      </c>
      <c r="DK29" s="1835">
        <v>3.5312815170489124E-4</v>
      </c>
      <c r="DL29" s="1835">
        <v>2.3483956588071236E-4</v>
      </c>
      <c r="DM29" s="1835">
        <v>4.4214418222546464E-4</v>
      </c>
      <c r="DN29" s="1835">
        <v>2.7593985686395257E-4</v>
      </c>
      <c r="DO29" s="1835">
        <v>3.5001857772239353E-4</v>
      </c>
      <c r="DP29" s="1835">
        <v>4.097415193998411E-4</v>
      </c>
      <c r="DQ29" s="1835">
        <v>1.0683982022551508E-4</v>
      </c>
      <c r="DR29" s="1835">
        <v>9.6242309246124635E-4</v>
      </c>
      <c r="DS29" s="1835">
        <v>4.9799426957989896E-4</v>
      </c>
      <c r="DT29" s="1835">
        <v>8.7899383454541412E-4</v>
      </c>
      <c r="DU29" s="1835">
        <v>2.134503644525874E-4</v>
      </c>
      <c r="DV29" s="1835">
        <v>1.7998861418325283E-4</v>
      </c>
      <c r="DW29" s="1835">
        <v>3.5632066863223766E-4</v>
      </c>
      <c r="DX29" s="1835">
        <v>4.2797751530817317E-3</v>
      </c>
      <c r="DY29" s="1835">
        <v>1.9355155218702579E-4</v>
      </c>
      <c r="DZ29" s="1835">
        <v>1.0003570766395856E-4</v>
      </c>
      <c r="EA29" s="1836">
        <v>4.3438467891012962E-4</v>
      </c>
      <c r="EB29" s="1777">
        <v>0</v>
      </c>
      <c r="EC29" s="774">
        <v>0.31307539441132337</v>
      </c>
      <c r="ED29" s="1778">
        <f t="shared" si="42"/>
        <v>0</v>
      </c>
      <c r="EE29" s="1777">
        <f t="shared" si="43"/>
        <v>0</v>
      </c>
      <c r="EF29" s="779">
        <v>0.16017763718213895</v>
      </c>
      <c r="EG29" s="1778">
        <f t="shared" si="44"/>
        <v>0</v>
      </c>
      <c r="EH29" s="1777">
        <f t="shared" si="45"/>
        <v>0</v>
      </c>
      <c r="EI29" s="1978"/>
      <c r="EJ29" s="1939"/>
      <c r="EK29" s="799">
        <v>4.8110159163033777E-4</v>
      </c>
      <c r="EL29" s="1602">
        <f t="shared" si="46"/>
        <v>0</v>
      </c>
      <c r="EM29" s="1779">
        <f t="shared" si="47"/>
        <v>0</v>
      </c>
      <c r="EN29" s="1602">
        <f t="shared" si="48"/>
        <v>0</v>
      </c>
      <c r="EO29" s="1780">
        <f t="shared" si="49"/>
        <v>0</v>
      </c>
      <c r="EP29" s="777">
        <v>22</v>
      </c>
      <c r="EQ29" s="778" t="s">
        <v>19</v>
      </c>
      <c r="ER29" s="716"/>
      <c r="ES29" s="777">
        <v>22</v>
      </c>
      <c r="ET29" s="778" t="s">
        <v>19</v>
      </c>
      <c r="EU29" s="779">
        <v>2.9464000000000001E-2</v>
      </c>
      <c r="EV29" s="1751">
        <f t="shared" si="50"/>
        <v>0</v>
      </c>
      <c r="EW29" s="1752">
        <f t="shared" si="51"/>
        <v>0</v>
      </c>
      <c r="EX29" s="1753">
        <f t="shared" si="52"/>
        <v>0</v>
      </c>
      <c r="EY29" s="774">
        <v>2.7639E-2</v>
      </c>
      <c r="EZ29" s="1751">
        <f t="shared" si="53"/>
        <v>0</v>
      </c>
      <c r="FA29" s="1754">
        <f t="shared" si="54"/>
        <v>0</v>
      </c>
      <c r="FB29" s="1755">
        <f t="shared" si="55"/>
        <v>0</v>
      </c>
    </row>
    <row r="30" spans="2:158" ht="11.25" customHeight="1">
      <c r="B30" s="777">
        <v>23</v>
      </c>
      <c r="C30" s="778" t="s">
        <v>20</v>
      </c>
      <c r="D30" s="1774">
        <v>0</v>
      </c>
      <c r="E30" s="1775"/>
      <c r="F30" s="1776">
        <v>0.17793528438289352</v>
      </c>
      <c r="G30" s="1776">
        <v>0.17793528438289352</v>
      </c>
      <c r="H30" s="773">
        <f t="shared" si="18"/>
        <v>0</v>
      </c>
      <c r="I30" s="1806">
        <v>5.4173120871295387E-4</v>
      </c>
      <c r="J30" s="1807">
        <v>2.2447557860515522E-3</v>
      </c>
      <c r="K30" s="1807">
        <v>1.1413156256484748E-3</v>
      </c>
      <c r="L30" s="1807">
        <v>8.4150994821477233E-3</v>
      </c>
      <c r="M30" s="1807">
        <v>4.5780147573652175E-3</v>
      </c>
      <c r="N30" s="1807">
        <v>5.7079739246470827E-3</v>
      </c>
      <c r="O30" s="1807">
        <v>2.4002777180830839E-2</v>
      </c>
      <c r="P30" s="1807">
        <v>1.3322782346989076E-2</v>
      </c>
      <c r="Q30" s="1807">
        <v>4.0893051479075288E-3</v>
      </c>
      <c r="R30" s="1807">
        <v>1.1882532676964861E-3</v>
      </c>
      <c r="S30" s="1807">
        <v>2.1303166091236319E-3</v>
      </c>
      <c r="T30" s="1807">
        <v>5.396890977637763E-3</v>
      </c>
      <c r="U30" s="1807">
        <v>4.3132317089506255E-3</v>
      </c>
      <c r="V30" s="1807">
        <v>4.4597423443847786E-3</v>
      </c>
      <c r="W30" s="1807">
        <v>1.3574007220216607E-3</v>
      </c>
      <c r="X30" s="1807">
        <v>7.8462142016477048E-4</v>
      </c>
      <c r="Y30" s="1807">
        <v>1.4719351040167474E-3</v>
      </c>
      <c r="Z30" s="1807">
        <v>9.9495752817354219E-3</v>
      </c>
      <c r="AA30" s="1807">
        <v>4.0739204110910605E-3</v>
      </c>
      <c r="AB30" s="1807">
        <v>4.221254587286798E-3</v>
      </c>
      <c r="AC30" s="1807">
        <v>4.8671669032650574E-3</v>
      </c>
      <c r="AD30" s="1807">
        <v>1.4600316340187371E-3</v>
      </c>
      <c r="AE30" s="1807">
        <v>4.3828167482327353E-2</v>
      </c>
      <c r="AF30" s="1807">
        <v>3.4007269457961998E-3</v>
      </c>
      <c r="AG30" s="1807">
        <v>9.0831439243321561E-3</v>
      </c>
      <c r="AH30" s="1807">
        <v>3.276463291909476E-3</v>
      </c>
      <c r="AI30" s="1807">
        <v>3.917942228603412E-3</v>
      </c>
      <c r="AJ30" s="1807">
        <v>6.8800902341640104E-3</v>
      </c>
      <c r="AK30" s="1807">
        <v>1.6111613229369322E-2</v>
      </c>
      <c r="AL30" s="1807">
        <v>3.37347139577379E-5</v>
      </c>
      <c r="AM30" s="1807">
        <v>2.0317729016141191E-3</v>
      </c>
      <c r="AN30" s="1807">
        <v>1.8976678952904655E-2</v>
      </c>
      <c r="AO30" s="1807">
        <v>9.0874345379435961E-3</v>
      </c>
      <c r="AP30" s="1807">
        <v>1.2997070422845741E-2</v>
      </c>
      <c r="AQ30" s="1807">
        <v>3.8749719278904065E-3</v>
      </c>
      <c r="AR30" s="1807">
        <v>4.0003815944287216E-2</v>
      </c>
      <c r="AS30" s="1807">
        <v>8.9288562630187966E-3</v>
      </c>
      <c r="AT30" s="1807">
        <v>6.7719671195235953E-3</v>
      </c>
      <c r="AU30" s="1807">
        <v>0.14682990108642777</v>
      </c>
      <c r="AV30" s="1830">
        <v>1.6833223242632802E-3</v>
      </c>
      <c r="AW30" s="1823">
        <f t="shared" si="56"/>
        <v>0</v>
      </c>
      <c r="AX30" s="1807">
        <f t="shared" si="19"/>
        <v>0</v>
      </c>
      <c r="AY30" s="1807">
        <f t="shared" si="20"/>
        <v>0</v>
      </c>
      <c r="AZ30" s="1807">
        <f t="shared" si="21"/>
        <v>0</v>
      </c>
      <c r="BA30" s="1807">
        <f t="shared" si="22"/>
        <v>0</v>
      </c>
      <c r="BB30" s="1807">
        <f t="shared" si="23"/>
        <v>0</v>
      </c>
      <c r="BC30" s="1807">
        <f t="shared" si="24"/>
        <v>0</v>
      </c>
      <c r="BD30" s="1807">
        <f t="shared" si="25"/>
        <v>0</v>
      </c>
      <c r="BE30" s="1807">
        <f t="shared" si="26"/>
        <v>0</v>
      </c>
      <c r="BF30" s="1807">
        <f t="shared" si="27"/>
        <v>0</v>
      </c>
      <c r="BG30" s="1807">
        <f t="shared" si="28"/>
        <v>0</v>
      </c>
      <c r="BH30" s="1807">
        <f t="shared" si="29"/>
        <v>0</v>
      </c>
      <c r="BI30" s="1807">
        <f t="shared" si="30"/>
        <v>0</v>
      </c>
      <c r="BJ30" s="1807">
        <f t="shared" si="31"/>
        <v>0</v>
      </c>
      <c r="BK30" s="1807">
        <f t="shared" si="32"/>
        <v>0</v>
      </c>
      <c r="BL30" s="1807">
        <f t="shared" si="33"/>
        <v>0</v>
      </c>
      <c r="BM30" s="1807">
        <f t="shared" si="0"/>
        <v>0</v>
      </c>
      <c r="BN30" s="1807">
        <f t="shared" si="1"/>
        <v>0</v>
      </c>
      <c r="BO30" s="1807">
        <f t="shared" si="34"/>
        <v>0</v>
      </c>
      <c r="BP30" s="1807">
        <f t="shared" si="35"/>
        <v>0</v>
      </c>
      <c r="BQ30" s="1807">
        <f t="shared" si="36"/>
        <v>0</v>
      </c>
      <c r="BR30" s="1807">
        <f t="shared" si="37"/>
        <v>0</v>
      </c>
      <c r="BS30" s="1807">
        <f t="shared" si="38"/>
        <v>0</v>
      </c>
      <c r="BT30" s="1807">
        <f t="shared" si="39"/>
        <v>0</v>
      </c>
      <c r="BU30" s="1807">
        <f t="shared" si="2"/>
        <v>0</v>
      </c>
      <c r="BV30" s="1807">
        <f t="shared" si="3"/>
        <v>0</v>
      </c>
      <c r="BW30" s="1807">
        <f t="shared" si="4"/>
        <v>0</v>
      </c>
      <c r="BX30" s="1807">
        <f t="shared" si="5"/>
        <v>0</v>
      </c>
      <c r="BY30" s="1807">
        <f t="shared" si="58"/>
        <v>0</v>
      </c>
      <c r="BZ30" s="1807">
        <f t="shared" si="7"/>
        <v>0</v>
      </c>
      <c r="CA30" s="1807">
        <f t="shared" si="8"/>
        <v>0</v>
      </c>
      <c r="CB30" s="1807">
        <f t="shared" si="9"/>
        <v>0</v>
      </c>
      <c r="CC30" s="1807">
        <f t="shared" si="10"/>
        <v>0</v>
      </c>
      <c r="CD30" s="1807">
        <f t="shared" si="11"/>
        <v>0</v>
      </c>
      <c r="CE30" s="1807">
        <f t="shared" si="12"/>
        <v>0</v>
      </c>
      <c r="CF30" s="1807">
        <f t="shared" si="13"/>
        <v>0</v>
      </c>
      <c r="CG30" s="1807">
        <f t="shared" si="14"/>
        <v>0</v>
      </c>
      <c r="CH30" s="1807">
        <f t="shared" si="15"/>
        <v>0</v>
      </c>
      <c r="CI30" s="1807">
        <f t="shared" si="16"/>
        <v>0</v>
      </c>
      <c r="CJ30" s="1830">
        <f t="shared" si="17"/>
        <v>0</v>
      </c>
      <c r="CK30" s="773">
        <f t="shared" si="40"/>
        <v>0</v>
      </c>
      <c r="CL30" s="799">
        <v>0.17793528438289352</v>
      </c>
      <c r="CM30" s="773">
        <f t="shared" si="41"/>
        <v>0</v>
      </c>
      <c r="CN30" s="1816">
        <v>3.4423080081665718E-4</v>
      </c>
      <c r="CO30" s="1835">
        <v>8.2370219084879895E-4</v>
      </c>
      <c r="CP30" s="1835">
        <v>4.6998648729506458E-4</v>
      </c>
      <c r="CQ30" s="1835">
        <v>1.8403607285763749E-3</v>
      </c>
      <c r="CR30" s="1835">
        <v>1.3556430682121578E-3</v>
      </c>
      <c r="CS30" s="1835">
        <v>1.4534824192571532E-3</v>
      </c>
      <c r="CT30" s="1835">
        <v>4.5357287415164231E-3</v>
      </c>
      <c r="CU30" s="1835">
        <v>3.2962583534055022E-3</v>
      </c>
      <c r="CV30" s="1835">
        <v>9.7701899103746982E-4</v>
      </c>
      <c r="CW30" s="1835">
        <v>4.2821305566263611E-4</v>
      </c>
      <c r="CX30" s="1835">
        <v>5.984892710028957E-4</v>
      </c>
      <c r="CY30" s="1835">
        <v>1.4197973320220622E-3</v>
      </c>
      <c r="CZ30" s="1835">
        <v>1.2880287887203792E-3</v>
      </c>
      <c r="DA30" s="1835">
        <v>9.8135508130253908E-4</v>
      </c>
      <c r="DB30" s="1835">
        <v>5.1184595287994598E-4</v>
      </c>
      <c r="DC30" s="1835">
        <v>3.9310430556837255E-4</v>
      </c>
      <c r="DD30" s="1835">
        <v>5.163820421198713E-4</v>
      </c>
      <c r="DE30" s="1835">
        <v>2.1616328702526821E-3</v>
      </c>
      <c r="DF30" s="1835">
        <v>1.1549961340061956E-3</v>
      </c>
      <c r="DG30" s="1835">
        <v>1.0800122681218671E-3</v>
      </c>
      <c r="DH30" s="1835">
        <v>1.0505915877022417E-3</v>
      </c>
      <c r="DI30" s="1835">
        <v>5.406413645892027E-4</v>
      </c>
      <c r="DJ30" s="1835">
        <v>1.0082924310823249</v>
      </c>
      <c r="DK30" s="1835">
        <v>1.0238871080085893E-3</v>
      </c>
      <c r="DL30" s="1835">
        <v>2.0100283503415744E-3</v>
      </c>
      <c r="DM30" s="1835">
        <v>1.2937537299160481E-3</v>
      </c>
      <c r="DN30" s="1835">
        <v>1.2486404469515392E-3</v>
      </c>
      <c r="DO30" s="1835">
        <v>1.6702047154966871E-3</v>
      </c>
      <c r="DP30" s="1835">
        <v>3.4864694925367513E-3</v>
      </c>
      <c r="DQ30" s="1835">
        <v>3.0005682929986748E-4</v>
      </c>
      <c r="DR30" s="1835">
        <v>8.4738328593954781E-4</v>
      </c>
      <c r="DS30" s="1835">
        <v>4.2198977472302154E-3</v>
      </c>
      <c r="DT30" s="1835">
        <v>2.0681763232842294E-3</v>
      </c>
      <c r="DU30" s="1835">
        <v>2.6702855508597039E-3</v>
      </c>
      <c r="DV30" s="1835">
        <v>1.0066645421595466E-3</v>
      </c>
      <c r="DW30" s="1835">
        <v>7.8173235163069548E-3</v>
      </c>
      <c r="DX30" s="1835">
        <v>2.0346367569008149E-3</v>
      </c>
      <c r="DY30" s="1835">
        <v>1.679600770506598E-3</v>
      </c>
      <c r="DZ30" s="1835">
        <v>2.7080447370218603E-2</v>
      </c>
      <c r="EA30" s="1836">
        <v>1.2099732455557424E-3</v>
      </c>
      <c r="EB30" s="1777">
        <v>0</v>
      </c>
      <c r="EC30" s="774">
        <v>0.44803335145912632</v>
      </c>
      <c r="ED30" s="1778">
        <f t="shared" si="42"/>
        <v>0</v>
      </c>
      <c r="EE30" s="1777">
        <f t="shared" si="43"/>
        <v>0</v>
      </c>
      <c r="EF30" s="779">
        <v>0.25484864962842124</v>
      </c>
      <c r="EG30" s="1778">
        <f t="shared" si="44"/>
        <v>0</v>
      </c>
      <c r="EH30" s="1777">
        <f t="shared" si="45"/>
        <v>0</v>
      </c>
      <c r="EI30" s="1978"/>
      <c r="EJ30" s="1939"/>
      <c r="EK30" s="799">
        <v>2.8259221376093673E-3</v>
      </c>
      <c r="EL30" s="1602">
        <f t="shared" si="46"/>
        <v>0</v>
      </c>
      <c r="EM30" s="1779">
        <f t="shared" si="47"/>
        <v>0</v>
      </c>
      <c r="EN30" s="1602">
        <f t="shared" si="48"/>
        <v>0</v>
      </c>
      <c r="EO30" s="1780">
        <f t="shared" si="49"/>
        <v>0</v>
      </c>
      <c r="EP30" s="777">
        <v>23</v>
      </c>
      <c r="EQ30" s="778" t="s">
        <v>20</v>
      </c>
      <c r="ER30" s="716"/>
      <c r="ES30" s="777">
        <v>23</v>
      </c>
      <c r="ET30" s="778" t="s">
        <v>20</v>
      </c>
      <c r="EU30" s="779">
        <v>0.16559699999999999</v>
      </c>
      <c r="EV30" s="1751">
        <f t="shared" si="50"/>
        <v>0</v>
      </c>
      <c r="EW30" s="1752">
        <f t="shared" si="51"/>
        <v>0</v>
      </c>
      <c r="EX30" s="1753">
        <f t="shared" si="52"/>
        <v>0</v>
      </c>
      <c r="EY30" s="774">
        <v>0.13333300000000001</v>
      </c>
      <c r="EZ30" s="1751">
        <f t="shared" si="53"/>
        <v>0</v>
      </c>
      <c r="FA30" s="1754">
        <f t="shared" si="54"/>
        <v>0</v>
      </c>
      <c r="FB30" s="1755">
        <f t="shared" si="55"/>
        <v>0</v>
      </c>
    </row>
    <row r="31" spans="2:158" ht="11.25" customHeight="1">
      <c r="B31" s="777">
        <v>24</v>
      </c>
      <c r="C31" s="778" t="s">
        <v>3</v>
      </c>
      <c r="D31" s="1774">
        <v>0</v>
      </c>
      <c r="E31" s="1775"/>
      <c r="F31" s="1776">
        <v>1</v>
      </c>
      <c r="G31" s="1776">
        <v>1</v>
      </c>
      <c r="H31" s="773">
        <f t="shared" si="18"/>
        <v>0</v>
      </c>
      <c r="I31" s="1806">
        <v>2.6882902086507485E-3</v>
      </c>
      <c r="J31" s="1807">
        <v>1.5577831101478443E-3</v>
      </c>
      <c r="K31" s="1807">
        <v>8.3004772774434535E-4</v>
      </c>
      <c r="L31" s="1807">
        <v>6.8138457345325704E-4</v>
      </c>
      <c r="M31" s="1807">
        <v>2.6929498572736575E-3</v>
      </c>
      <c r="N31" s="1807">
        <v>5.0226765332465006E-4</v>
      </c>
      <c r="O31" s="1807">
        <v>1.6200221513232936E-3</v>
      </c>
      <c r="P31" s="1807">
        <v>4.7933476895934413E-3</v>
      </c>
      <c r="Q31" s="1807">
        <v>1.7478481680572502E-3</v>
      </c>
      <c r="R31" s="1807">
        <v>3.734510269903242E-3</v>
      </c>
      <c r="S31" s="1807">
        <v>3.2322045103944761E-3</v>
      </c>
      <c r="T31" s="1807">
        <v>5.7584052058048856E-3</v>
      </c>
      <c r="U31" s="1807">
        <v>1.8438395799287379E-2</v>
      </c>
      <c r="V31" s="1807">
        <v>4.4625003792297911E-3</v>
      </c>
      <c r="W31" s="1807">
        <v>3.1480144404332131E-3</v>
      </c>
      <c r="X31" s="1807">
        <v>1.9615535504119261E-3</v>
      </c>
      <c r="Y31" s="1807">
        <v>1.112128745257098E-3</v>
      </c>
      <c r="Z31" s="1807">
        <v>1.0406443534468172E-3</v>
      </c>
      <c r="AA31" s="1807">
        <v>5.1936236897222234E-3</v>
      </c>
      <c r="AB31" s="1807">
        <v>1.4831435036413074E-3</v>
      </c>
      <c r="AC31" s="1807">
        <v>8.1119448387750967E-4</v>
      </c>
      <c r="AD31" s="1807">
        <v>8.1112868556596504E-4</v>
      </c>
      <c r="AE31" s="1807">
        <v>1.1963023382272975E-3</v>
      </c>
      <c r="AF31" s="1807">
        <v>5.3112304042539111E-4</v>
      </c>
      <c r="AG31" s="1807">
        <v>9.8045298475979564E-3</v>
      </c>
      <c r="AH31" s="1807">
        <v>2.9043506751854711E-2</v>
      </c>
      <c r="AI31" s="1807">
        <v>2.8472002530844668E-3</v>
      </c>
      <c r="AJ31" s="1807">
        <v>3.099151671767933E-3</v>
      </c>
      <c r="AK31" s="1807">
        <v>2.6003768440080273E-3</v>
      </c>
      <c r="AL31" s="1807">
        <v>9.1139952209155235E-3</v>
      </c>
      <c r="AM31" s="1807">
        <v>5.2509722310674304E-3</v>
      </c>
      <c r="AN31" s="1807">
        <v>4.1562262150120158E-3</v>
      </c>
      <c r="AO31" s="1807">
        <v>6.4337139077730431E-3</v>
      </c>
      <c r="AP31" s="1807">
        <v>4.7705532022786212E-3</v>
      </c>
      <c r="AQ31" s="1807">
        <v>2.2117419679739763E-3</v>
      </c>
      <c r="AR31" s="1807">
        <v>2.798359143956498E-3</v>
      </c>
      <c r="AS31" s="1807">
        <v>1.7471431822465922E-3</v>
      </c>
      <c r="AT31" s="1807">
        <v>2.1072467938750596E-3</v>
      </c>
      <c r="AU31" s="1807">
        <v>0</v>
      </c>
      <c r="AV31" s="1830">
        <v>0</v>
      </c>
      <c r="AW31" s="1823">
        <f t="shared" si="56"/>
        <v>0</v>
      </c>
      <c r="AX31" s="1807">
        <f t="shared" si="19"/>
        <v>0</v>
      </c>
      <c r="AY31" s="1807">
        <f t="shared" si="20"/>
        <v>0</v>
      </c>
      <c r="AZ31" s="1807">
        <f t="shared" si="21"/>
        <v>0</v>
      </c>
      <c r="BA31" s="1807">
        <f t="shared" si="22"/>
        <v>0</v>
      </c>
      <c r="BB31" s="1807">
        <f t="shared" si="23"/>
        <v>0</v>
      </c>
      <c r="BC31" s="1807">
        <f t="shared" si="24"/>
        <v>0</v>
      </c>
      <c r="BD31" s="1807">
        <f t="shared" si="25"/>
        <v>0</v>
      </c>
      <c r="BE31" s="1807">
        <f t="shared" si="26"/>
        <v>0</v>
      </c>
      <c r="BF31" s="1807">
        <f t="shared" si="27"/>
        <v>0</v>
      </c>
      <c r="BG31" s="1807">
        <f t="shared" si="28"/>
        <v>0</v>
      </c>
      <c r="BH31" s="1807">
        <f t="shared" si="29"/>
        <v>0</v>
      </c>
      <c r="BI31" s="1807">
        <f t="shared" si="30"/>
        <v>0</v>
      </c>
      <c r="BJ31" s="1807">
        <f t="shared" si="31"/>
        <v>0</v>
      </c>
      <c r="BK31" s="1807">
        <f t="shared" si="32"/>
        <v>0</v>
      </c>
      <c r="BL31" s="1807">
        <f t="shared" si="33"/>
        <v>0</v>
      </c>
      <c r="BM31" s="1807">
        <f t="shared" si="0"/>
        <v>0</v>
      </c>
      <c r="BN31" s="1807">
        <f t="shared" si="1"/>
        <v>0</v>
      </c>
      <c r="BO31" s="1807">
        <f t="shared" si="34"/>
        <v>0</v>
      </c>
      <c r="BP31" s="1807">
        <f t="shared" si="35"/>
        <v>0</v>
      </c>
      <c r="BQ31" s="1807">
        <f t="shared" si="36"/>
        <v>0</v>
      </c>
      <c r="BR31" s="1807">
        <f t="shared" si="37"/>
        <v>0</v>
      </c>
      <c r="BS31" s="1807">
        <f t="shared" si="38"/>
        <v>0</v>
      </c>
      <c r="BT31" s="1807">
        <f t="shared" si="39"/>
        <v>0</v>
      </c>
      <c r="BU31" s="1807">
        <f t="shared" si="2"/>
        <v>0</v>
      </c>
      <c r="BV31" s="1807">
        <f t="shared" si="3"/>
        <v>0</v>
      </c>
      <c r="BW31" s="1807">
        <f t="shared" si="4"/>
        <v>0</v>
      </c>
      <c r="BX31" s="1807">
        <f t="shared" si="5"/>
        <v>0</v>
      </c>
      <c r="BY31" s="1807">
        <f t="shared" si="58"/>
        <v>0</v>
      </c>
      <c r="BZ31" s="1807">
        <f t="shared" si="7"/>
        <v>0</v>
      </c>
      <c r="CA31" s="1807">
        <f t="shared" si="8"/>
        <v>0</v>
      </c>
      <c r="CB31" s="1807">
        <f t="shared" si="9"/>
        <v>0</v>
      </c>
      <c r="CC31" s="1807">
        <f t="shared" si="10"/>
        <v>0</v>
      </c>
      <c r="CD31" s="1807">
        <f t="shared" si="11"/>
        <v>0</v>
      </c>
      <c r="CE31" s="1807">
        <f t="shared" si="12"/>
        <v>0</v>
      </c>
      <c r="CF31" s="1807">
        <f t="shared" si="13"/>
        <v>0</v>
      </c>
      <c r="CG31" s="1807">
        <f t="shared" si="14"/>
        <v>0</v>
      </c>
      <c r="CH31" s="1807">
        <f t="shared" si="15"/>
        <v>0</v>
      </c>
      <c r="CI31" s="1807">
        <f t="shared" si="16"/>
        <v>0</v>
      </c>
      <c r="CJ31" s="1830">
        <f t="shared" si="17"/>
        <v>0</v>
      </c>
      <c r="CK31" s="773">
        <f t="shared" si="40"/>
        <v>0</v>
      </c>
      <c r="CL31" s="799">
        <v>1</v>
      </c>
      <c r="CM31" s="773">
        <f t="shared" si="41"/>
        <v>0</v>
      </c>
      <c r="CN31" s="1816">
        <v>3.6033462896853745E-3</v>
      </c>
      <c r="CO31" s="1835">
        <v>2.8802484251384429E-3</v>
      </c>
      <c r="CP31" s="1835">
        <v>1.5442896136755426E-3</v>
      </c>
      <c r="CQ31" s="1835">
        <v>1.3026508592346036E-3</v>
      </c>
      <c r="CR31" s="1835">
        <v>4.9239627555433436E-3</v>
      </c>
      <c r="CS31" s="1835">
        <v>1.8331074180292812E-3</v>
      </c>
      <c r="CT31" s="1835">
        <v>2.1595643624456166E-3</v>
      </c>
      <c r="CU31" s="1835">
        <v>7.7083751549570593E-3</v>
      </c>
      <c r="CV31" s="1835">
        <v>2.4517122958574869E-3</v>
      </c>
      <c r="CW31" s="1835">
        <v>4.527496190276383E-3</v>
      </c>
      <c r="CX31" s="1835">
        <v>4.0001095882418944E-3</v>
      </c>
      <c r="CY31" s="1835">
        <v>7.5756365666533243E-3</v>
      </c>
      <c r="CZ31" s="1835">
        <v>2.1055852025520065E-2</v>
      </c>
      <c r="DA31" s="1835">
        <v>4.9431700638245856E-3</v>
      </c>
      <c r="DB31" s="1835">
        <v>4.7099467551753836E-3</v>
      </c>
      <c r="DC31" s="1835">
        <v>2.9381115036875571E-3</v>
      </c>
      <c r="DD31" s="1835">
        <v>2.1433349575920037E-3</v>
      </c>
      <c r="DE31" s="1835">
        <v>2.3487036195539582E-3</v>
      </c>
      <c r="DF31" s="1835">
        <v>6.9343148599311129E-3</v>
      </c>
      <c r="DG31" s="1835">
        <v>2.7081086842117683E-3</v>
      </c>
      <c r="DH31" s="1835">
        <v>1.4952167306726315E-3</v>
      </c>
      <c r="DI31" s="1835">
        <v>2.1876218610200546E-3</v>
      </c>
      <c r="DJ31" s="1835">
        <v>2.7262236834897022E-3</v>
      </c>
      <c r="DK31" s="1835">
        <v>1.0016252225874474</v>
      </c>
      <c r="DL31" s="1835">
        <v>1.1157312997710766E-2</v>
      </c>
      <c r="DM31" s="1835">
        <v>3.3637017408627866E-2</v>
      </c>
      <c r="DN31" s="1835">
        <v>4.6576559045339565E-3</v>
      </c>
      <c r="DO31" s="1835">
        <v>4.3639038626651118E-3</v>
      </c>
      <c r="DP31" s="1835">
        <v>3.5936553580127053E-3</v>
      </c>
      <c r="DQ31" s="1835">
        <v>9.6819567168113883E-3</v>
      </c>
      <c r="DR31" s="1835">
        <v>6.5014979656934195E-3</v>
      </c>
      <c r="DS31" s="1835">
        <v>5.5852866889800302E-3</v>
      </c>
      <c r="DT31" s="1835">
        <v>7.3477890547969486E-3</v>
      </c>
      <c r="DU31" s="1835">
        <v>5.731937241565537E-3</v>
      </c>
      <c r="DV31" s="1835">
        <v>3.0928143901445848E-3</v>
      </c>
      <c r="DW31" s="1835">
        <v>3.9811865480153322E-3</v>
      </c>
      <c r="DX31" s="1835">
        <v>2.5156182490782466E-3</v>
      </c>
      <c r="DY31" s="1835">
        <v>3.6781061033720054E-3</v>
      </c>
      <c r="DZ31" s="1835">
        <v>2.0679398559932637E-3</v>
      </c>
      <c r="EA31" s="1836">
        <v>3.0947145743843089E-3</v>
      </c>
      <c r="EB31" s="1777">
        <v>0</v>
      </c>
      <c r="EC31" s="774">
        <v>0.47794453843868301</v>
      </c>
      <c r="ED31" s="1778">
        <f t="shared" si="42"/>
        <v>0</v>
      </c>
      <c r="EE31" s="1777">
        <f t="shared" si="43"/>
        <v>0</v>
      </c>
      <c r="EF31" s="779">
        <v>0.36128528696808798</v>
      </c>
      <c r="EG31" s="1778">
        <f t="shared" si="44"/>
        <v>0</v>
      </c>
      <c r="EH31" s="1777">
        <f t="shared" si="45"/>
        <v>0</v>
      </c>
      <c r="EI31" s="1978"/>
      <c r="EJ31" s="1939"/>
      <c r="EK31" s="799">
        <v>4.0759306561444402E-3</v>
      </c>
      <c r="EL31" s="1602">
        <f t="shared" si="46"/>
        <v>0</v>
      </c>
      <c r="EM31" s="1779">
        <f t="shared" si="47"/>
        <v>0</v>
      </c>
      <c r="EN31" s="1602">
        <f t="shared" si="48"/>
        <v>0</v>
      </c>
      <c r="EO31" s="1780">
        <f t="shared" si="49"/>
        <v>0</v>
      </c>
      <c r="EP31" s="777">
        <v>24</v>
      </c>
      <c r="EQ31" s="778" t="s">
        <v>3</v>
      </c>
      <c r="ER31" s="716"/>
      <c r="ES31" s="777">
        <v>24</v>
      </c>
      <c r="ET31" s="778" t="s">
        <v>3</v>
      </c>
      <c r="EU31" s="779">
        <v>8.8671E-2</v>
      </c>
      <c r="EV31" s="1751">
        <f t="shared" si="50"/>
        <v>0</v>
      </c>
      <c r="EW31" s="1752">
        <f t="shared" si="51"/>
        <v>0</v>
      </c>
      <c r="EX31" s="1753">
        <f t="shared" si="52"/>
        <v>0</v>
      </c>
      <c r="EY31" s="774">
        <v>7.5814999999999994E-2</v>
      </c>
      <c r="EZ31" s="1751">
        <f t="shared" si="53"/>
        <v>0</v>
      </c>
      <c r="FA31" s="1754">
        <f t="shared" si="54"/>
        <v>0</v>
      </c>
      <c r="FB31" s="1755">
        <f t="shared" si="55"/>
        <v>0</v>
      </c>
    </row>
    <row r="32" spans="2:158" s="718" customFormat="1" ht="11.25" customHeight="1">
      <c r="B32" s="780">
        <v>25</v>
      </c>
      <c r="C32" s="781" t="s">
        <v>413</v>
      </c>
      <c r="D32" s="1134">
        <f>'(入力用)総括表'!F36/100</f>
        <v>0</v>
      </c>
      <c r="E32" s="1781"/>
      <c r="F32" s="1782">
        <v>0.67600694902738589</v>
      </c>
      <c r="G32" s="1782">
        <v>0.67600694902738589</v>
      </c>
      <c r="H32" s="782">
        <f t="shared" si="18"/>
        <v>0</v>
      </c>
      <c r="I32" s="1808">
        <v>6.0160676336017509E-3</v>
      </c>
      <c r="J32" s="1809">
        <v>9.5305364192274939E-3</v>
      </c>
      <c r="K32" s="1809">
        <v>1.6600954554886907E-3</v>
      </c>
      <c r="L32" s="1809">
        <v>3.8157536113382394E-3</v>
      </c>
      <c r="M32" s="1809">
        <v>3.8778477944740666E-2</v>
      </c>
      <c r="N32" s="1809">
        <v>1.1479795432343908E-2</v>
      </c>
      <c r="O32" s="1809">
        <v>1.744003438414362E-2</v>
      </c>
      <c r="P32" s="1809">
        <v>0.14496147160314454</v>
      </c>
      <c r="Q32" s="1809">
        <v>2.9284701381789402E-2</v>
      </c>
      <c r="R32" s="1809">
        <v>2.1897810218978103E-2</v>
      </c>
      <c r="S32" s="1809">
        <v>3.283625945787115E-2</v>
      </c>
      <c r="T32" s="1809">
        <v>8.777049011000361E-2</v>
      </c>
      <c r="U32" s="1809">
        <v>0.22706084067832935</v>
      </c>
      <c r="V32" s="1809">
        <v>3.3063321722006635E-2</v>
      </c>
      <c r="W32" s="1809">
        <v>2.0361010830324908E-2</v>
      </c>
      <c r="X32" s="1809">
        <v>1.3338564142801098E-2</v>
      </c>
      <c r="Y32" s="1809">
        <v>9.9437393693575828E-3</v>
      </c>
      <c r="Z32" s="1809">
        <v>1.6904125351111712E-2</v>
      </c>
      <c r="AA32" s="1809">
        <v>2.7657670717259927E-2</v>
      </c>
      <c r="AB32" s="1809">
        <v>1.258770512064802E-2</v>
      </c>
      <c r="AC32" s="1809">
        <v>2.6363820726019063E-3</v>
      </c>
      <c r="AD32" s="1809">
        <v>1.8797907287991241E-2</v>
      </c>
      <c r="AE32" s="1809">
        <v>2.1569693674098243E-2</v>
      </c>
      <c r="AF32" s="1809">
        <v>2.9219464658764992E-3</v>
      </c>
      <c r="AG32" s="1809">
        <v>0.10199975707723953</v>
      </c>
      <c r="AH32" s="1809">
        <v>3.7515504692363498E-2</v>
      </c>
      <c r="AI32" s="1809">
        <v>0.10617380089066264</v>
      </c>
      <c r="AJ32" s="1809">
        <v>3.0042310502960145E-2</v>
      </c>
      <c r="AK32" s="1809">
        <v>5.3501125936365451E-3</v>
      </c>
      <c r="AL32" s="1809">
        <v>3.3153727217354635E-3</v>
      </c>
      <c r="AM32" s="1809">
        <v>6.8328378875314065E-3</v>
      </c>
      <c r="AN32" s="1809">
        <v>9.4113723243224746E-3</v>
      </c>
      <c r="AO32" s="1809">
        <v>1.1936321547452536E-2</v>
      </c>
      <c r="AP32" s="1809">
        <v>2.3177557730308034E-2</v>
      </c>
      <c r="AQ32" s="1809">
        <v>1.2076791681128057E-2</v>
      </c>
      <c r="AR32" s="1809">
        <v>4.4519350017489748E-3</v>
      </c>
      <c r="AS32" s="1809">
        <v>5.4612099470477977E-3</v>
      </c>
      <c r="AT32" s="1809">
        <v>4.1003123738088718E-2</v>
      </c>
      <c r="AU32" s="1809">
        <v>0</v>
      </c>
      <c r="AV32" s="1831">
        <v>4.5385779122541605E-3</v>
      </c>
      <c r="AW32" s="1824">
        <f t="shared" si="56"/>
        <v>0</v>
      </c>
      <c r="AX32" s="1809">
        <f t="shared" si="19"/>
        <v>0</v>
      </c>
      <c r="AY32" s="1809">
        <f t="shared" si="20"/>
        <v>0</v>
      </c>
      <c r="AZ32" s="1809">
        <f t="shared" si="21"/>
        <v>0</v>
      </c>
      <c r="BA32" s="1809">
        <f t="shared" si="22"/>
        <v>0</v>
      </c>
      <c r="BB32" s="1809">
        <f t="shared" si="23"/>
        <v>0</v>
      </c>
      <c r="BC32" s="1809">
        <f t="shared" si="24"/>
        <v>0</v>
      </c>
      <c r="BD32" s="1809">
        <f t="shared" si="25"/>
        <v>0</v>
      </c>
      <c r="BE32" s="1809">
        <f t="shared" si="26"/>
        <v>0</v>
      </c>
      <c r="BF32" s="1809">
        <f t="shared" si="27"/>
        <v>0</v>
      </c>
      <c r="BG32" s="1809">
        <f t="shared" si="28"/>
        <v>0</v>
      </c>
      <c r="BH32" s="1809">
        <f t="shared" si="29"/>
        <v>0</v>
      </c>
      <c r="BI32" s="1809">
        <f t="shared" si="30"/>
        <v>0</v>
      </c>
      <c r="BJ32" s="1809">
        <f t="shared" si="31"/>
        <v>0</v>
      </c>
      <c r="BK32" s="1809">
        <f t="shared" si="32"/>
        <v>0</v>
      </c>
      <c r="BL32" s="1809">
        <f t="shared" si="33"/>
        <v>0</v>
      </c>
      <c r="BM32" s="1809">
        <f t="shared" si="0"/>
        <v>0</v>
      </c>
      <c r="BN32" s="1809">
        <f t="shared" si="1"/>
        <v>0</v>
      </c>
      <c r="BO32" s="1809">
        <f t="shared" si="34"/>
        <v>0</v>
      </c>
      <c r="BP32" s="1809">
        <f t="shared" si="35"/>
        <v>0</v>
      </c>
      <c r="BQ32" s="1809">
        <f t="shared" si="36"/>
        <v>0</v>
      </c>
      <c r="BR32" s="1809">
        <f t="shared" si="37"/>
        <v>0</v>
      </c>
      <c r="BS32" s="1809">
        <f t="shared" si="38"/>
        <v>0</v>
      </c>
      <c r="BT32" s="1809">
        <f t="shared" si="39"/>
        <v>0</v>
      </c>
      <c r="BU32" s="1809">
        <f t="shared" si="2"/>
        <v>0</v>
      </c>
      <c r="BV32" s="1809">
        <f t="shared" si="3"/>
        <v>0</v>
      </c>
      <c r="BW32" s="1809">
        <f t="shared" si="4"/>
        <v>0</v>
      </c>
      <c r="BX32" s="1809">
        <f t="shared" si="5"/>
        <v>0</v>
      </c>
      <c r="BY32" s="1809">
        <f t="shared" ref="BY32:BY43" si="59">$H$36*AK39</f>
        <v>0</v>
      </c>
      <c r="BZ32" s="1809">
        <f t="shared" si="7"/>
        <v>0</v>
      </c>
      <c r="CA32" s="1809">
        <f t="shared" si="8"/>
        <v>0</v>
      </c>
      <c r="CB32" s="1809">
        <f t="shared" si="9"/>
        <v>0</v>
      </c>
      <c r="CC32" s="1809">
        <f t="shared" si="10"/>
        <v>0</v>
      </c>
      <c r="CD32" s="1809">
        <f t="shared" si="11"/>
        <v>0</v>
      </c>
      <c r="CE32" s="1809">
        <f t="shared" si="12"/>
        <v>0</v>
      </c>
      <c r="CF32" s="1809">
        <f t="shared" si="13"/>
        <v>0</v>
      </c>
      <c r="CG32" s="1809">
        <f t="shared" si="14"/>
        <v>0</v>
      </c>
      <c r="CH32" s="1809">
        <f t="shared" si="15"/>
        <v>0</v>
      </c>
      <c r="CI32" s="1809">
        <f t="shared" si="16"/>
        <v>0</v>
      </c>
      <c r="CJ32" s="1831">
        <f t="shared" si="17"/>
        <v>0</v>
      </c>
      <c r="CK32" s="782">
        <f t="shared" si="40"/>
        <v>0</v>
      </c>
      <c r="CL32" s="800">
        <v>0.67600694902738589</v>
      </c>
      <c r="CM32" s="782">
        <f t="shared" si="41"/>
        <v>0</v>
      </c>
      <c r="CN32" s="1817">
        <v>8.2466217448241893E-3</v>
      </c>
      <c r="CO32" s="1837">
        <v>1.1414494142809104E-2</v>
      </c>
      <c r="CP32" s="1837">
        <v>2.4293647382564124E-3</v>
      </c>
      <c r="CQ32" s="1837">
        <v>4.6116754989687248E-3</v>
      </c>
      <c r="CR32" s="1837">
        <v>3.1087112081822618E-2</v>
      </c>
      <c r="CS32" s="1837">
        <v>1.282859026040121E-2</v>
      </c>
      <c r="CT32" s="1837">
        <v>1.4032384479972558E-2</v>
      </c>
      <c r="CU32" s="1837">
        <v>0.12711171091783194</v>
      </c>
      <c r="CV32" s="1837">
        <v>2.3136080898689494E-2</v>
      </c>
      <c r="CW32" s="1837">
        <v>1.7684094073917852E-2</v>
      </c>
      <c r="CX32" s="1837">
        <v>2.6075986681918177E-2</v>
      </c>
      <c r="CY32" s="1837">
        <v>6.9085953808908598E-2</v>
      </c>
      <c r="CZ32" s="1837">
        <v>0.170541464596901</v>
      </c>
      <c r="DA32" s="1837">
        <v>2.4880875902037386E-2</v>
      </c>
      <c r="DB32" s="1837">
        <v>2.3413218808231908E-2</v>
      </c>
      <c r="DC32" s="1837">
        <v>1.4328573113340555E-2</v>
      </c>
      <c r="DD32" s="1837">
        <v>1.2726277348135287E-2</v>
      </c>
      <c r="DE32" s="1837">
        <v>1.7523766481328164E-2</v>
      </c>
      <c r="DF32" s="1837">
        <v>2.6821767988874663E-2</v>
      </c>
      <c r="DG32" s="1837">
        <v>1.4252019005325148E-2</v>
      </c>
      <c r="DH32" s="1837">
        <v>4.4852920510866012E-3</v>
      </c>
      <c r="DI32" s="1837">
        <v>2.174355272327691E-2</v>
      </c>
      <c r="DJ32" s="1837">
        <v>2.2224379915835486E-2</v>
      </c>
      <c r="DK32" s="1837">
        <v>7.8756579015724429E-3</v>
      </c>
      <c r="DL32" s="1837">
        <v>1.0766275968832426</v>
      </c>
      <c r="DM32" s="1837">
        <v>3.2758169964994151E-2</v>
      </c>
      <c r="DN32" s="1837">
        <v>7.9072021616157701E-2</v>
      </c>
      <c r="DO32" s="1837">
        <v>2.3812549960529436E-2</v>
      </c>
      <c r="DP32" s="1837">
        <v>5.8844710837178526E-3</v>
      </c>
      <c r="DQ32" s="1837">
        <v>3.1254149734289967E-3</v>
      </c>
      <c r="DR32" s="1837">
        <v>7.2149299474248297E-3</v>
      </c>
      <c r="DS32" s="1837">
        <v>1.0647880688724565E-2</v>
      </c>
      <c r="DT32" s="1837">
        <v>1.1450197134735197E-2</v>
      </c>
      <c r="DU32" s="1837">
        <v>1.8892996506173793E-2</v>
      </c>
      <c r="DV32" s="1837">
        <v>1.118073515683083E-2</v>
      </c>
      <c r="DW32" s="1837">
        <v>6.4071586575431437E-3</v>
      </c>
      <c r="DX32" s="1837">
        <v>5.9256945821552637E-3</v>
      </c>
      <c r="DY32" s="1837">
        <v>3.408882153342474E-2</v>
      </c>
      <c r="DZ32" s="1837">
        <v>2.4032630147515065E-2</v>
      </c>
      <c r="EA32" s="1838">
        <v>8.8830866727001058E-3</v>
      </c>
      <c r="EB32" s="1783">
        <v>0</v>
      </c>
      <c r="EC32" s="783">
        <v>0.40250815986209038</v>
      </c>
      <c r="ED32" s="1784">
        <f t="shared" si="42"/>
        <v>0</v>
      </c>
      <c r="EE32" s="1783">
        <f t="shared" si="43"/>
        <v>0</v>
      </c>
      <c r="EF32" s="784">
        <v>8.9183411264164458E-2</v>
      </c>
      <c r="EG32" s="1784">
        <f t="shared" si="44"/>
        <v>0</v>
      </c>
      <c r="EH32" s="1783">
        <f t="shared" si="45"/>
        <v>0</v>
      </c>
      <c r="EI32" s="1978"/>
      <c r="EJ32" s="1939"/>
      <c r="EK32" s="800">
        <v>3.4261228388237211E-2</v>
      </c>
      <c r="EL32" s="1600">
        <f t="shared" si="46"/>
        <v>0</v>
      </c>
      <c r="EM32" s="1785">
        <f t="shared" si="47"/>
        <v>0</v>
      </c>
      <c r="EN32" s="1600">
        <f t="shared" si="48"/>
        <v>0</v>
      </c>
      <c r="EO32" s="1786">
        <f t="shared" si="49"/>
        <v>0</v>
      </c>
      <c r="EP32" s="780">
        <v>25</v>
      </c>
      <c r="EQ32" s="781" t="s">
        <v>413</v>
      </c>
      <c r="ER32" s="717"/>
      <c r="ES32" s="780">
        <v>25</v>
      </c>
      <c r="ET32" s="781" t="s">
        <v>413</v>
      </c>
      <c r="EU32" s="784">
        <v>1.0363000000000001E-2</v>
      </c>
      <c r="EV32" s="1756">
        <f t="shared" si="50"/>
        <v>0</v>
      </c>
      <c r="EW32" s="1757">
        <f t="shared" si="51"/>
        <v>0</v>
      </c>
      <c r="EX32" s="1758">
        <f t="shared" si="52"/>
        <v>0</v>
      </c>
      <c r="EY32" s="783">
        <v>1.0363000000000001E-2</v>
      </c>
      <c r="EZ32" s="1756">
        <f t="shared" si="53"/>
        <v>0</v>
      </c>
      <c r="FA32" s="1759">
        <f t="shared" si="54"/>
        <v>0</v>
      </c>
      <c r="FB32" s="1760">
        <f t="shared" si="55"/>
        <v>0</v>
      </c>
    </row>
    <row r="33" spans="2:158" ht="11.25" customHeight="1">
      <c r="B33" s="777">
        <v>26</v>
      </c>
      <c r="C33" s="778" t="s">
        <v>337</v>
      </c>
      <c r="D33" s="1133">
        <v>0</v>
      </c>
      <c r="E33" s="1775"/>
      <c r="F33" s="1776">
        <v>0.9979348540317281</v>
      </c>
      <c r="G33" s="1776">
        <v>0.9979348540317281</v>
      </c>
      <c r="H33" s="773">
        <f t="shared" si="18"/>
        <v>0</v>
      </c>
      <c r="I33" s="1806">
        <v>2.0773151612301239E-4</v>
      </c>
      <c r="J33" s="1807">
        <v>1.40297236628222E-3</v>
      </c>
      <c r="K33" s="1807">
        <v>5.1877982984021585E-5</v>
      </c>
      <c r="L33" s="1807">
        <v>2.2144998637230854E-4</v>
      </c>
      <c r="M33" s="1807">
        <v>2.5313728658372383E-3</v>
      </c>
      <c r="N33" s="1807">
        <v>1.6983457091231812E-3</v>
      </c>
      <c r="O33" s="1807">
        <v>9.7531945844973802E-4</v>
      </c>
      <c r="P33" s="1807">
        <v>3.4831227460239214E-3</v>
      </c>
      <c r="Q33" s="1807">
        <v>2.4733700491376184E-3</v>
      </c>
      <c r="R33" s="1807">
        <v>5.0925140044135125E-4</v>
      </c>
      <c r="S33" s="1807">
        <v>1.1753470946889004E-3</v>
      </c>
      <c r="T33" s="1807">
        <v>1.4202344677994112E-3</v>
      </c>
      <c r="U33" s="1807">
        <v>1.1921665282503282E-3</v>
      </c>
      <c r="V33" s="1807">
        <v>2.2891689213601525E-4</v>
      </c>
      <c r="W33" s="1807">
        <v>6.6425992779783395E-4</v>
      </c>
      <c r="X33" s="1807">
        <v>9.8077677520596305E-4</v>
      </c>
      <c r="Y33" s="1807">
        <v>5.8877404160669891E-4</v>
      </c>
      <c r="Z33" s="1807">
        <v>7.3606551829165118E-4</v>
      </c>
      <c r="AA33" s="1807">
        <v>1.6195708137343604E-3</v>
      </c>
      <c r="AB33" s="1807">
        <v>4.183225266680611E-4</v>
      </c>
      <c r="AC33" s="1807">
        <v>0</v>
      </c>
      <c r="AD33" s="1807">
        <v>7.7057225128766675E-4</v>
      </c>
      <c r="AE33" s="1807">
        <v>1.1600507522204096E-3</v>
      </c>
      <c r="AF33" s="1807">
        <v>7.2509841171118606E-4</v>
      </c>
      <c r="AG33" s="1807">
        <v>4.6863757058873153E-4</v>
      </c>
      <c r="AH33" s="1807">
        <v>0.10824030517915233</v>
      </c>
      <c r="AI33" s="1807">
        <v>9.4663324653833994E-3</v>
      </c>
      <c r="AJ33" s="1807">
        <v>2.9548511454019761E-3</v>
      </c>
      <c r="AK33" s="1807">
        <v>1.2867844176534568E-3</v>
      </c>
      <c r="AL33" s="1807">
        <v>3.7295600431054679E-4</v>
      </c>
      <c r="AM33" s="1807">
        <v>3.5437899446757893E-3</v>
      </c>
      <c r="AN33" s="1807">
        <v>2.8862682048694552E-3</v>
      </c>
      <c r="AO33" s="1807">
        <v>3.9724490127833979E-3</v>
      </c>
      <c r="AP33" s="1807">
        <v>8.5158921981750083E-3</v>
      </c>
      <c r="AQ33" s="1807">
        <v>5.0441327589609572E-3</v>
      </c>
      <c r="AR33" s="1807">
        <v>2.2259675008744874E-3</v>
      </c>
      <c r="AS33" s="1807">
        <v>1.2853823411953962E-3</v>
      </c>
      <c r="AT33" s="1807">
        <v>1.0438762201376673E-2</v>
      </c>
      <c r="AU33" s="1807">
        <v>0</v>
      </c>
      <c r="AV33" s="1830">
        <v>1.4489356715177602E-3</v>
      </c>
      <c r="AW33" s="1823">
        <f t="shared" si="56"/>
        <v>0</v>
      </c>
      <c r="AX33" s="1807">
        <f t="shared" si="19"/>
        <v>0</v>
      </c>
      <c r="AY33" s="1807">
        <f t="shared" si="20"/>
        <v>0</v>
      </c>
      <c r="AZ33" s="1807">
        <f t="shared" si="21"/>
        <v>0</v>
      </c>
      <c r="BA33" s="1807">
        <f t="shared" si="22"/>
        <v>0</v>
      </c>
      <c r="BB33" s="1807">
        <f t="shared" si="23"/>
        <v>0</v>
      </c>
      <c r="BC33" s="1807">
        <f t="shared" si="24"/>
        <v>0</v>
      </c>
      <c r="BD33" s="1807">
        <f t="shared" si="25"/>
        <v>0</v>
      </c>
      <c r="BE33" s="1807">
        <f t="shared" si="26"/>
        <v>0</v>
      </c>
      <c r="BF33" s="1807">
        <f t="shared" si="27"/>
        <v>0</v>
      </c>
      <c r="BG33" s="1807">
        <f t="shared" si="28"/>
        <v>0</v>
      </c>
      <c r="BH33" s="1807">
        <f t="shared" si="29"/>
        <v>0</v>
      </c>
      <c r="BI33" s="1807">
        <f t="shared" si="30"/>
        <v>0</v>
      </c>
      <c r="BJ33" s="1807">
        <f t="shared" si="31"/>
        <v>0</v>
      </c>
      <c r="BK33" s="1807">
        <f t="shared" si="32"/>
        <v>0</v>
      </c>
      <c r="BL33" s="1807">
        <f t="shared" si="33"/>
        <v>0</v>
      </c>
      <c r="BM33" s="1807">
        <f t="shared" si="0"/>
        <v>0</v>
      </c>
      <c r="BN33" s="1807">
        <f t="shared" si="1"/>
        <v>0</v>
      </c>
      <c r="BO33" s="1807">
        <f t="shared" si="34"/>
        <v>0</v>
      </c>
      <c r="BP33" s="1807">
        <f t="shared" si="35"/>
        <v>0</v>
      </c>
      <c r="BQ33" s="1807">
        <f t="shared" si="36"/>
        <v>0</v>
      </c>
      <c r="BR33" s="1807">
        <f t="shared" si="37"/>
        <v>0</v>
      </c>
      <c r="BS33" s="1807">
        <f t="shared" si="38"/>
        <v>0</v>
      </c>
      <c r="BT33" s="1807">
        <f t="shared" si="39"/>
        <v>0</v>
      </c>
      <c r="BU33" s="1807">
        <f t="shared" si="2"/>
        <v>0</v>
      </c>
      <c r="BV33" s="1807">
        <f t="shared" si="3"/>
        <v>0</v>
      </c>
      <c r="BW33" s="1807">
        <f t="shared" si="4"/>
        <v>0</v>
      </c>
      <c r="BX33" s="1807">
        <f t="shared" si="5"/>
        <v>0</v>
      </c>
      <c r="BY33" s="1807">
        <f t="shared" si="59"/>
        <v>0</v>
      </c>
      <c r="BZ33" s="1807">
        <f t="shared" si="7"/>
        <v>0</v>
      </c>
      <c r="CA33" s="1807">
        <f t="shared" si="8"/>
        <v>0</v>
      </c>
      <c r="CB33" s="1807">
        <f t="shared" si="9"/>
        <v>0</v>
      </c>
      <c r="CC33" s="1807">
        <f t="shared" si="10"/>
        <v>0</v>
      </c>
      <c r="CD33" s="1807">
        <f t="shared" si="11"/>
        <v>0</v>
      </c>
      <c r="CE33" s="1807">
        <f t="shared" si="12"/>
        <v>0</v>
      </c>
      <c r="CF33" s="1807">
        <f t="shared" si="13"/>
        <v>0</v>
      </c>
      <c r="CG33" s="1807">
        <f t="shared" si="14"/>
        <v>0</v>
      </c>
      <c r="CH33" s="1807">
        <f t="shared" si="15"/>
        <v>0</v>
      </c>
      <c r="CI33" s="1807">
        <f t="shared" si="16"/>
        <v>0</v>
      </c>
      <c r="CJ33" s="1830">
        <f t="shared" si="17"/>
        <v>0</v>
      </c>
      <c r="CK33" s="773">
        <f t="shared" si="40"/>
        <v>0</v>
      </c>
      <c r="CL33" s="799">
        <v>0.9979348540317281</v>
      </c>
      <c r="CM33" s="773">
        <f t="shared" si="41"/>
        <v>0</v>
      </c>
      <c r="CN33" s="1816">
        <v>8.0773148619437676E-4</v>
      </c>
      <c r="CO33" s="1835">
        <v>2.536175987070169E-3</v>
      </c>
      <c r="CP33" s="1835">
        <v>4.7738642416732675E-4</v>
      </c>
      <c r="CQ33" s="1835">
        <v>7.3041234091774862E-4</v>
      </c>
      <c r="CR33" s="1835">
        <v>4.1855363144356868E-3</v>
      </c>
      <c r="CS33" s="1835">
        <v>2.7711918723201459E-3</v>
      </c>
      <c r="CT33" s="1835">
        <v>1.3723689387885713E-3</v>
      </c>
      <c r="CU33" s="1835">
        <v>5.169292526045771E-3</v>
      </c>
      <c r="CV33" s="1835">
        <v>3.0832866022091013E-3</v>
      </c>
      <c r="CW33" s="1835">
        <v>1.0107624449088679E-3</v>
      </c>
      <c r="CX33" s="1835">
        <v>1.6469940146343696E-3</v>
      </c>
      <c r="CY33" s="1835">
        <v>2.3284863530190257E-3</v>
      </c>
      <c r="CZ33" s="1835">
        <v>1.8018074636039995E-3</v>
      </c>
      <c r="DA33" s="1835">
        <v>4.401545228230417E-4</v>
      </c>
      <c r="DB33" s="1835">
        <v>1.148998722988994E-3</v>
      </c>
      <c r="DC33" s="1835">
        <v>1.4503582892194027E-3</v>
      </c>
      <c r="DD33" s="1835">
        <v>9.9759654441329061E-4</v>
      </c>
      <c r="DE33" s="1835">
        <v>1.3921357092912612E-3</v>
      </c>
      <c r="DF33" s="1835">
        <v>2.4950493136481557E-3</v>
      </c>
      <c r="DG33" s="1835">
        <v>9.6192347745425891E-4</v>
      </c>
      <c r="DH33" s="1835">
        <v>3.0709755409337626E-4</v>
      </c>
      <c r="DI33" s="1835">
        <v>1.2996920716685375E-3</v>
      </c>
      <c r="DJ33" s="1835">
        <v>2.2341050057163004E-3</v>
      </c>
      <c r="DK33" s="1835">
        <v>1.454319685411554E-3</v>
      </c>
      <c r="DL33" s="1835">
        <v>1.0694397797257702E-3</v>
      </c>
      <c r="DM33" s="1835">
        <v>1.1217060034789175</v>
      </c>
      <c r="DN33" s="1835">
        <v>1.1182654338239407E-2</v>
      </c>
      <c r="DO33" s="1835">
        <v>3.8821946157376725E-3</v>
      </c>
      <c r="DP33" s="1835">
        <v>2.0312003924848167E-3</v>
      </c>
      <c r="DQ33" s="1835">
        <v>6.3380502700782727E-4</v>
      </c>
      <c r="DR33" s="1835">
        <v>4.669733243040773E-3</v>
      </c>
      <c r="DS33" s="1835">
        <v>4.2485849250865019E-3</v>
      </c>
      <c r="DT33" s="1835">
        <v>5.072709724189552E-3</v>
      </c>
      <c r="DU33" s="1835">
        <v>9.9597390401364259E-3</v>
      </c>
      <c r="DV33" s="1835">
        <v>6.2309304629050892E-3</v>
      </c>
      <c r="DW33" s="1835">
        <v>3.1823178192226212E-3</v>
      </c>
      <c r="DX33" s="1835">
        <v>1.9090939007057166E-3</v>
      </c>
      <c r="DY33" s="1835">
        <v>1.258477585860778E-2</v>
      </c>
      <c r="DZ33" s="1835">
        <v>1.4524397252181833E-3</v>
      </c>
      <c r="EA33" s="1836">
        <v>3.659484126708132E-3</v>
      </c>
      <c r="EB33" s="1777">
        <v>0</v>
      </c>
      <c r="EC33" s="774">
        <v>0.51183037281471588</v>
      </c>
      <c r="ED33" s="1778">
        <f t="shared" si="42"/>
        <v>0</v>
      </c>
      <c r="EE33" s="1777">
        <f t="shared" si="43"/>
        <v>0</v>
      </c>
      <c r="EF33" s="779">
        <v>0.14247934657960637</v>
      </c>
      <c r="EG33" s="1778">
        <f t="shared" si="44"/>
        <v>0</v>
      </c>
      <c r="EH33" s="1777">
        <f t="shared" si="45"/>
        <v>0</v>
      </c>
      <c r="EI33" s="1978"/>
      <c r="EJ33" s="1939"/>
      <c r="EK33" s="799">
        <v>1.1923289883902826E-2</v>
      </c>
      <c r="EL33" s="1602">
        <f t="shared" si="46"/>
        <v>0</v>
      </c>
      <c r="EM33" s="1779">
        <f t="shared" si="47"/>
        <v>0</v>
      </c>
      <c r="EN33" s="1602">
        <f t="shared" si="48"/>
        <v>0</v>
      </c>
      <c r="EO33" s="1780">
        <f t="shared" si="49"/>
        <v>0</v>
      </c>
      <c r="EP33" s="777">
        <v>26</v>
      </c>
      <c r="EQ33" s="778" t="s">
        <v>337</v>
      </c>
      <c r="ER33" s="716"/>
      <c r="ES33" s="777">
        <v>26</v>
      </c>
      <c r="ET33" s="778" t="s">
        <v>337</v>
      </c>
      <c r="EU33" s="779">
        <v>2.8669E-2</v>
      </c>
      <c r="EV33" s="1751">
        <f t="shared" si="50"/>
        <v>0</v>
      </c>
      <c r="EW33" s="1752">
        <f t="shared" si="51"/>
        <v>0</v>
      </c>
      <c r="EX33" s="1753">
        <f t="shared" si="52"/>
        <v>0</v>
      </c>
      <c r="EY33" s="774">
        <v>2.8669E-2</v>
      </c>
      <c r="EZ33" s="1751">
        <f t="shared" si="53"/>
        <v>0</v>
      </c>
      <c r="FA33" s="1754">
        <f t="shared" si="54"/>
        <v>0</v>
      </c>
      <c r="FB33" s="1755">
        <f t="shared" si="55"/>
        <v>0</v>
      </c>
    </row>
    <row r="34" spans="2:158" ht="11.25" customHeight="1">
      <c r="B34" s="777">
        <v>27</v>
      </c>
      <c r="C34" s="778" t="s">
        <v>338</v>
      </c>
      <c r="D34" s="1133">
        <v>0</v>
      </c>
      <c r="E34" s="1775"/>
      <c r="F34" s="1776">
        <v>0.96011982774761284</v>
      </c>
      <c r="G34" s="1776">
        <v>0.96011982774761284</v>
      </c>
      <c r="H34" s="773">
        <f>D34*F34</f>
        <v>0</v>
      </c>
      <c r="I34" s="1806">
        <v>1.5885351232936242E-4</v>
      </c>
      <c r="J34" s="1807">
        <v>5.4183760352968498E-4</v>
      </c>
      <c r="K34" s="1807">
        <v>5.1877982984021585E-5</v>
      </c>
      <c r="L34" s="1807">
        <v>0</v>
      </c>
      <c r="M34" s="1807">
        <v>1.6157699143641946E-3</v>
      </c>
      <c r="N34" s="1807">
        <v>9.1940519591630855E-4</v>
      </c>
      <c r="O34" s="1807">
        <v>2.1490089762451854E-4</v>
      </c>
      <c r="P34" s="1807">
        <v>3.9566198790960748E-4</v>
      </c>
      <c r="Q34" s="1807">
        <v>1.9127395046664249E-3</v>
      </c>
      <c r="R34" s="1807">
        <v>0</v>
      </c>
      <c r="S34" s="1807">
        <v>0</v>
      </c>
      <c r="T34" s="1807">
        <v>2.2981975933481381E-3</v>
      </c>
      <c r="U34" s="1807">
        <v>0</v>
      </c>
      <c r="V34" s="1807">
        <v>1.6548209070073392E-5</v>
      </c>
      <c r="W34" s="1807">
        <v>5.7761732851985563E-5</v>
      </c>
      <c r="X34" s="1807">
        <v>1.9615535504119262E-4</v>
      </c>
      <c r="Y34" s="1807">
        <v>0</v>
      </c>
      <c r="Z34" s="1807">
        <v>8.460523198754611E-5</v>
      </c>
      <c r="AA34" s="1807">
        <v>5.5985163931558137E-4</v>
      </c>
      <c r="AB34" s="1807">
        <v>5.7043980909281056E-5</v>
      </c>
      <c r="AC34" s="1807">
        <v>0</v>
      </c>
      <c r="AD34" s="1807">
        <v>1.0747455083749036E-3</v>
      </c>
      <c r="AE34" s="1807">
        <v>2.900126880551024E-4</v>
      </c>
      <c r="AF34" s="1807">
        <v>2.45702136962007E-3</v>
      </c>
      <c r="AG34" s="1807">
        <v>8.8356611623358599E-3</v>
      </c>
      <c r="AH34" s="1807">
        <v>1.7552481920943622E-3</v>
      </c>
      <c r="AI34" s="1807">
        <v>0</v>
      </c>
      <c r="AJ34" s="1807">
        <v>1.1914722360491839E-3</v>
      </c>
      <c r="AK34" s="1807">
        <v>2.4816556626173808E-3</v>
      </c>
      <c r="AL34" s="1807">
        <v>9.370753877149417E-6</v>
      </c>
      <c r="AM34" s="1807">
        <v>1.8920756748095084E-3</v>
      </c>
      <c r="AN34" s="1807">
        <v>4.8574824899728902E-3</v>
      </c>
      <c r="AO34" s="1807">
        <v>1.6964566459573453E-2</v>
      </c>
      <c r="AP34" s="1807">
        <v>4.6217317852231361E-3</v>
      </c>
      <c r="AQ34" s="1807">
        <v>2.8133357832628978E-3</v>
      </c>
      <c r="AR34" s="1807">
        <v>6.3599071453556775E-5</v>
      </c>
      <c r="AS34" s="1807">
        <v>4.1292075209385784E-4</v>
      </c>
      <c r="AT34" s="1807">
        <v>1.5117407065310727E-2</v>
      </c>
      <c r="AU34" s="1807">
        <v>0</v>
      </c>
      <c r="AV34" s="1830">
        <v>1.2209413820289361E-2</v>
      </c>
      <c r="AW34" s="1823">
        <f t="shared" si="56"/>
        <v>0</v>
      </c>
      <c r="AX34" s="1807">
        <f t="shared" si="19"/>
        <v>0</v>
      </c>
      <c r="AY34" s="1807">
        <f t="shared" si="20"/>
        <v>0</v>
      </c>
      <c r="AZ34" s="1807">
        <f t="shared" si="21"/>
        <v>0</v>
      </c>
      <c r="BA34" s="1807">
        <f t="shared" si="22"/>
        <v>0</v>
      </c>
      <c r="BB34" s="1807">
        <f t="shared" si="23"/>
        <v>0</v>
      </c>
      <c r="BC34" s="1807">
        <f t="shared" si="24"/>
        <v>0</v>
      </c>
      <c r="BD34" s="1807">
        <f t="shared" si="25"/>
        <v>0</v>
      </c>
      <c r="BE34" s="1807">
        <f t="shared" si="26"/>
        <v>0</v>
      </c>
      <c r="BF34" s="1807">
        <f t="shared" si="27"/>
        <v>0</v>
      </c>
      <c r="BG34" s="1807">
        <f t="shared" si="28"/>
        <v>0</v>
      </c>
      <c r="BH34" s="1807">
        <f t="shared" si="29"/>
        <v>0</v>
      </c>
      <c r="BI34" s="1807">
        <f t="shared" si="30"/>
        <v>0</v>
      </c>
      <c r="BJ34" s="1807">
        <f t="shared" si="31"/>
        <v>0</v>
      </c>
      <c r="BK34" s="1807">
        <f t="shared" si="32"/>
        <v>0</v>
      </c>
      <c r="BL34" s="1807">
        <f t="shared" si="33"/>
        <v>0</v>
      </c>
      <c r="BM34" s="1807">
        <f t="shared" si="0"/>
        <v>0</v>
      </c>
      <c r="BN34" s="1807">
        <f t="shared" si="1"/>
        <v>0</v>
      </c>
      <c r="BO34" s="1807">
        <f t="shared" si="34"/>
        <v>0</v>
      </c>
      <c r="BP34" s="1807">
        <f t="shared" si="35"/>
        <v>0</v>
      </c>
      <c r="BQ34" s="1807">
        <f t="shared" si="36"/>
        <v>0</v>
      </c>
      <c r="BR34" s="1807">
        <f t="shared" si="37"/>
        <v>0</v>
      </c>
      <c r="BS34" s="1807">
        <f t="shared" si="38"/>
        <v>0</v>
      </c>
      <c r="BT34" s="1807">
        <f t="shared" si="39"/>
        <v>0</v>
      </c>
      <c r="BU34" s="1807">
        <f t="shared" si="2"/>
        <v>0</v>
      </c>
      <c r="BV34" s="1807">
        <f t="shared" si="3"/>
        <v>0</v>
      </c>
      <c r="BW34" s="1807">
        <f t="shared" si="4"/>
        <v>0</v>
      </c>
      <c r="BX34" s="1807">
        <f t="shared" si="5"/>
        <v>0</v>
      </c>
      <c r="BY34" s="1807">
        <f t="shared" si="59"/>
        <v>0</v>
      </c>
      <c r="BZ34" s="1807">
        <f t="shared" si="7"/>
        <v>0</v>
      </c>
      <c r="CA34" s="1807">
        <f t="shared" si="8"/>
        <v>0</v>
      </c>
      <c r="CB34" s="1807">
        <f t="shared" si="9"/>
        <v>0</v>
      </c>
      <c r="CC34" s="1807">
        <f t="shared" si="10"/>
        <v>0</v>
      </c>
      <c r="CD34" s="1807">
        <f t="shared" si="11"/>
        <v>0</v>
      </c>
      <c r="CE34" s="1807">
        <f t="shared" si="12"/>
        <v>0</v>
      </c>
      <c r="CF34" s="1807">
        <f t="shared" si="13"/>
        <v>0</v>
      </c>
      <c r="CG34" s="1807">
        <f t="shared" si="14"/>
        <v>0</v>
      </c>
      <c r="CH34" s="1807">
        <f t="shared" si="15"/>
        <v>0</v>
      </c>
      <c r="CI34" s="1807">
        <f t="shared" si="16"/>
        <v>0</v>
      </c>
      <c r="CJ34" s="1830">
        <f t="shared" si="17"/>
        <v>0</v>
      </c>
      <c r="CK34" s="773">
        <f t="shared" si="40"/>
        <v>0</v>
      </c>
      <c r="CL34" s="799">
        <v>0.96011982774761284</v>
      </c>
      <c r="CM34" s="773">
        <f t="shared" si="41"/>
        <v>0</v>
      </c>
      <c r="CN34" s="1816">
        <v>5.6733000906121077E-4</v>
      </c>
      <c r="CO34" s="1835">
        <v>1.0962813741353086E-3</v>
      </c>
      <c r="CP34" s="1835">
        <v>3.8413468480508493E-4</v>
      </c>
      <c r="CQ34" s="1835">
        <v>3.9889817115491491E-4</v>
      </c>
      <c r="CR34" s="1835">
        <v>2.732522374834216E-3</v>
      </c>
      <c r="CS34" s="1835">
        <v>1.5486134666655954E-3</v>
      </c>
      <c r="CT34" s="1835">
        <v>5.0970284187175786E-4</v>
      </c>
      <c r="CU34" s="1835">
        <v>1.8351952703515595E-3</v>
      </c>
      <c r="CV34" s="1835">
        <v>2.2198020829873712E-3</v>
      </c>
      <c r="CW34" s="1835">
        <v>4.4031930443779604E-4</v>
      </c>
      <c r="CX34" s="1835">
        <v>4.0008360152232113E-4</v>
      </c>
      <c r="CY34" s="1835">
        <v>3.3304734444682496E-3</v>
      </c>
      <c r="CZ34" s="1835">
        <v>1.728595249819579E-3</v>
      </c>
      <c r="DA34" s="1835">
        <v>5.5061412412458685E-4</v>
      </c>
      <c r="DB34" s="1835">
        <v>4.9089928835621232E-4</v>
      </c>
      <c r="DC34" s="1835">
        <v>5.9257882670435511E-4</v>
      </c>
      <c r="DD34" s="1835">
        <v>3.6900093063888347E-4</v>
      </c>
      <c r="DE34" s="1835">
        <v>5.4764791692199066E-4</v>
      </c>
      <c r="DF34" s="1835">
        <v>1.1177368728534998E-3</v>
      </c>
      <c r="DG34" s="1835">
        <v>4.3764249555735597E-4</v>
      </c>
      <c r="DH34" s="1835">
        <v>1.8969691222348725E-4</v>
      </c>
      <c r="DI34" s="1835">
        <v>1.6696099725138243E-3</v>
      </c>
      <c r="DJ34" s="1835">
        <v>9.1435046959955919E-4</v>
      </c>
      <c r="DK34" s="1835">
        <v>2.9222754985595346E-3</v>
      </c>
      <c r="DL34" s="1835">
        <v>9.4298751151793859E-3</v>
      </c>
      <c r="DM34" s="1835">
        <v>2.7184938668990519E-3</v>
      </c>
      <c r="DN34" s="1835">
        <v>1.0012989922163751</v>
      </c>
      <c r="DO34" s="1835">
        <v>1.8150677473093727E-3</v>
      </c>
      <c r="DP34" s="1835">
        <v>2.9382450047818445E-3</v>
      </c>
      <c r="DQ34" s="1835">
        <v>2.9565949954899303E-4</v>
      </c>
      <c r="DR34" s="1835">
        <v>2.3626927932840162E-3</v>
      </c>
      <c r="DS34" s="1835">
        <v>5.6768628990718755E-3</v>
      </c>
      <c r="DT34" s="1835">
        <v>1.672725147317906E-2</v>
      </c>
      <c r="DU34" s="1835">
        <v>5.0175804863012725E-3</v>
      </c>
      <c r="DV34" s="1835">
        <v>3.2692048213267002E-3</v>
      </c>
      <c r="DW34" s="1835">
        <v>7.2139754878147049E-4</v>
      </c>
      <c r="DX34" s="1835">
        <v>7.9464984221457307E-4</v>
      </c>
      <c r="DY34" s="1835">
        <v>1.5385073370205752E-2</v>
      </c>
      <c r="DZ34" s="1835">
        <v>5.9618665527725852E-4</v>
      </c>
      <c r="EA34" s="1836">
        <v>1.6366529080239719E-2</v>
      </c>
      <c r="EB34" s="1777">
        <v>0</v>
      </c>
      <c r="EC34" s="774">
        <v>0.61582264619278226</v>
      </c>
      <c r="ED34" s="1778">
        <f t="shared" si="42"/>
        <v>0</v>
      </c>
      <c r="EE34" s="1777">
        <f t="shared" si="43"/>
        <v>0</v>
      </c>
      <c r="EF34" s="779">
        <v>0.4459640328036405</v>
      </c>
      <c r="EG34" s="1778">
        <f t="shared" si="44"/>
        <v>0</v>
      </c>
      <c r="EH34" s="1777">
        <f t="shared" si="45"/>
        <v>0</v>
      </c>
      <c r="EI34" s="1978"/>
      <c r="EJ34" s="1939"/>
      <c r="EK34" s="799">
        <v>4.5246233046405352E-3</v>
      </c>
      <c r="EL34" s="1602">
        <f t="shared" si="46"/>
        <v>0</v>
      </c>
      <c r="EM34" s="1779">
        <f t="shared" si="47"/>
        <v>0</v>
      </c>
      <c r="EN34" s="1602">
        <f t="shared" si="48"/>
        <v>0</v>
      </c>
      <c r="EO34" s="1780">
        <f t="shared" si="49"/>
        <v>0</v>
      </c>
      <c r="EP34" s="777">
        <v>27</v>
      </c>
      <c r="EQ34" s="778" t="s">
        <v>338</v>
      </c>
      <c r="ER34" s="716"/>
      <c r="ES34" s="777">
        <v>27</v>
      </c>
      <c r="ET34" s="778" t="s">
        <v>338</v>
      </c>
      <c r="EU34" s="779">
        <v>9.4907000000000005E-2</v>
      </c>
      <c r="EV34" s="1751">
        <f t="shared" si="50"/>
        <v>0</v>
      </c>
      <c r="EW34" s="1752">
        <f t="shared" si="51"/>
        <v>0</v>
      </c>
      <c r="EX34" s="1753">
        <f t="shared" si="52"/>
        <v>0</v>
      </c>
      <c r="EY34" s="774">
        <v>9.2449000000000003E-2</v>
      </c>
      <c r="EZ34" s="1751">
        <f t="shared" si="53"/>
        <v>0</v>
      </c>
      <c r="FA34" s="1754">
        <f t="shared" si="54"/>
        <v>0</v>
      </c>
      <c r="FB34" s="1755">
        <f t="shared" si="55"/>
        <v>0</v>
      </c>
    </row>
    <row r="35" spans="2:158" ht="11.25" customHeight="1">
      <c r="B35" s="777">
        <v>28</v>
      </c>
      <c r="C35" s="778" t="s">
        <v>4</v>
      </c>
      <c r="D35" s="1133">
        <v>0</v>
      </c>
      <c r="E35" s="1775"/>
      <c r="F35" s="1776">
        <v>0.39078155180788221</v>
      </c>
      <c r="G35" s="1776">
        <v>0.39078155180788221</v>
      </c>
      <c r="H35" s="773">
        <f t="shared" si="18"/>
        <v>0</v>
      </c>
      <c r="I35" s="1806">
        <v>7.2229470106066257E-2</v>
      </c>
      <c r="J35" s="1807">
        <v>5.9931109218979796E-2</v>
      </c>
      <c r="K35" s="1807">
        <v>7.5223075326831292E-3</v>
      </c>
      <c r="L35" s="1807">
        <v>5.4595938947942221E-2</v>
      </c>
      <c r="M35" s="1807">
        <v>2.1005008886734528E-2</v>
      </c>
      <c r="N35" s="1807">
        <v>7.3024608986760137E-2</v>
      </c>
      <c r="O35" s="1807">
        <v>5.6353627692460287E-2</v>
      </c>
      <c r="P35" s="1807">
        <v>6.8352229976908901E-2</v>
      </c>
      <c r="Q35" s="1807">
        <v>2.8790027371961877E-2</v>
      </c>
      <c r="R35" s="1807">
        <v>5.5338652181293496E-2</v>
      </c>
      <c r="S35" s="1807">
        <v>5.6563578931903329E-2</v>
      </c>
      <c r="T35" s="1807">
        <v>3.0393017610907402E-2</v>
      </c>
      <c r="U35" s="1807">
        <v>1.2202963002652235E-2</v>
      </c>
      <c r="V35" s="1807">
        <v>9.4324791699418337E-3</v>
      </c>
      <c r="W35" s="1807">
        <v>4.5805054151624551E-2</v>
      </c>
      <c r="X35" s="1807">
        <v>4.2369556688897608E-2</v>
      </c>
      <c r="Y35" s="1807">
        <v>4.481224650006542E-2</v>
      </c>
      <c r="Z35" s="1807">
        <v>5.3081322548986426E-2</v>
      </c>
      <c r="AA35" s="1807">
        <v>4.2223810690167105E-2</v>
      </c>
      <c r="AB35" s="1807">
        <v>4.3980909281055691E-2</v>
      </c>
      <c r="AC35" s="1807">
        <v>2.3727438653417157E-2</v>
      </c>
      <c r="AD35" s="1807">
        <v>6.2700247394249092E-2</v>
      </c>
      <c r="AE35" s="1807">
        <v>5.9416349465289106E-2</v>
      </c>
      <c r="AF35" s="1807">
        <v>4.8983399710884327E-2</v>
      </c>
      <c r="AG35" s="1807">
        <v>1.3427256235969274E-2</v>
      </c>
      <c r="AH35" s="1807">
        <v>1.5867443656533035E-2</v>
      </c>
      <c r="AI35" s="1807">
        <v>1.4868712432774439E-2</v>
      </c>
      <c r="AJ35" s="1807">
        <v>1.0592188178477246E-2</v>
      </c>
      <c r="AK35" s="1807">
        <v>5.3386234470503531E-3</v>
      </c>
      <c r="AL35" s="1807">
        <v>1.0907557513001921E-3</v>
      </c>
      <c r="AM35" s="1807">
        <v>3.5329017784689595E-2</v>
      </c>
      <c r="AN35" s="1807">
        <v>1.1070442048010399E-2</v>
      </c>
      <c r="AO35" s="1807">
        <v>1.0255722169816435E-2</v>
      </c>
      <c r="AP35" s="1807">
        <v>1.3887242973010961E-2</v>
      </c>
      <c r="AQ35" s="1807">
        <v>5.2580932742628095E-2</v>
      </c>
      <c r="AR35" s="1807">
        <v>4.397875791013451E-2</v>
      </c>
      <c r="AS35" s="1807">
        <v>2.6939749068058953E-2</v>
      </c>
      <c r="AT35" s="1807">
        <v>7.5013808500466475E-2</v>
      </c>
      <c r="AU35" s="1807">
        <v>0.22685260256202366</v>
      </c>
      <c r="AV35" s="1830">
        <v>1.005731819053504E-2</v>
      </c>
      <c r="AW35" s="1823">
        <f t="shared" si="56"/>
        <v>0</v>
      </c>
      <c r="AX35" s="1807">
        <f t="shared" si="19"/>
        <v>0</v>
      </c>
      <c r="AY35" s="1807">
        <f t="shared" si="20"/>
        <v>0</v>
      </c>
      <c r="AZ35" s="1807">
        <f t="shared" si="21"/>
        <v>0</v>
      </c>
      <c r="BA35" s="1807">
        <f t="shared" si="22"/>
        <v>0</v>
      </c>
      <c r="BB35" s="1807">
        <f t="shared" si="23"/>
        <v>0</v>
      </c>
      <c r="BC35" s="1807">
        <f t="shared" si="24"/>
        <v>0</v>
      </c>
      <c r="BD35" s="1807">
        <f t="shared" si="25"/>
        <v>0</v>
      </c>
      <c r="BE35" s="1807">
        <f t="shared" si="26"/>
        <v>0</v>
      </c>
      <c r="BF35" s="1807">
        <f t="shared" si="27"/>
        <v>0</v>
      </c>
      <c r="BG35" s="1807">
        <f t="shared" si="28"/>
        <v>0</v>
      </c>
      <c r="BH35" s="1807">
        <f t="shared" si="29"/>
        <v>0</v>
      </c>
      <c r="BI35" s="1807">
        <f t="shared" si="30"/>
        <v>0</v>
      </c>
      <c r="BJ35" s="1807">
        <f t="shared" si="31"/>
        <v>0</v>
      </c>
      <c r="BK35" s="1807">
        <f t="shared" si="32"/>
        <v>0</v>
      </c>
      <c r="BL35" s="1807">
        <f t="shared" si="33"/>
        <v>0</v>
      </c>
      <c r="BM35" s="1807">
        <f t="shared" si="0"/>
        <v>0</v>
      </c>
      <c r="BN35" s="1807">
        <f t="shared" si="1"/>
        <v>0</v>
      </c>
      <c r="BO35" s="1807">
        <f t="shared" si="34"/>
        <v>0</v>
      </c>
      <c r="BP35" s="1807">
        <f t="shared" si="35"/>
        <v>0</v>
      </c>
      <c r="BQ35" s="1807">
        <f t="shared" si="36"/>
        <v>0</v>
      </c>
      <c r="BR35" s="1807">
        <f t="shared" si="37"/>
        <v>0</v>
      </c>
      <c r="BS35" s="1807">
        <f t="shared" si="38"/>
        <v>0</v>
      </c>
      <c r="BT35" s="1807">
        <f t="shared" si="39"/>
        <v>0</v>
      </c>
      <c r="BU35" s="1807">
        <f t="shared" si="2"/>
        <v>0</v>
      </c>
      <c r="BV35" s="1807">
        <f t="shared" si="3"/>
        <v>0</v>
      </c>
      <c r="BW35" s="1807">
        <f t="shared" si="4"/>
        <v>0</v>
      </c>
      <c r="BX35" s="1807">
        <f t="shared" si="5"/>
        <v>0</v>
      </c>
      <c r="BY35" s="1807">
        <f t="shared" si="59"/>
        <v>0</v>
      </c>
      <c r="BZ35" s="1807">
        <f t="shared" si="7"/>
        <v>0</v>
      </c>
      <c r="CA35" s="1807">
        <f t="shared" si="8"/>
        <v>0</v>
      </c>
      <c r="CB35" s="1807">
        <f t="shared" si="9"/>
        <v>0</v>
      </c>
      <c r="CC35" s="1807">
        <f t="shared" si="10"/>
        <v>0</v>
      </c>
      <c r="CD35" s="1807">
        <f t="shared" si="11"/>
        <v>0</v>
      </c>
      <c r="CE35" s="1807">
        <f t="shared" si="12"/>
        <v>0</v>
      </c>
      <c r="CF35" s="1807">
        <f t="shared" si="13"/>
        <v>0</v>
      </c>
      <c r="CG35" s="1807">
        <f t="shared" si="14"/>
        <v>0</v>
      </c>
      <c r="CH35" s="1807">
        <f t="shared" si="15"/>
        <v>0</v>
      </c>
      <c r="CI35" s="1807">
        <f t="shared" si="16"/>
        <v>0</v>
      </c>
      <c r="CJ35" s="1830">
        <f t="shared" si="17"/>
        <v>0</v>
      </c>
      <c r="CK35" s="773">
        <f t="shared" si="40"/>
        <v>0</v>
      </c>
      <c r="CL35" s="799">
        <v>0.39078155180788221</v>
      </c>
      <c r="CM35" s="773">
        <f t="shared" si="41"/>
        <v>0</v>
      </c>
      <c r="CN35" s="1816">
        <v>3.1815298970640199E-2</v>
      </c>
      <c r="CO35" s="1835">
        <v>3.3695177093262009E-2</v>
      </c>
      <c r="CP35" s="1835">
        <v>5.3515624867422939E-3</v>
      </c>
      <c r="CQ35" s="1835">
        <v>2.4223604986955753E-2</v>
      </c>
      <c r="CR35" s="1835">
        <v>1.3394380593494102E-2</v>
      </c>
      <c r="CS35" s="1835">
        <v>3.8466655394227084E-2</v>
      </c>
      <c r="CT35" s="1835">
        <v>2.3329742706092112E-2</v>
      </c>
      <c r="CU35" s="1835">
        <v>3.4328044848000214E-2</v>
      </c>
      <c r="CV35" s="1835">
        <v>1.2761276701055962E-2</v>
      </c>
      <c r="CW35" s="1835">
        <v>2.3560316798503862E-2</v>
      </c>
      <c r="CX35" s="1835">
        <v>2.3979778220778267E-2</v>
      </c>
      <c r="CY35" s="1835">
        <v>1.5336126736919179E-2</v>
      </c>
      <c r="CZ35" s="1835">
        <v>7.688734128824792E-3</v>
      </c>
      <c r="DA35" s="1835">
        <v>4.5817523443078493E-3</v>
      </c>
      <c r="DB35" s="1835">
        <v>1.9646448232414907E-2</v>
      </c>
      <c r="DC35" s="1835">
        <v>1.8197694827479124E-2</v>
      </c>
      <c r="DD35" s="1835">
        <v>1.9181230970971037E-2</v>
      </c>
      <c r="DE35" s="1835">
        <v>2.4361514478327503E-2</v>
      </c>
      <c r="DF35" s="1835">
        <v>2.1016787727922294E-2</v>
      </c>
      <c r="DG35" s="1835">
        <v>2.0181182460340358E-2</v>
      </c>
      <c r="DH35" s="1835">
        <v>1.1241150269652691E-2</v>
      </c>
      <c r="DI35" s="1835">
        <v>2.6416905780341653E-2</v>
      </c>
      <c r="DJ35" s="1835">
        <v>2.775928484083575E-2</v>
      </c>
      <c r="DK35" s="1835">
        <v>2.2266879681253487E-2</v>
      </c>
      <c r="DL35" s="1835">
        <v>7.5653898006134562E-3</v>
      </c>
      <c r="DM35" s="1835">
        <v>1.0369102103430899E-2</v>
      </c>
      <c r="DN35" s="1835">
        <v>8.7625845423061222E-3</v>
      </c>
      <c r="DO35" s="1835">
        <v>1.0067147344139178</v>
      </c>
      <c r="DP35" s="1835">
        <v>4.7623403544203033E-3</v>
      </c>
      <c r="DQ35" s="1835">
        <v>1.3013277484674403E-3</v>
      </c>
      <c r="DR35" s="1835">
        <v>1.7142418425798025E-2</v>
      </c>
      <c r="DS35" s="1835">
        <v>7.9491834204763936E-3</v>
      </c>
      <c r="DT35" s="1835">
        <v>6.5100891171331549E-3</v>
      </c>
      <c r="DU35" s="1835">
        <v>7.5192610606590188E-3</v>
      </c>
      <c r="DV35" s="1835">
        <v>2.2905404417132975E-2</v>
      </c>
      <c r="DW35" s="1835">
        <v>2.0504153168941372E-2</v>
      </c>
      <c r="DX35" s="1835">
        <v>1.3033054561466693E-2</v>
      </c>
      <c r="DY35" s="1835">
        <v>3.3635797460649208E-2</v>
      </c>
      <c r="DZ35" s="1835">
        <v>9.6617722734525541E-2</v>
      </c>
      <c r="EA35" s="1836">
        <v>8.0296898774934872E-3</v>
      </c>
      <c r="EB35" s="1777">
        <v>0</v>
      </c>
      <c r="EC35" s="774">
        <v>0.66712119126041869</v>
      </c>
      <c r="ED35" s="1778">
        <f t="shared" si="42"/>
        <v>0</v>
      </c>
      <c r="EE35" s="1777">
        <f t="shared" si="43"/>
        <v>0</v>
      </c>
      <c r="EF35" s="779">
        <v>0.39356446129568634</v>
      </c>
      <c r="EG35" s="1778">
        <f t="shared" si="44"/>
        <v>0</v>
      </c>
      <c r="EH35" s="1777">
        <f t="shared" si="45"/>
        <v>0</v>
      </c>
      <c r="EI35" s="1978"/>
      <c r="EJ35" s="1939"/>
      <c r="EK35" s="799">
        <v>6.8468467075624123E-2</v>
      </c>
      <c r="EL35" s="1602">
        <f t="shared" si="46"/>
        <v>0</v>
      </c>
      <c r="EM35" s="1779">
        <f t="shared" si="47"/>
        <v>0</v>
      </c>
      <c r="EN35" s="1602">
        <f t="shared" si="48"/>
        <v>0</v>
      </c>
      <c r="EO35" s="1780">
        <f t="shared" si="49"/>
        <v>0</v>
      </c>
      <c r="EP35" s="777">
        <v>28</v>
      </c>
      <c r="EQ35" s="778" t="s">
        <v>4</v>
      </c>
      <c r="ER35" s="716"/>
      <c r="ES35" s="777">
        <v>28</v>
      </c>
      <c r="ET35" s="778" t="s">
        <v>4</v>
      </c>
      <c r="EU35" s="779">
        <v>0.144124</v>
      </c>
      <c r="EV35" s="1751">
        <f t="shared" si="50"/>
        <v>0</v>
      </c>
      <c r="EW35" s="1752">
        <f t="shared" si="51"/>
        <v>0</v>
      </c>
      <c r="EX35" s="1753">
        <f t="shared" si="52"/>
        <v>0</v>
      </c>
      <c r="EY35" s="774">
        <v>0.127858</v>
      </c>
      <c r="EZ35" s="1751">
        <f t="shared" si="53"/>
        <v>0</v>
      </c>
      <c r="FA35" s="1754">
        <f t="shared" si="54"/>
        <v>0</v>
      </c>
      <c r="FB35" s="1755">
        <f t="shared" si="55"/>
        <v>0</v>
      </c>
    </row>
    <row r="36" spans="2:158" ht="11.25" customHeight="1">
      <c r="B36" s="777">
        <v>29</v>
      </c>
      <c r="C36" s="778" t="s">
        <v>21</v>
      </c>
      <c r="D36" s="1133">
        <v>0</v>
      </c>
      <c r="E36" s="1775"/>
      <c r="F36" s="1776">
        <v>0.84521568046711382</v>
      </c>
      <c r="G36" s="1776">
        <v>0.84521568046711382</v>
      </c>
      <c r="H36" s="773">
        <f t="shared" si="18"/>
        <v>0</v>
      </c>
      <c r="I36" s="1806">
        <v>4.9774100529866895E-3</v>
      </c>
      <c r="J36" s="1807">
        <v>3.8412415821658021E-3</v>
      </c>
      <c r="K36" s="1807">
        <v>7.5223075326831292E-3</v>
      </c>
      <c r="L36" s="1807">
        <v>8.8920686835650044E-3</v>
      </c>
      <c r="M36" s="1807">
        <v>3.8616900953304251E-2</v>
      </c>
      <c r="N36" s="1807">
        <v>3.4562824957594562E-3</v>
      </c>
      <c r="O36" s="1807">
        <v>1.2993238887143967E-2</v>
      </c>
      <c r="P36" s="1807">
        <v>8.5942972783644243E-3</v>
      </c>
      <c r="Q36" s="1807">
        <v>4.6499356923787221E-3</v>
      </c>
      <c r="R36" s="1807">
        <v>1.867255134951621E-3</v>
      </c>
      <c r="S36" s="1807">
        <v>3.6729596709028133E-3</v>
      </c>
      <c r="T36" s="1807">
        <v>9.9158188297267993E-3</v>
      </c>
      <c r="U36" s="1807">
        <v>3.2684116055402257E-3</v>
      </c>
      <c r="V36" s="1807">
        <v>1.0855625149968144E-2</v>
      </c>
      <c r="W36" s="1807">
        <v>1.143682310469314E-2</v>
      </c>
      <c r="X36" s="1807">
        <v>7.0615927814829341E-3</v>
      </c>
      <c r="Y36" s="1807">
        <v>7.5232238649744869E-3</v>
      </c>
      <c r="Z36" s="1807">
        <v>1.3206876713255948E-2</v>
      </c>
      <c r="AA36" s="1807">
        <v>7.2230858822412061E-3</v>
      </c>
      <c r="AB36" s="1807">
        <v>4.8107090566827026E-3</v>
      </c>
      <c r="AC36" s="1807">
        <v>4.0559724193875478E-3</v>
      </c>
      <c r="AD36" s="1807">
        <v>1.2876667883359696E-2</v>
      </c>
      <c r="AE36" s="1807">
        <v>1.0947978974080116E-2</v>
      </c>
      <c r="AF36" s="1807">
        <v>1.4098622620915163E-2</v>
      </c>
      <c r="AG36" s="1807">
        <v>1.2990212209465175E-2</v>
      </c>
      <c r="AH36" s="1807">
        <v>2.0431088955978376E-2</v>
      </c>
      <c r="AI36" s="1807">
        <v>2.8861363249215195E-2</v>
      </c>
      <c r="AJ36" s="1807">
        <v>1.6173573675347646E-2</v>
      </c>
      <c r="AK36" s="1807">
        <v>4.347493068214893E-2</v>
      </c>
      <c r="AL36" s="1807">
        <v>7.4658670290024834E-2</v>
      </c>
      <c r="AM36" s="1807">
        <v>2.1712646913204882E-2</v>
      </c>
      <c r="AN36" s="1807">
        <v>6.1958557464530974E-3</v>
      </c>
      <c r="AO36" s="1807">
        <v>2.2845308959221069E-2</v>
      </c>
      <c r="AP36" s="1807">
        <v>8.9954278753537949E-3</v>
      </c>
      <c r="AQ36" s="1807">
        <v>7.7839706552881053E-3</v>
      </c>
      <c r="AR36" s="1807">
        <v>1.97157121506026E-2</v>
      </c>
      <c r="AS36" s="1807">
        <v>9.3462170231996856E-3</v>
      </c>
      <c r="AT36" s="1807">
        <v>7.7281187484624985E-3</v>
      </c>
      <c r="AU36" s="1807">
        <v>0</v>
      </c>
      <c r="AV36" s="1830">
        <v>2.8552555879908801E-3</v>
      </c>
      <c r="AW36" s="1823">
        <f t="shared" si="56"/>
        <v>0</v>
      </c>
      <c r="AX36" s="1807">
        <f t="shared" si="19"/>
        <v>0</v>
      </c>
      <c r="AY36" s="1807">
        <f t="shared" si="20"/>
        <v>0</v>
      </c>
      <c r="AZ36" s="1807">
        <f t="shared" si="21"/>
        <v>0</v>
      </c>
      <c r="BA36" s="1807">
        <f t="shared" si="22"/>
        <v>0</v>
      </c>
      <c r="BB36" s="1807">
        <f t="shared" si="23"/>
        <v>0</v>
      </c>
      <c r="BC36" s="1807">
        <f t="shared" si="24"/>
        <v>0</v>
      </c>
      <c r="BD36" s="1807">
        <f t="shared" si="25"/>
        <v>0</v>
      </c>
      <c r="BE36" s="1807">
        <f t="shared" si="26"/>
        <v>0</v>
      </c>
      <c r="BF36" s="1807">
        <f t="shared" si="27"/>
        <v>0</v>
      </c>
      <c r="BG36" s="1807">
        <f t="shared" si="28"/>
        <v>0</v>
      </c>
      <c r="BH36" s="1807">
        <f t="shared" si="29"/>
        <v>0</v>
      </c>
      <c r="BI36" s="1807">
        <f t="shared" si="30"/>
        <v>0</v>
      </c>
      <c r="BJ36" s="1807">
        <f t="shared" si="31"/>
        <v>0</v>
      </c>
      <c r="BK36" s="1807">
        <f t="shared" si="32"/>
        <v>0</v>
      </c>
      <c r="BL36" s="1807">
        <f t="shared" si="33"/>
        <v>0</v>
      </c>
      <c r="BM36" s="1807">
        <f t="shared" si="0"/>
        <v>0</v>
      </c>
      <c r="BN36" s="1807">
        <f t="shared" si="1"/>
        <v>0</v>
      </c>
      <c r="BO36" s="1807">
        <f t="shared" si="34"/>
        <v>0</v>
      </c>
      <c r="BP36" s="1807">
        <f t="shared" si="35"/>
        <v>0</v>
      </c>
      <c r="BQ36" s="1807">
        <f t="shared" si="36"/>
        <v>0</v>
      </c>
      <c r="BR36" s="1807">
        <f t="shared" si="37"/>
        <v>0</v>
      </c>
      <c r="BS36" s="1807">
        <f t="shared" si="38"/>
        <v>0</v>
      </c>
      <c r="BT36" s="1807">
        <f t="shared" si="39"/>
        <v>0</v>
      </c>
      <c r="BU36" s="1807">
        <f t="shared" si="2"/>
        <v>0</v>
      </c>
      <c r="BV36" s="1807">
        <f t="shared" si="3"/>
        <v>0</v>
      </c>
      <c r="BW36" s="1807">
        <f t="shared" si="4"/>
        <v>0</v>
      </c>
      <c r="BX36" s="1807">
        <f t="shared" si="5"/>
        <v>0</v>
      </c>
      <c r="BY36" s="1807">
        <f t="shared" si="59"/>
        <v>0</v>
      </c>
      <c r="BZ36" s="1807">
        <f t="shared" si="7"/>
        <v>0</v>
      </c>
      <c r="CA36" s="1807">
        <f t="shared" si="8"/>
        <v>0</v>
      </c>
      <c r="CB36" s="1807">
        <f t="shared" si="9"/>
        <v>0</v>
      </c>
      <c r="CC36" s="1807">
        <f t="shared" si="10"/>
        <v>0</v>
      </c>
      <c r="CD36" s="1807">
        <f t="shared" si="11"/>
        <v>0</v>
      </c>
      <c r="CE36" s="1807">
        <f t="shared" si="12"/>
        <v>0</v>
      </c>
      <c r="CF36" s="1807">
        <f t="shared" si="13"/>
        <v>0</v>
      </c>
      <c r="CG36" s="1807">
        <f t="shared" si="14"/>
        <v>0</v>
      </c>
      <c r="CH36" s="1807">
        <f t="shared" si="15"/>
        <v>0</v>
      </c>
      <c r="CI36" s="1807">
        <f t="shared" si="16"/>
        <v>0</v>
      </c>
      <c r="CJ36" s="1830">
        <f t="shared" si="17"/>
        <v>0</v>
      </c>
      <c r="CK36" s="773">
        <f t="shared" si="40"/>
        <v>0</v>
      </c>
      <c r="CL36" s="799">
        <v>0.84521568046711382</v>
      </c>
      <c r="CM36" s="773">
        <f t="shared" si="41"/>
        <v>0</v>
      </c>
      <c r="CN36" s="1816">
        <v>7.1770062372649946E-3</v>
      </c>
      <c r="CO36" s="1835">
        <v>7.3163497220047205E-3</v>
      </c>
      <c r="CP36" s="1835">
        <v>9.7561595114622271E-3</v>
      </c>
      <c r="CQ36" s="1835">
        <v>1.0099059480811867E-2</v>
      </c>
      <c r="CR36" s="1835">
        <v>4.1028058175437081E-2</v>
      </c>
      <c r="CS36" s="1835">
        <v>6.962355795520494E-3</v>
      </c>
      <c r="CT36" s="1835">
        <v>1.3081100717528113E-2</v>
      </c>
      <c r="CU36" s="1835">
        <v>1.3152277455209372E-2</v>
      </c>
      <c r="CV36" s="1835">
        <v>5.8691420299302752E-3</v>
      </c>
      <c r="CW36" s="1835">
        <v>4.2088324021808147E-3</v>
      </c>
      <c r="CX36" s="1835">
        <v>5.1887764677517583E-3</v>
      </c>
      <c r="CY36" s="1835">
        <v>1.3332834271925255E-2</v>
      </c>
      <c r="CZ36" s="1835">
        <v>7.1407291095607998E-3</v>
      </c>
      <c r="DA36" s="1835">
        <v>1.0621156875544805E-2</v>
      </c>
      <c r="DB36" s="1835">
        <v>1.2477701641502041E-2</v>
      </c>
      <c r="DC36" s="1835">
        <v>8.2401280959845773E-3</v>
      </c>
      <c r="DD36" s="1835">
        <v>8.4776206169907518E-3</v>
      </c>
      <c r="DE36" s="1835">
        <v>1.4440676214884689E-2</v>
      </c>
      <c r="DF36" s="1835">
        <v>9.6373562323385856E-3</v>
      </c>
      <c r="DG36" s="1835">
        <v>6.5825281228826978E-3</v>
      </c>
      <c r="DH36" s="1835">
        <v>4.9377361569326959E-3</v>
      </c>
      <c r="DI36" s="1835">
        <v>1.3503600381874431E-2</v>
      </c>
      <c r="DJ36" s="1835">
        <v>1.4212783704850103E-2</v>
      </c>
      <c r="DK36" s="1835">
        <v>1.5596020566673448E-2</v>
      </c>
      <c r="DL36" s="1835">
        <v>1.5277756984803388E-2</v>
      </c>
      <c r="DM36" s="1835">
        <v>2.352462827507561E-2</v>
      </c>
      <c r="DN36" s="1835">
        <v>2.9069578888869328E-2</v>
      </c>
      <c r="DO36" s="1835">
        <v>1.8577068725806473E-2</v>
      </c>
      <c r="DP36" s="1835">
        <v>1.0415861016405918</v>
      </c>
      <c r="DQ36" s="1835">
        <v>6.7710336878952337E-2</v>
      </c>
      <c r="DR36" s="1835">
        <v>2.3772806140621765E-2</v>
      </c>
      <c r="DS36" s="1835">
        <v>9.6224170934805509E-3</v>
      </c>
      <c r="DT36" s="1835">
        <v>2.2850838304858057E-2</v>
      </c>
      <c r="DU36" s="1835">
        <v>1.0279834394190349E-2</v>
      </c>
      <c r="DV36" s="1835">
        <v>9.796911150383102E-3</v>
      </c>
      <c r="DW36" s="1835">
        <v>2.1486087923760753E-2</v>
      </c>
      <c r="DX36" s="1835">
        <v>1.0866421941951582E-2</v>
      </c>
      <c r="DY36" s="1835">
        <v>1.1327544754049937E-2</v>
      </c>
      <c r="DZ36" s="1835">
        <v>5.21588802741179E-3</v>
      </c>
      <c r="EA36" s="1836">
        <v>1.3309042870063188E-2</v>
      </c>
      <c r="EB36" s="1777">
        <v>0</v>
      </c>
      <c r="EC36" s="774">
        <v>0.66472755403728612</v>
      </c>
      <c r="ED36" s="1778">
        <f t="shared" si="42"/>
        <v>0</v>
      </c>
      <c r="EE36" s="1777">
        <f t="shared" si="43"/>
        <v>0</v>
      </c>
      <c r="EF36" s="779">
        <v>0.31004610977496594</v>
      </c>
      <c r="EG36" s="1778">
        <f t="shared" si="44"/>
        <v>0</v>
      </c>
      <c r="EH36" s="1777">
        <f t="shared" si="45"/>
        <v>0</v>
      </c>
      <c r="EI36" s="1978"/>
      <c r="EJ36" s="1939"/>
      <c r="EK36" s="799">
        <v>7.2078731377226479E-2</v>
      </c>
      <c r="EL36" s="1602">
        <f t="shared" si="46"/>
        <v>0</v>
      </c>
      <c r="EM36" s="1779">
        <f t="shared" si="47"/>
        <v>0</v>
      </c>
      <c r="EN36" s="1602">
        <f t="shared" si="48"/>
        <v>0</v>
      </c>
      <c r="EO36" s="1780">
        <f t="shared" si="49"/>
        <v>0</v>
      </c>
      <c r="EP36" s="777">
        <v>29</v>
      </c>
      <c r="EQ36" s="778" t="s">
        <v>21</v>
      </c>
      <c r="ER36" s="716"/>
      <c r="ES36" s="777">
        <v>29</v>
      </c>
      <c r="ET36" s="778" t="s">
        <v>21</v>
      </c>
      <c r="EU36" s="779">
        <v>5.169E-2</v>
      </c>
      <c r="EV36" s="1751">
        <f t="shared" si="50"/>
        <v>0</v>
      </c>
      <c r="EW36" s="1752">
        <f t="shared" si="51"/>
        <v>0</v>
      </c>
      <c r="EX36" s="1753">
        <f t="shared" si="52"/>
        <v>0</v>
      </c>
      <c r="EY36" s="774">
        <v>4.9978000000000002E-2</v>
      </c>
      <c r="EZ36" s="1751">
        <f t="shared" si="53"/>
        <v>0</v>
      </c>
      <c r="FA36" s="1754">
        <f t="shared" si="54"/>
        <v>0</v>
      </c>
      <c r="FB36" s="1755">
        <f t="shared" si="55"/>
        <v>0</v>
      </c>
    </row>
    <row r="37" spans="2:158" ht="11.25" customHeight="1">
      <c r="B37" s="777">
        <v>30</v>
      </c>
      <c r="C37" s="778" t="s">
        <v>22</v>
      </c>
      <c r="D37" s="1133">
        <v>0</v>
      </c>
      <c r="E37" s="1775"/>
      <c r="F37" s="1776">
        <v>0.96989477166596683</v>
      </c>
      <c r="G37" s="1776">
        <v>0.96989477166596683</v>
      </c>
      <c r="H37" s="773">
        <f>D37*F37</f>
        <v>0</v>
      </c>
      <c r="I37" s="1806">
        <v>1.2097305938928368E-3</v>
      </c>
      <c r="J37" s="1807">
        <v>0</v>
      </c>
      <c r="K37" s="1807">
        <v>4.6690184685619425E-4</v>
      </c>
      <c r="L37" s="1807">
        <v>6.3028073044426279E-4</v>
      </c>
      <c r="M37" s="1807">
        <v>4.6318737545106908E-3</v>
      </c>
      <c r="N37" s="1807">
        <v>1.8196561169176941E-3</v>
      </c>
      <c r="O37" s="1807">
        <v>3.19045178781016E-3</v>
      </c>
      <c r="P37" s="1807">
        <v>1.7902083387385517E-3</v>
      </c>
      <c r="Q37" s="1807">
        <v>2.2095439105629389E-3</v>
      </c>
      <c r="R37" s="1807">
        <v>1.5277542013240537E-3</v>
      </c>
      <c r="S37" s="1807">
        <v>3.305663703812532E-3</v>
      </c>
      <c r="T37" s="1807">
        <v>3.5634973919330681E-3</v>
      </c>
      <c r="U37" s="1807">
        <v>1.9556889115117742E-3</v>
      </c>
      <c r="V37" s="1807">
        <v>1.213535331805382E-4</v>
      </c>
      <c r="W37" s="1807">
        <v>6.1227436823104693E-3</v>
      </c>
      <c r="X37" s="1807">
        <v>3.9231071008238522E-3</v>
      </c>
      <c r="Y37" s="1807">
        <v>2.7149025251864451E-3</v>
      </c>
      <c r="Z37" s="1807">
        <v>1.8866966733222783E-3</v>
      </c>
      <c r="AA37" s="1807">
        <v>1.8145191524246076E-3</v>
      </c>
      <c r="AB37" s="1807">
        <v>1.9775246715217432E-3</v>
      </c>
      <c r="AC37" s="1807">
        <v>1.419590346785642E-3</v>
      </c>
      <c r="AD37" s="1807">
        <v>1.7033702396885267E-3</v>
      </c>
      <c r="AE37" s="1807">
        <v>2.9726300525647997E-3</v>
      </c>
      <c r="AF37" s="1807">
        <v>3.3853320750592318E-3</v>
      </c>
      <c r="AG37" s="1807">
        <v>4.3809714464025235E-3</v>
      </c>
      <c r="AH37" s="1807">
        <v>1.5212150998151139E-3</v>
      </c>
      <c r="AI37" s="1807">
        <v>1.8737984571581534E-3</v>
      </c>
      <c r="AJ37" s="1807">
        <v>2.5126825600237237E-2</v>
      </c>
      <c r="AK37" s="1807">
        <v>1.5403115856554175E-2</v>
      </c>
      <c r="AL37" s="1807">
        <v>2.3181370941292228E-2</v>
      </c>
      <c r="AM37" s="1807">
        <v>1.9130302588301999E-2</v>
      </c>
      <c r="AN37" s="1807">
        <v>1.256274960875031E-2</v>
      </c>
      <c r="AO37" s="1807">
        <v>2.0722874583916123E-3</v>
      </c>
      <c r="AP37" s="1807">
        <v>4.5170056028507573E-3</v>
      </c>
      <c r="AQ37" s="1807">
        <v>1.5646883485433128E-2</v>
      </c>
      <c r="AR37" s="1807">
        <v>2.1560085222755748E-2</v>
      </c>
      <c r="AS37" s="1807">
        <v>7.2416531899471203E-3</v>
      </c>
      <c r="AT37" s="1807">
        <v>1.523112412797579E-2</v>
      </c>
      <c r="AU37" s="1807">
        <v>0</v>
      </c>
      <c r="AV37" s="1830">
        <v>3.149304297798896E-2</v>
      </c>
      <c r="AW37" s="1823">
        <f t="shared" si="56"/>
        <v>0</v>
      </c>
      <c r="AX37" s="1807">
        <f t="shared" si="19"/>
        <v>0</v>
      </c>
      <c r="AY37" s="1807">
        <f t="shared" si="20"/>
        <v>0</v>
      </c>
      <c r="AZ37" s="1807">
        <f t="shared" si="21"/>
        <v>0</v>
      </c>
      <c r="BA37" s="1807">
        <f t="shared" si="22"/>
        <v>0</v>
      </c>
      <c r="BB37" s="1807">
        <f t="shared" si="23"/>
        <v>0</v>
      </c>
      <c r="BC37" s="1807">
        <f t="shared" si="24"/>
        <v>0</v>
      </c>
      <c r="BD37" s="1807">
        <f t="shared" si="25"/>
        <v>0</v>
      </c>
      <c r="BE37" s="1807">
        <f t="shared" si="26"/>
        <v>0</v>
      </c>
      <c r="BF37" s="1807">
        <f t="shared" si="27"/>
        <v>0</v>
      </c>
      <c r="BG37" s="1807">
        <f t="shared" si="28"/>
        <v>0</v>
      </c>
      <c r="BH37" s="1807">
        <f t="shared" si="29"/>
        <v>0</v>
      </c>
      <c r="BI37" s="1807">
        <f t="shared" si="30"/>
        <v>0</v>
      </c>
      <c r="BJ37" s="1807">
        <f t="shared" si="31"/>
        <v>0</v>
      </c>
      <c r="BK37" s="1807">
        <f t="shared" si="32"/>
        <v>0</v>
      </c>
      <c r="BL37" s="1807">
        <f t="shared" si="33"/>
        <v>0</v>
      </c>
      <c r="BM37" s="1807">
        <f t="shared" si="0"/>
        <v>0</v>
      </c>
      <c r="BN37" s="1807">
        <f t="shared" si="1"/>
        <v>0</v>
      </c>
      <c r="BO37" s="1807">
        <f t="shared" si="34"/>
        <v>0</v>
      </c>
      <c r="BP37" s="1807">
        <f t="shared" si="35"/>
        <v>0</v>
      </c>
      <c r="BQ37" s="1807">
        <f t="shared" si="36"/>
        <v>0</v>
      </c>
      <c r="BR37" s="1807">
        <f t="shared" si="37"/>
        <v>0</v>
      </c>
      <c r="BS37" s="1807">
        <f t="shared" si="38"/>
        <v>0</v>
      </c>
      <c r="BT37" s="1807">
        <f t="shared" si="39"/>
        <v>0</v>
      </c>
      <c r="BU37" s="1807">
        <f t="shared" si="2"/>
        <v>0</v>
      </c>
      <c r="BV37" s="1807">
        <f t="shared" si="3"/>
        <v>0</v>
      </c>
      <c r="BW37" s="1807">
        <f t="shared" si="4"/>
        <v>0</v>
      </c>
      <c r="BX37" s="1807">
        <f t="shared" si="5"/>
        <v>0</v>
      </c>
      <c r="BY37" s="1807">
        <f t="shared" si="59"/>
        <v>0</v>
      </c>
      <c r="BZ37" s="1807">
        <f t="shared" si="7"/>
        <v>0</v>
      </c>
      <c r="CA37" s="1807">
        <f t="shared" si="8"/>
        <v>0</v>
      </c>
      <c r="CB37" s="1807">
        <f t="shared" si="9"/>
        <v>0</v>
      </c>
      <c r="CC37" s="1807">
        <f t="shared" si="10"/>
        <v>0</v>
      </c>
      <c r="CD37" s="1807">
        <f t="shared" si="11"/>
        <v>0</v>
      </c>
      <c r="CE37" s="1807">
        <f t="shared" si="12"/>
        <v>0</v>
      </c>
      <c r="CF37" s="1807">
        <f t="shared" si="13"/>
        <v>0</v>
      </c>
      <c r="CG37" s="1807">
        <f t="shared" si="14"/>
        <v>0</v>
      </c>
      <c r="CH37" s="1807">
        <f t="shared" si="15"/>
        <v>0</v>
      </c>
      <c r="CI37" s="1807">
        <f t="shared" si="16"/>
        <v>0</v>
      </c>
      <c r="CJ37" s="1830">
        <f t="shared" si="17"/>
        <v>0</v>
      </c>
      <c r="CK37" s="773">
        <f t="shared" si="40"/>
        <v>0</v>
      </c>
      <c r="CL37" s="799">
        <v>0.96989477166596683</v>
      </c>
      <c r="CM37" s="773">
        <f t="shared" si="41"/>
        <v>0</v>
      </c>
      <c r="CN37" s="1816">
        <v>3.9525978257456563E-3</v>
      </c>
      <c r="CO37" s="1835">
        <v>3.3202634678292159E-3</v>
      </c>
      <c r="CP37" s="1835">
        <v>2.6768983749852577E-3</v>
      </c>
      <c r="CQ37" s="1835">
        <v>3.1619510188675088E-3</v>
      </c>
      <c r="CR37" s="1835">
        <v>1.1673634445367955E-2</v>
      </c>
      <c r="CS37" s="1835">
        <v>4.9789317301286917E-3</v>
      </c>
      <c r="CT37" s="1835">
        <v>4.8062460016703897E-3</v>
      </c>
      <c r="CU37" s="1835">
        <v>5.2170373777874739E-3</v>
      </c>
      <c r="CV37" s="1835">
        <v>3.6640617571443938E-3</v>
      </c>
      <c r="CW37" s="1835">
        <v>3.891190297968397E-3</v>
      </c>
      <c r="CX37" s="1835">
        <v>4.9988330487435624E-3</v>
      </c>
      <c r="CY37" s="1835">
        <v>7.0873808223877221E-3</v>
      </c>
      <c r="CZ37" s="1835">
        <v>4.3654407089058662E-3</v>
      </c>
      <c r="DA37" s="1835">
        <v>1.3737694690934485E-3</v>
      </c>
      <c r="DB37" s="1835">
        <v>8.1189454586398889E-3</v>
      </c>
      <c r="DC37" s="1835">
        <v>5.7888974016612514E-3</v>
      </c>
      <c r="DD37" s="1835">
        <v>4.5472762409010537E-3</v>
      </c>
      <c r="DE37" s="1835">
        <v>4.1930041316607727E-3</v>
      </c>
      <c r="DF37" s="1835">
        <v>4.0601824216169452E-3</v>
      </c>
      <c r="DG37" s="1835">
        <v>3.8438171802805347E-3</v>
      </c>
      <c r="DH37" s="1835">
        <v>2.4403082436861684E-3</v>
      </c>
      <c r="DI37" s="1835">
        <v>4.1185305712044314E-3</v>
      </c>
      <c r="DJ37" s="1835">
        <v>7.1022029043181145E-3</v>
      </c>
      <c r="DK37" s="1835">
        <v>6.4635173439298501E-3</v>
      </c>
      <c r="DL37" s="1835">
        <v>6.5874397806812328E-3</v>
      </c>
      <c r="DM37" s="1835">
        <v>4.9955140575892237E-3</v>
      </c>
      <c r="DN37" s="1835">
        <v>5.4108149981935989E-3</v>
      </c>
      <c r="DO37" s="1835">
        <v>2.7779428668886736E-2</v>
      </c>
      <c r="DP37" s="1835">
        <v>1.8306546669910329E-2</v>
      </c>
      <c r="DQ37" s="1835">
        <v>1.0245492265416756</v>
      </c>
      <c r="DR37" s="1835">
        <v>2.2654994604759837E-2</v>
      </c>
      <c r="DS37" s="1835">
        <v>1.6238224331874645E-2</v>
      </c>
      <c r="DT37" s="1835">
        <v>4.4222582752872679E-3</v>
      </c>
      <c r="DU37" s="1835">
        <v>6.4885950532948084E-3</v>
      </c>
      <c r="DV37" s="1835">
        <v>1.7751436524252616E-2</v>
      </c>
      <c r="DW37" s="1835">
        <v>2.4686261824748781E-2</v>
      </c>
      <c r="DX37" s="1835">
        <v>9.4903321938299649E-3</v>
      </c>
      <c r="DY37" s="1835">
        <v>1.8262976973284686E-2</v>
      </c>
      <c r="DZ37" s="1835">
        <v>4.4193508460035813E-3</v>
      </c>
      <c r="EA37" s="1836">
        <v>3.5385371317992624E-2</v>
      </c>
      <c r="EB37" s="1777">
        <v>0</v>
      </c>
      <c r="EC37" s="774">
        <v>0.85385934498430394</v>
      </c>
      <c r="ED37" s="1778">
        <f t="shared" si="42"/>
        <v>0</v>
      </c>
      <c r="EE37" s="1777">
        <f t="shared" si="43"/>
        <v>0</v>
      </c>
      <c r="EF37" s="779">
        <v>3.9036686501429038E-2</v>
      </c>
      <c r="EG37" s="1778">
        <f t="shared" si="44"/>
        <v>0</v>
      </c>
      <c r="EH37" s="1777">
        <f t="shared" si="45"/>
        <v>0</v>
      </c>
      <c r="EI37" s="1978"/>
      <c r="EJ37" s="1939"/>
      <c r="EK37" s="799">
        <v>0.20211940013809457</v>
      </c>
      <c r="EL37" s="1602">
        <f t="shared" si="46"/>
        <v>0</v>
      </c>
      <c r="EM37" s="1779">
        <f t="shared" si="47"/>
        <v>0</v>
      </c>
      <c r="EN37" s="1602">
        <f t="shared" si="48"/>
        <v>0</v>
      </c>
      <c r="EO37" s="1780">
        <f t="shared" si="49"/>
        <v>0</v>
      </c>
      <c r="EP37" s="777">
        <v>30</v>
      </c>
      <c r="EQ37" s="778" t="s">
        <v>22</v>
      </c>
      <c r="ER37" s="716"/>
      <c r="ES37" s="777">
        <v>30</v>
      </c>
      <c r="ET37" s="778" t="s">
        <v>22</v>
      </c>
      <c r="EU37" s="779">
        <v>1.1721000000000001E-2</v>
      </c>
      <c r="EV37" s="1751">
        <f t="shared" si="50"/>
        <v>0</v>
      </c>
      <c r="EW37" s="1752">
        <f t="shared" si="51"/>
        <v>0</v>
      </c>
      <c r="EX37" s="1753">
        <f t="shared" si="52"/>
        <v>0</v>
      </c>
      <c r="EY37" s="774">
        <v>7.5430000000000002E-3</v>
      </c>
      <c r="EZ37" s="1751">
        <f t="shared" si="53"/>
        <v>0</v>
      </c>
      <c r="FA37" s="1754">
        <f t="shared" si="54"/>
        <v>0</v>
      </c>
      <c r="FB37" s="1755">
        <f t="shared" si="55"/>
        <v>0</v>
      </c>
    </row>
    <row r="38" spans="2:158" ht="11.25" customHeight="1">
      <c r="B38" s="777">
        <v>31</v>
      </c>
      <c r="C38" s="778" t="s">
        <v>414</v>
      </c>
      <c r="D38" s="1133">
        <v>0</v>
      </c>
      <c r="E38" s="1775"/>
      <c r="F38" s="1776">
        <v>0.70399005338321852</v>
      </c>
      <c r="G38" s="1776">
        <v>0.70399005338321852</v>
      </c>
      <c r="H38" s="773">
        <f>D38*F38+E38*G38</f>
        <v>0</v>
      </c>
      <c r="I38" s="1806">
        <v>7.6294490754904812E-2</v>
      </c>
      <c r="J38" s="1807">
        <v>8.5455530613824604E-2</v>
      </c>
      <c r="K38" s="1807">
        <v>7.5638099190703467E-2</v>
      </c>
      <c r="L38" s="1807">
        <v>5.4425592804578905E-2</v>
      </c>
      <c r="M38" s="1807">
        <v>0.32105348198416545</v>
      </c>
      <c r="N38" s="1807">
        <v>4.0990148317935425E-2</v>
      </c>
      <c r="O38" s="1807">
        <v>1.9622105036946422E-2</v>
      </c>
      <c r="P38" s="1807">
        <v>4.3269854448278543E-2</v>
      </c>
      <c r="Q38" s="1807">
        <v>1.9918873462388288E-2</v>
      </c>
      <c r="R38" s="1807">
        <v>6.5353929723306739E-2</v>
      </c>
      <c r="S38" s="1807">
        <v>2.0495114963637699E-2</v>
      </c>
      <c r="T38" s="1807">
        <v>9.3193203532510455E-2</v>
      </c>
      <c r="U38" s="1807">
        <v>1.796956626570579E-2</v>
      </c>
      <c r="V38" s="1807">
        <v>8.4230384166673559E-3</v>
      </c>
      <c r="W38" s="1807">
        <v>3.7025270758122744E-2</v>
      </c>
      <c r="X38" s="1807">
        <v>2.4127108670066694E-2</v>
      </c>
      <c r="Y38" s="1807">
        <v>2.4859348423393955E-2</v>
      </c>
      <c r="Z38" s="1807">
        <v>2.8960370909337032E-2</v>
      </c>
      <c r="AA38" s="1807">
        <v>2.0439583510369751E-2</v>
      </c>
      <c r="AB38" s="1807">
        <v>1.8406191173394686E-2</v>
      </c>
      <c r="AC38" s="1807">
        <v>9.7343338065301148E-3</v>
      </c>
      <c r="AD38" s="1807">
        <v>2.1616579470332967E-2</v>
      </c>
      <c r="AE38" s="1807">
        <v>0.15457676273336959</v>
      </c>
      <c r="AF38" s="1807">
        <v>5.0758428306856722E-2</v>
      </c>
      <c r="AG38" s="1807">
        <v>2.85342358991049E-2</v>
      </c>
      <c r="AH38" s="1807">
        <v>2.0314072409838752E-2</v>
      </c>
      <c r="AI38" s="1807">
        <v>7.0255274620981675E-2</v>
      </c>
      <c r="AJ38" s="1807">
        <v>6.3173181813367785E-2</v>
      </c>
      <c r="AK38" s="1807">
        <v>3.9116714410453592E-2</v>
      </c>
      <c r="AL38" s="1807">
        <v>2.8187227662465446E-3</v>
      </c>
      <c r="AM38" s="1807">
        <v>8.688140321755583E-2</v>
      </c>
      <c r="AN38" s="1807">
        <v>3.130852710526541E-2</v>
      </c>
      <c r="AO38" s="1807">
        <v>4.2313155298225068E-2</v>
      </c>
      <c r="AP38" s="1807">
        <v>2.9411521533632263E-2</v>
      </c>
      <c r="AQ38" s="1807">
        <v>1.7511552098432727E-2</v>
      </c>
      <c r="AR38" s="1807">
        <v>4.5982128660921551E-2</v>
      </c>
      <c r="AS38" s="1807">
        <v>2.1536259226142555E-2</v>
      </c>
      <c r="AT38" s="1807">
        <v>4.7283090504857343E-2</v>
      </c>
      <c r="AU38" s="1807">
        <v>5.0754013296578561E-2</v>
      </c>
      <c r="AV38" s="1830">
        <v>9.9933945579680813E-2</v>
      </c>
      <c r="AW38" s="1823">
        <f t="shared" si="56"/>
        <v>0</v>
      </c>
      <c r="AX38" s="1807">
        <f t="shared" si="19"/>
        <v>0</v>
      </c>
      <c r="AY38" s="1807">
        <f t="shared" si="20"/>
        <v>0</v>
      </c>
      <c r="AZ38" s="1807">
        <f t="shared" si="21"/>
        <v>0</v>
      </c>
      <c r="BA38" s="1807">
        <f t="shared" si="22"/>
        <v>0</v>
      </c>
      <c r="BB38" s="1807">
        <f t="shared" si="23"/>
        <v>0</v>
      </c>
      <c r="BC38" s="1807">
        <f t="shared" si="24"/>
        <v>0</v>
      </c>
      <c r="BD38" s="1807">
        <f t="shared" si="25"/>
        <v>0</v>
      </c>
      <c r="BE38" s="1807">
        <f t="shared" si="26"/>
        <v>0</v>
      </c>
      <c r="BF38" s="1807">
        <f t="shared" si="27"/>
        <v>0</v>
      </c>
      <c r="BG38" s="1807">
        <f t="shared" si="28"/>
        <v>0</v>
      </c>
      <c r="BH38" s="1807">
        <f t="shared" si="29"/>
        <v>0</v>
      </c>
      <c r="BI38" s="1807">
        <f t="shared" si="30"/>
        <v>0</v>
      </c>
      <c r="BJ38" s="1807">
        <f t="shared" si="31"/>
        <v>0</v>
      </c>
      <c r="BK38" s="1807">
        <f t="shared" si="32"/>
        <v>0</v>
      </c>
      <c r="BL38" s="1807">
        <f t="shared" si="33"/>
        <v>0</v>
      </c>
      <c r="BM38" s="1807">
        <f t="shared" si="0"/>
        <v>0</v>
      </c>
      <c r="BN38" s="1807">
        <f t="shared" si="1"/>
        <v>0</v>
      </c>
      <c r="BO38" s="1807">
        <f t="shared" si="34"/>
        <v>0</v>
      </c>
      <c r="BP38" s="1807">
        <f t="shared" si="35"/>
        <v>0</v>
      </c>
      <c r="BQ38" s="1807">
        <f t="shared" si="36"/>
        <v>0</v>
      </c>
      <c r="BR38" s="1807">
        <f t="shared" si="37"/>
        <v>0</v>
      </c>
      <c r="BS38" s="1807">
        <f t="shared" si="38"/>
        <v>0</v>
      </c>
      <c r="BT38" s="1807">
        <f t="shared" si="39"/>
        <v>0</v>
      </c>
      <c r="BU38" s="1807">
        <f t="shared" si="2"/>
        <v>0</v>
      </c>
      <c r="BV38" s="1807">
        <f t="shared" si="3"/>
        <v>0</v>
      </c>
      <c r="BW38" s="1807">
        <f t="shared" si="4"/>
        <v>0</v>
      </c>
      <c r="BX38" s="1807">
        <f t="shared" si="5"/>
        <v>0</v>
      </c>
      <c r="BY38" s="1807">
        <f t="shared" si="59"/>
        <v>0</v>
      </c>
      <c r="BZ38" s="1807">
        <f t="shared" si="7"/>
        <v>0</v>
      </c>
      <c r="CA38" s="1807">
        <f t="shared" si="8"/>
        <v>0</v>
      </c>
      <c r="CB38" s="1807">
        <f t="shared" si="9"/>
        <v>0</v>
      </c>
      <c r="CC38" s="1807">
        <f t="shared" si="10"/>
        <v>0</v>
      </c>
      <c r="CD38" s="1807">
        <f t="shared" si="11"/>
        <v>0</v>
      </c>
      <c r="CE38" s="1807">
        <f t="shared" si="12"/>
        <v>0</v>
      </c>
      <c r="CF38" s="1807">
        <f t="shared" si="13"/>
        <v>0</v>
      </c>
      <c r="CG38" s="1807">
        <f t="shared" si="14"/>
        <v>0</v>
      </c>
      <c r="CH38" s="1807">
        <f t="shared" si="15"/>
        <v>0</v>
      </c>
      <c r="CI38" s="1807">
        <f t="shared" si="16"/>
        <v>0</v>
      </c>
      <c r="CJ38" s="1830">
        <f t="shared" si="17"/>
        <v>0</v>
      </c>
      <c r="CK38" s="773">
        <f t="shared" si="40"/>
        <v>0</v>
      </c>
      <c r="CL38" s="1776">
        <v>0.70399005338321852</v>
      </c>
      <c r="CM38" s="773">
        <f t="shared" si="41"/>
        <v>0</v>
      </c>
      <c r="CN38" s="1816">
        <v>6.4197811192040502E-2</v>
      </c>
      <c r="CO38" s="1835">
        <v>8.1848050944922188E-2</v>
      </c>
      <c r="CP38" s="1835">
        <v>6.8804568176280945E-2</v>
      </c>
      <c r="CQ38" s="1835">
        <v>4.6243249728072304E-2</v>
      </c>
      <c r="CR38" s="1835">
        <v>0.24724393086512073</v>
      </c>
      <c r="CS38" s="1835">
        <v>5.2298581984962476E-2</v>
      </c>
      <c r="CT38" s="1835">
        <v>1.8388316721500729E-2</v>
      </c>
      <c r="CU38" s="1835">
        <v>4.8067451892846016E-2</v>
      </c>
      <c r="CV38" s="1835">
        <v>1.871145409698172E-2</v>
      </c>
      <c r="CW38" s="1835">
        <v>5.4309972257688709E-2</v>
      </c>
      <c r="CX38" s="1835">
        <v>1.935885018642635E-2</v>
      </c>
      <c r="CY38" s="1835">
        <v>8.0679848299613291E-2</v>
      </c>
      <c r="CZ38" s="1835">
        <v>2.3790660677056166E-2</v>
      </c>
      <c r="DA38" s="1835">
        <v>9.9834108235873128E-3</v>
      </c>
      <c r="DB38" s="1835">
        <v>3.2200075225443353E-2</v>
      </c>
      <c r="DC38" s="1835">
        <v>2.2480847755454135E-2</v>
      </c>
      <c r="DD38" s="1835">
        <v>2.2760999609716018E-2</v>
      </c>
      <c r="DE38" s="1835">
        <v>2.8608024246875134E-2</v>
      </c>
      <c r="DF38" s="1835">
        <v>2.3515839553464386E-2</v>
      </c>
      <c r="DG38" s="1835">
        <v>1.9087228268531365E-2</v>
      </c>
      <c r="DH38" s="1835">
        <v>1.0383226440022651E-2</v>
      </c>
      <c r="DI38" s="1835">
        <v>2.211091961457131E-2</v>
      </c>
      <c r="DJ38" s="1835">
        <v>0.12302594123466365</v>
      </c>
      <c r="DK38" s="1835">
        <v>4.5762231979862601E-2</v>
      </c>
      <c r="DL38" s="1835">
        <v>3.2548671180834564E-2</v>
      </c>
      <c r="DM38" s="1835">
        <v>2.5224198272784715E-2</v>
      </c>
      <c r="DN38" s="1835">
        <v>6.0143945254256259E-2</v>
      </c>
      <c r="DO38" s="1835">
        <v>5.2537457622136234E-2</v>
      </c>
      <c r="DP38" s="1835">
        <v>3.5285918888341851E-2</v>
      </c>
      <c r="DQ38" s="1835">
        <v>5.5197934818323495E-3</v>
      </c>
      <c r="DR38" s="1835">
        <v>1.0711248947596101</v>
      </c>
      <c r="DS38" s="1835">
        <v>3.1686173537964331E-2</v>
      </c>
      <c r="DT38" s="1835">
        <v>3.7039864003476218E-2</v>
      </c>
      <c r="DU38" s="1835">
        <v>2.6981165819690869E-2</v>
      </c>
      <c r="DV38" s="1835">
        <v>1.7990149504595036E-2</v>
      </c>
      <c r="DW38" s="1835">
        <v>4.1635274122226465E-2</v>
      </c>
      <c r="DX38" s="1835">
        <v>2.1071115607297315E-2</v>
      </c>
      <c r="DY38" s="1835">
        <v>4.4616083647724819E-2</v>
      </c>
      <c r="DZ38" s="1835">
        <v>5.4559003734790314E-2</v>
      </c>
      <c r="EA38" s="1836">
        <v>8.8331341751938408E-2</v>
      </c>
      <c r="EB38" s="1777">
        <v>0</v>
      </c>
      <c r="EC38" s="774">
        <v>0.49554509652462053</v>
      </c>
      <c r="ED38" s="1778">
        <f t="shared" si="42"/>
        <v>0</v>
      </c>
      <c r="EE38" s="1777">
        <f t="shared" si="43"/>
        <v>0</v>
      </c>
      <c r="EF38" s="779">
        <v>0.31754412275277494</v>
      </c>
      <c r="EG38" s="1778">
        <f t="shared" si="44"/>
        <v>0</v>
      </c>
      <c r="EH38" s="1777">
        <f t="shared" si="45"/>
        <v>0</v>
      </c>
      <c r="EI38" s="1978"/>
      <c r="EJ38" s="1939"/>
      <c r="EK38" s="799">
        <v>4.7591172809132345E-2</v>
      </c>
      <c r="EL38" s="1602">
        <f t="shared" si="46"/>
        <v>0</v>
      </c>
      <c r="EM38" s="1779">
        <f t="shared" si="47"/>
        <v>0</v>
      </c>
      <c r="EN38" s="1602">
        <f t="shared" si="48"/>
        <v>0</v>
      </c>
      <c r="EO38" s="1780">
        <f t="shared" si="49"/>
        <v>0</v>
      </c>
      <c r="EP38" s="777">
        <v>31</v>
      </c>
      <c r="EQ38" s="778" t="s">
        <v>414</v>
      </c>
      <c r="ER38" s="716"/>
      <c r="ES38" s="777">
        <v>31</v>
      </c>
      <c r="ET38" s="778" t="s">
        <v>414</v>
      </c>
      <c r="EU38" s="779">
        <v>6.6244999999999998E-2</v>
      </c>
      <c r="EV38" s="1751">
        <f t="shared" si="50"/>
        <v>0</v>
      </c>
      <c r="EW38" s="1752">
        <f t="shared" si="51"/>
        <v>0</v>
      </c>
      <c r="EX38" s="1753">
        <f t="shared" si="52"/>
        <v>0</v>
      </c>
      <c r="EY38" s="774">
        <v>6.4505000000000007E-2</v>
      </c>
      <c r="EZ38" s="1751">
        <f t="shared" si="53"/>
        <v>0</v>
      </c>
      <c r="FA38" s="1754">
        <f t="shared" si="54"/>
        <v>0</v>
      </c>
      <c r="FB38" s="1755">
        <f t="shared" si="55"/>
        <v>0</v>
      </c>
    </row>
    <row r="39" spans="2:158" ht="11.25" customHeight="1">
      <c r="B39" s="777">
        <v>32</v>
      </c>
      <c r="C39" s="778" t="s">
        <v>415</v>
      </c>
      <c r="D39" s="1133">
        <v>0</v>
      </c>
      <c r="E39" s="1775"/>
      <c r="F39" s="1776">
        <v>0.49381636805145368</v>
      </c>
      <c r="G39" s="1776">
        <v>0.49381636805145368</v>
      </c>
      <c r="H39" s="773">
        <f t="shared" ref="H39:H47" si="60">D39*F39</f>
        <v>0</v>
      </c>
      <c r="I39" s="1806">
        <v>4.1383376545290314E-3</v>
      </c>
      <c r="J39" s="1807">
        <v>3.6670794953169751E-3</v>
      </c>
      <c r="K39" s="1807">
        <v>1.7638514214567338E-3</v>
      </c>
      <c r="L39" s="1807">
        <v>5.3829381302807301E-3</v>
      </c>
      <c r="M39" s="1807">
        <v>7.1632466203479291E-3</v>
      </c>
      <c r="N39" s="1807">
        <v>3.5690798924806703E-3</v>
      </c>
      <c r="O39" s="1807">
        <v>3.8351544806837154E-3</v>
      </c>
      <c r="P39" s="1807">
        <v>6.1814077783255063E-3</v>
      </c>
      <c r="Q39" s="1807">
        <v>1.6390198858951949E-2</v>
      </c>
      <c r="R39" s="1807">
        <v>3.904260736717026E-3</v>
      </c>
      <c r="S39" s="1807">
        <v>6.0236538602806144E-3</v>
      </c>
      <c r="T39" s="1807">
        <v>4.9062645251252389E-3</v>
      </c>
      <c r="U39" s="1807">
        <v>1.8552254400300051E-3</v>
      </c>
      <c r="V39" s="1807">
        <v>2.6725357648168528E-3</v>
      </c>
      <c r="W39" s="1807">
        <v>6.8158844765342959E-3</v>
      </c>
      <c r="X39" s="1807">
        <v>5.296194586112201E-3</v>
      </c>
      <c r="Y39" s="1807">
        <v>5.4625147193510405E-3</v>
      </c>
      <c r="Z39" s="1807">
        <v>5.7700768215506451E-3</v>
      </c>
      <c r="AA39" s="1807">
        <v>1.1461962579916322E-2</v>
      </c>
      <c r="AB39" s="1807">
        <v>1.749348747884619E-2</v>
      </c>
      <c r="AC39" s="1807">
        <v>9.7343338065301148E-3</v>
      </c>
      <c r="AD39" s="1807">
        <v>3.7109137364642899E-3</v>
      </c>
      <c r="AE39" s="1807">
        <v>6.1265180351640384E-3</v>
      </c>
      <c r="AF39" s="1807">
        <v>8.6934835051657496E-3</v>
      </c>
      <c r="AG39" s="1807">
        <v>9.5307191321977978E-3</v>
      </c>
      <c r="AH39" s="1807">
        <v>3.512836715111517E-2</v>
      </c>
      <c r="AI39" s="1807">
        <v>9.7340179592631353E-3</v>
      </c>
      <c r="AJ39" s="1807">
        <v>3.9379481259465582E-2</v>
      </c>
      <c r="AK39" s="1807">
        <v>5.8464437261600208E-2</v>
      </c>
      <c r="AL39" s="1807">
        <v>2.4307735557325587E-3</v>
      </c>
      <c r="AM39" s="1807">
        <v>9.4624327450299629E-3</v>
      </c>
      <c r="AN39" s="1807">
        <v>0.19916105804178461</v>
      </c>
      <c r="AO39" s="1807">
        <v>3.1806698543841959E-2</v>
      </c>
      <c r="AP39" s="1807">
        <v>1.9142843756803758E-2</v>
      </c>
      <c r="AQ39" s="1807">
        <v>1.1030127328283757E-2</v>
      </c>
      <c r="AR39" s="1807">
        <v>8.1629408210640131E-2</v>
      </c>
      <c r="AS39" s="1807">
        <v>3.6392526285347379E-2</v>
      </c>
      <c r="AT39" s="1807">
        <v>2.0058297400288701E-2</v>
      </c>
      <c r="AU39" s="1807">
        <v>0</v>
      </c>
      <c r="AV39" s="1830">
        <v>7.551511793910208E-2</v>
      </c>
      <c r="AW39" s="1823">
        <f t="shared" si="56"/>
        <v>0</v>
      </c>
      <c r="AX39" s="1807">
        <f t="shared" si="19"/>
        <v>0</v>
      </c>
      <c r="AY39" s="1807">
        <f t="shared" si="20"/>
        <v>0</v>
      </c>
      <c r="AZ39" s="1807">
        <f t="shared" si="21"/>
        <v>0</v>
      </c>
      <c r="BA39" s="1807">
        <f t="shared" si="22"/>
        <v>0</v>
      </c>
      <c r="BB39" s="1807">
        <f t="shared" si="23"/>
        <v>0</v>
      </c>
      <c r="BC39" s="1807">
        <f t="shared" si="24"/>
        <v>0</v>
      </c>
      <c r="BD39" s="1807">
        <f t="shared" si="25"/>
        <v>0</v>
      </c>
      <c r="BE39" s="1807">
        <f t="shared" si="26"/>
        <v>0</v>
      </c>
      <c r="BF39" s="1807">
        <f t="shared" si="27"/>
        <v>0</v>
      </c>
      <c r="BG39" s="1807">
        <f t="shared" si="28"/>
        <v>0</v>
      </c>
      <c r="BH39" s="1807">
        <f t="shared" si="29"/>
        <v>0</v>
      </c>
      <c r="BI39" s="1807">
        <f t="shared" si="30"/>
        <v>0</v>
      </c>
      <c r="BJ39" s="1807">
        <f t="shared" si="31"/>
        <v>0</v>
      </c>
      <c r="BK39" s="1807">
        <f t="shared" si="32"/>
        <v>0</v>
      </c>
      <c r="BL39" s="1807">
        <f t="shared" si="33"/>
        <v>0</v>
      </c>
      <c r="BM39" s="1807">
        <f t="shared" si="0"/>
        <v>0</v>
      </c>
      <c r="BN39" s="1807">
        <f t="shared" si="1"/>
        <v>0</v>
      </c>
      <c r="BO39" s="1807">
        <f t="shared" si="34"/>
        <v>0</v>
      </c>
      <c r="BP39" s="1807">
        <f t="shared" si="35"/>
        <v>0</v>
      </c>
      <c r="BQ39" s="1807">
        <f t="shared" si="36"/>
        <v>0</v>
      </c>
      <c r="BR39" s="1807">
        <f t="shared" si="37"/>
        <v>0</v>
      </c>
      <c r="BS39" s="1807">
        <f t="shared" si="38"/>
        <v>0</v>
      </c>
      <c r="BT39" s="1807">
        <f t="shared" si="39"/>
        <v>0</v>
      </c>
      <c r="BU39" s="1807">
        <f t="shared" si="2"/>
        <v>0</v>
      </c>
      <c r="BV39" s="1807">
        <f t="shared" si="3"/>
        <v>0</v>
      </c>
      <c r="BW39" s="1807">
        <f t="shared" si="4"/>
        <v>0</v>
      </c>
      <c r="BX39" s="1807">
        <f t="shared" si="5"/>
        <v>0</v>
      </c>
      <c r="BY39" s="1807">
        <f t="shared" si="59"/>
        <v>0</v>
      </c>
      <c r="BZ39" s="1807">
        <f t="shared" si="7"/>
        <v>0</v>
      </c>
      <c r="CA39" s="1807">
        <f t="shared" si="8"/>
        <v>0</v>
      </c>
      <c r="CB39" s="1807">
        <f t="shared" si="9"/>
        <v>0</v>
      </c>
      <c r="CC39" s="1807">
        <f t="shared" si="10"/>
        <v>0</v>
      </c>
      <c r="CD39" s="1807">
        <f t="shared" si="11"/>
        <v>0</v>
      </c>
      <c r="CE39" s="1807">
        <f t="shared" si="12"/>
        <v>0</v>
      </c>
      <c r="CF39" s="1807">
        <f t="shared" si="13"/>
        <v>0</v>
      </c>
      <c r="CG39" s="1807">
        <f t="shared" si="14"/>
        <v>0</v>
      </c>
      <c r="CH39" s="1807">
        <f t="shared" si="15"/>
        <v>0</v>
      </c>
      <c r="CI39" s="1807">
        <f t="shared" si="16"/>
        <v>0</v>
      </c>
      <c r="CJ39" s="1830">
        <f t="shared" si="17"/>
        <v>0</v>
      </c>
      <c r="CK39" s="773">
        <f t="shared" si="40"/>
        <v>0</v>
      </c>
      <c r="CL39" s="1787">
        <v>0.49381636805145368</v>
      </c>
      <c r="CM39" s="773">
        <f t="shared" si="41"/>
        <v>0</v>
      </c>
      <c r="CN39" s="1816">
        <v>4.6487083859061192E-3</v>
      </c>
      <c r="CO39" s="1835">
        <v>4.90127020150119E-3</v>
      </c>
      <c r="CP39" s="1835">
        <v>2.9763038506213334E-3</v>
      </c>
      <c r="CQ39" s="1835">
        <v>5.6062031737778234E-3</v>
      </c>
      <c r="CR39" s="1835">
        <v>9.4362077078380194E-3</v>
      </c>
      <c r="CS39" s="1835">
        <v>5.473972462052579E-3</v>
      </c>
      <c r="CT39" s="1835">
        <v>4.0850143487358298E-3</v>
      </c>
      <c r="CU39" s="1835">
        <v>7.2372002273551183E-3</v>
      </c>
      <c r="CV39" s="1835">
        <v>1.0803245362958007E-2</v>
      </c>
      <c r="CW39" s="1835">
        <v>4.3399799191066544E-3</v>
      </c>
      <c r="CX39" s="1835">
        <v>5.2935717333895335E-3</v>
      </c>
      <c r="CY39" s="1835">
        <v>6.2714639919887833E-3</v>
      </c>
      <c r="CZ39" s="1835">
        <v>4.3031870538236695E-3</v>
      </c>
      <c r="DA39" s="1835">
        <v>3.1597477515823563E-3</v>
      </c>
      <c r="DB39" s="1835">
        <v>5.9335644336969183E-3</v>
      </c>
      <c r="DC39" s="1835">
        <v>5.265372107637353E-3</v>
      </c>
      <c r="DD39" s="1835">
        <v>5.1524687634890891E-3</v>
      </c>
      <c r="DE39" s="1835">
        <v>6.2725381201462569E-3</v>
      </c>
      <c r="DF39" s="1835">
        <v>9.6294594039422667E-3</v>
      </c>
      <c r="DG39" s="1835">
        <v>1.2178761429376739E-2</v>
      </c>
      <c r="DH39" s="1835">
        <v>6.8190207939531908E-3</v>
      </c>
      <c r="DI39" s="1835">
        <v>4.9222977463509732E-3</v>
      </c>
      <c r="DJ39" s="1835">
        <v>6.8177523257891264E-3</v>
      </c>
      <c r="DK39" s="1835">
        <v>8.6935289682516324E-3</v>
      </c>
      <c r="DL39" s="1835">
        <v>8.1084407289398839E-3</v>
      </c>
      <c r="DM39" s="1835">
        <v>2.6673500787065856E-2</v>
      </c>
      <c r="DN39" s="1835">
        <v>9.8838691175322027E-3</v>
      </c>
      <c r="DO39" s="1835">
        <v>2.5052796752362435E-2</v>
      </c>
      <c r="DP39" s="1835">
        <v>3.6400328287859066E-2</v>
      </c>
      <c r="DQ39" s="1835">
        <v>4.3264325674881032E-3</v>
      </c>
      <c r="DR39" s="1835">
        <v>1.0094951095159017E-2</v>
      </c>
      <c r="DS39" s="1835">
        <v>1.1130229232168554</v>
      </c>
      <c r="DT39" s="1835">
        <v>2.0761321018990031E-2</v>
      </c>
      <c r="DU39" s="1835">
        <v>1.3206021183155206E-2</v>
      </c>
      <c r="DV39" s="1835">
        <v>8.6741216031699514E-3</v>
      </c>
      <c r="DW39" s="1835">
        <v>4.8477374878843425E-2</v>
      </c>
      <c r="DX39" s="1835">
        <v>2.3423997648919889E-2</v>
      </c>
      <c r="DY39" s="1835">
        <v>1.4489558161992903E-2</v>
      </c>
      <c r="DZ39" s="1835">
        <v>4.1348681794434296E-3</v>
      </c>
      <c r="EA39" s="1836">
        <v>4.8924624335905192E-2</v>
      </c>
      <c r="EB39" s="1777">
        <v>0</v>
      </c>
      <c r="EC39" s="774">
        <v>0.50685435249245303</v>
      </c>
      <c r="ED39" s="1778">
        <f t="shared" si="42"/>
        <v>0</v>
      </c>
      <c r="EE39" s="1777">
        <f t="shared" si="43"/>
        <v>0</v>
      </c>
      <c r="EF39" s="779">
        <v>0.11709269410688172</v>
      </c>
      <c r="EG39" s="1778">
        <f t="shared" si="44"/>
        <v>0</v>
      </c>
      <c r="EH39" s="1777">
        <f t="shared" si="45"/>
        <v>0</v>
      </c>
      <c r="EI39" s="1978"/>
      <c r="EJ39" s="1939"/>
      <c r="EK39" s="799">
        <v>3.7315684883460411E-2</v>
      </c>
      <c r="EL39" s="1602">
        <f t="shared" si="46"/>
        <v>0</v>
      </c>
      <c r="EM39" s="1779">
        <f t="shared" si="47"/>
        <v>0</v>
      </c>
      <c r="EN39" s="1602">
        <f t="shared" si="48"/>
        <v>0</v>
      </c>
      <c r="EO39" s="1780">
        <f t="shared" si="49"/>
        <v>0</v>
      </c>
      <c r="EP39" s="777">
        <v>32</v>
      </c>
      <c r="EQ39" s="778" t="s">
        <v>415</v>
      </c>
      <c r="ER39" s="716"/>
      <c r="ES39" s="777">
        <v>32</v>
      </c>
      <c r="ET39" s="778" t="s">
        <v>415</v>
      </c>
      <c r="EU39" s="779">
        <v>2.6584E-2</v>
      </c>
      <c r="EV39" s="1751">
        <f t="shared" si="50"/>
        <v>0</v>
      </c>
      <c r="EW39" s="1752">
        <f t="shared" si="51"/>
        <v>0</v>
      </c>
      <c r="EX39" s="1753">
        <f t="shared" si="52"/>
        <v>0</v>
      </c>
      <c r="EY39" s="774">
        <v>2.4732000000000001E-2</v>
      </c>
      <c r="EZ39" s="1751">
        <f t="shared" si="53"/>
        <v>0</v>
      </c>
      <c r="FA39" s="1754">
        <f t="shared" si="54"/>
        <v>0</v>
      </c>
      <c r="FB39" s="1755">
        <f t="shared" si="55"/>
        <v>0</v>
      </c>
    </row>
    <row r="40" spans="2:158" ht="11.25" customHeight="1">
      <c r="B40" s="777">
        <v>33</v>
      </c>
      <c r="C40" s="778" t="s">
        <v>5</v>
      </c>
      <c r="D40" s="1133">
        <v>0</v>
      </c>
      <c r="E40" s="1775"/>
      <c r="F40" s="1776">
        <v>1</v>
      </c>
      <c r="G40" s="1776">
        <v>1</v>
      </c>
      <c r="H40" s="773">
        <f t="shared" si="60"/>
        <v>0</v>
      </c>
      <c r="I40" s="1806">
        <v>0</v>
      </c>
      <c r="J40" s="1807">
        <v>0</v>
      </c>
      <c r="K40" s="1807">
        <v>0</v>
      </c>
      <c r="L40" s="1807">
        <v>0</v>
      </c>
      <c r="M40" s="1807">
        <v>0</v>
      </c>
      <c r="N40" s="1807">
        <v>0</v>
      </c>
      <c r="O40" s="1807">
        <v>0</v>
      </c>
      <c r="P40" s="1807">
        <v>0</v>
      </c>
      <c r="Q40" s="1807">
        <v>0</v>
      </c>
      <c r="R40" s="1807">
        <v>0</v>
      </c>
      <c r="S40" s="1807">
        <v>0</v>
      </c>
      <c r="T40" s="1807">
        <v>0</v>
      </c>
      <c r="U40" s="1807">
        <v>0</v>
      </c>
      <c r="V40" s="1807">
        <v>0</v>
      </c>
      <c r="W40" s="1807">
        <v>0</v>
      </c>
      <c r="X40" s="1807">
        <v>0</v>
      </c>
      <c r="Y40" s="1807">
        <v>0</v>
      </c>
      <c r="Z40" s="1807">
        <v>0</v>
      </c>
      <c r="AA40" s="1807">
        <v>0</v>
      </c>
      <c r="AB40" s="1807">
        <v>0</v>
      </c>
      <c r="AC40" s="1807">
        <v>0</v>
      </c>
      <c r="AD40" s="1807">
        <v>0</v>
      </c>
      <c r="AE40" s="1807">
        <v>0</v>
      </c>
      <c r="AF40" s="1807">
        <v>0</v>
      </c>
      <c r="AG40" s="1807">
        <v>0</v>
      </c>
      <c r="AH40" s="1807">
        <v>0</v>
      </c>
      <c r="AI40" s="1807">
        <v>0</v>
      </c>
      <c r="AJ40" s="1807">
        <v>0</v>
      </c>
      <c r="AK40" s="1807">
        <v>0</v>
      </c>
      <c r="AL40" s="1807">
        <v>0</v>
      </c>
      <c r="AM40" s="1807">
        <v>0</v>
      </c>
      <c r="AN40" s="1807">
        <v>0</v>
      </c>
      <c r="AO40" s="1807">
        <v>0</v>
      </c>
      <c r="AP40" s="1807">
        <v>0</v>
      </c>
      <c r="AQ40" s="1807">
        <v>0</v>
      </c>
      <c r="AR40" s="1807">
        <v>0</v>
      </c>
      <c r="AS40" s="1807">
        <v>0</v>
      </c>
      <c r="AT40" s="1807">
        <v>0</v>
      </c>
      <c r="AU40" s="1807">
        <v>0</v>
      </c>
      <c r="AV40" s="1830">
        <v>0.24659606656580937</v>
      </c>
      <c r="AW40" s="1823">
        <f t="shared" si="56"/>
        <v>0</v>
      </c>
      <c r="AX40" s="1807">
        <f t="shared" si="19"/>
        <v>0</v>
      </c>
      <c r="AY40" s="1807">
        <f t="shared" si="20"/>
        <v>0</v>
      </c>
      <c r="AZ40" s="1807">
        <f t="shared" si="21"/>
        <v>0</v>
      </c>
      <c r="BA40" s="1807">
        <f t="shared" si="22"/>
        <v>0</v>
      </c>
      <c r="BB40" s="1807">
        <f t="shared" si="23"/>
        <v>0</v>
      </c>
      <c r="BC40" s="1807">
        <f t="shared" si="24"/>
        <v>0</v>
      </c>
      <c r="BD40" s="1807">
        <f t="shared" si="25"/>
        <v>0</v>
      </c>
      <c r="BE40" s="1807">
        <f t="shared" si="26"/>
        <v>0</v>
      </c>
      <c r="BF40" s="1807">
        <f t="shared" si="27"/>
        <v>0</v>
      </c>
      <c r="BG40" s="1807">
        <f t="shared" si="28"/>
        <v>0</v>
      </c>
      <c r="BH40" s="1807">
        <f t="shared" si="29"/>
        <v>0</v>
      </c>
      <c r="BI40" s="1807">
        <f t="shared" si="30"/>
        <v>0</v>
      </c>
      <c r="BJ40" s="1807">
        <f t="shared" si="31"/>
        <v>0</v>
      </c>
      <c r="BK40" s="1807">
        <f t="shared" si="32"/>
        <v>0</v>
      </c>
      <c r="BL40" s="1807">
        <f t="shared" si="33"/>
        <v>0</v>
      </c>
      <c r="BM40" s="1807">
        <f t="shared" si="0"/>
        <v>0</v>
      </c>
      <c r="BN40" s="1807">
        <f t="shared" si="1"/>
        <v>0</v>
      </c>
      <c r="BO40" s="1807">
        <f t="shared" si="34"/>
        <v>0</v>
      </c>
      <c r="BP40" s="1807">
        <f t="shared" si="35"/>
        <v>0</v>
      </c>
      <c r="BQ40" s="1807">
        <f t="shared" si="36"/>
        <v>0</v>
      </c>
      <c r="BR40" s="1807">
        <f t="shared" si="37"/>
        <v>0</v>
      </c>
      <c r="BS40" s="1807">
        <f t="shared" si="38"/>
        <v>0</v>
      </c>
      <c r="BT40" s="1807">
        <f t="shared" si="39"/>
        <v>0</v>
      </c>
      <c r="BU40" s="1807">
        <f t="shared" si="2"/>
        <v>0</v>
      </c>
      <c r="BV40" s="1807">
        <f t="shared" si="3"/>
        <v>0</v>
      </c>
      <c r="BW40" s="1807">
        <f t="shared" si="4"/>
        <v>0</v>
      </c>
      <c r="BX40" s="1807">
        <f t="shared" si="5"/>
        <v>0</v>
      </c>
      <c r="BY40" s="1807">
        <f t="shared" si="59"/>
        <v>0</v>
      </c>
      <c r="BZ40" s="1807">
        <f t="shared" si="7"/>
        <v>0</v>
      </c>
      <c r="CA40" s="1807">
        <f t="shared" si="8"/>
        <v>0</v>
      </c>
      <c r="CB40" s="1807">
        <f t="shared" si="9"/>
        <v>0</v>
      </c>
      <c r="CC40" s="1807">
        <f t="shared" si="10"/>
        <v>0</v>
      </c>
      <c r="CD40" s="1807">
        <f t="shared" si="11"/>
        <v>0</v>
      </c>
      <c r="CE40" s="1807">
        <f t="shared" si="12"/>
        <v>0</v>
      </c>
      <c r="CF40" s="1807">
        <f t="shared" si="13"/>
        <v>0</v>
      </c>
      <c r="CG40" s="1807">
        <f t="shared" si="14"/>
        <v>0</v>
      </c>
      <c r="CH40" s="1807">
        <f t="shared" si="15"/>
        <v>0</v>
      </c>
      <c r="CI40" s="1807">
        <f t="shared" si="16"/>
        <v>0</v>
      </c>
      <c r="CJ40" s="1830">
        <f t="shared" si="17"/>
        <v>0</v>
      </c>
      <c r="CK40" s="773">
        <f t="shared" si="40"/>
        <v>0</v>
      </c>
      <c r="CL40" s="1787">
        <v>1</v>
      </c>
      <c r="CM40" s="773">
        <f t="shared" si="41"/>
        <v>0</v>
      </c>
      <c r="CN40" s="1816">
        <v>1.605143324344349E-3</v>
      </c>
      <c r="CO40" s="1835">
        <v>7.77426596115561E-4</v>
      </c>
      <c r="CP40" s="1835">
        <v>1.7368612203000327E-3</v>
      </c>
      <c r="CQ40" s="1835">
        <v>2.1445031261351642E-3</v>
      </c>
      <c r="CR40" s="1835">
        <v>3.9338358529467637E-3</v>
      </c>
      <c r="CS40" s="1835">
        <v>3.2101874336783239E-3</v>
      </c>
      <c r="CT40" s="1835">
        <v>7.2696560529365178E-4</v>
      </c>
      <c r="CU40" s="1835">
        <v>8.6425880343017137E-4</v>
      </c>
      <c r="CV40" s="1835">
        <v>4.3166038942576968E-4</v>
      </c>
      <c r="CW40" s="1835">
        <v>1.3369096857814287E-3</v>
      </c>
      <c r="CX40" s="1835">
        <v>6.102377003773153E-4</v>
      </c>
      <c r="CY40" s="1835">
        <v>2.4469099526399475E-3</v>
      </c>
      <c r="CZ40" s="1835">
        <v>1.2365480465220946E-3</v>
      </c>
      <c r="DA40" s="1835">
        <v>3.6742857543799281E-3</v>
      </c>
      <c r="DB40" s="1835">
        <v>9.1906945225501339E-4</v>
      </c>
      <c r="DC40" s="1835">
        <v>1.986816665873227E-3</v>
      </c>
      <c r="DD40" s="1835">
        <v>1.9049130868801065E-3</v>
      </c>
      <c r="DE40" s="1835">
        <v>8.6721226306970005E-4</v>
      </c>
      <c r="DF40" s="1835">
        <v>4.6212389028201786E-4</v>
      </c>
      <c r="DG40" s="1835">
        <v>6.0152699314988515E-4</v>
      </c>
      <c r="DH40" s="1835">
        <v>2.0744143343254487E-4</v>
      </c>
      <c r="DI40" s="1835">
        <v>4.4962490745467177E-3</v>
      </c>
      <c r="DJ40" s="1835">
        <v>1.0261379566387629E-3</v>
      </c>
      <c r="DK40" s="1835">
        <v>3.1884333107547926E-3</v>
      </c>
      <c r="DL40" s="1835">
        <v>8.9314237413285185E-4</v>
      </c>
      <c r="DM40" s="1835">
        <v>2.5999573726448602E-3</v>
      </c>
      <c r="DN40" s="1835">
        <v>5.1114629205985902E-3</v>
      </c>
      <c r="DO40" s="1835">
        <v>2.0785160659993075E-3</v>
      </c>
      <c r="DP40" s="1835">
        <v>1.5458807854865045E-3</v>
      </c>
      <c r="DQ40" s="1835">
        <v>3.717712051723334E-4</v>
      </c>
      <c r="DR40" s="1835">
        <v>2.1722310732783094E-3</v>
      </c>
      <c r="DS40" s="1835">
        <v>1.1203721559893708E-3</v>
      </c>
      <c r="DT40" s="1835">
        <v>1.0005731158452282</v>
      </c>
      <c r="DU40" s="1835">
        <v>2.8042809519977499E-3</v>
      </c>
      <c r="DV40" s="1835">
        <v>1.2683094352962708E-3</v>
      </c>
      <c r="DW40" s="1835">
        <v>2.0100791963674732E-3</v>
      </c>
      <c r="DX40" s="1835">
        <v>1.1549111650347881E-3</v>
      </c>
      <c r="DY40" s="1835">
        <v>1.2406776913499809E-3</v>
      </c>
      <c r="DZ40" s="1835">
        <v>5.4428163923580044E-4</v>
      </c>
      <c r="EA40" s="1836">
        <v>0.24708509365786072</v>
      </c>
      <c r="EB40" s="1777">
        <v>0</v>
      </c>
      <c r="EC40" s="774">
        <v>0.68176766526797428</v>
      </c>
      <c r="ED40" s="1778">
        <f t="shared" si="42"/>
        <v>0</v>
      </c>
      <c r="EE40" s="1777">
        <f t="shared" si="43"/>
        <v>0</v>
      </c>
      <c r="EF40" s="779">
        <v>0.34789626906938165</v>
      </c>
      <c r="EG40" s="1778">
        <f t="shared" si="44"/>
        <v>0</v>
      </c>
      <c r="EH40" s="1777">
        <f t="shared" si="45"/>
        <v>0</v>
      </c>
      <c r="EI40" s="1978"/>
      <c r="EJ40" s="1939"/>
      <c r="EK40" s="799">
        <v>2.1292925249441971E-3</v>
      </c>
      <c r="EL40" s="1602">
        <f t="shared" si="46"/>
        <v>0</v>
      </c>
      <c r="EM40" s="1779">
        <f t="shared" si="47"/>
        <v>0</v>
      </c>
      <c r="EN40" s="1602">
        <f t="shared" si="48"/>
        <v>0</v>
      </c>
      <c r="EO40" s="1780">
        <f t="shared" si="49"/>
        <v>0</v>
      </c>
      <c r="EP40" s="777">
        <v>33</v>
      </c>
      <c r="EQ40" s="778" t="s">
        <v>5</v>
      </c>
      <c r="ER40" s="716"/>
      <c r="ES40" s="777">
        <v>33</v>
      </c>
      <c r="ET40" s="778" t="s">
        <v>5</v>
      </c>
      <c r="EU40" s="779">
        <v>4.7114000000000003E-2</v>
      </c>
      <c r="EV40" s="1751">
        <f t="shared" si="50"/>
        <v>0</v>
      </c>
      <c r="EW40" s="1752">
        <f t="shared" si="51"/>
        <v>0</v>
      </c>
      <c r="EX40" s="1753">
        <f t="shared" si="52"/>
        <v>0</v>
      </c>
      <c r="EY40" s="774">
        <v>4.7114000000000003E-2</v>
      </c>
      <c r="EZ40" s="1751">
        <f t="shared" si="53"/>
        <v>0</v>
      </c>
      <c r="FA40" s="1754">
        <f t="shared" si="54"/>
        <v>0</v>
      </c>
      <c r="FB40" s="1755">
        <f t="shared" si="55"/>
        <v>0</v>
      </c>
    </row>
    <row r="41" spans="2:158" ht="11.25" customHeight="1">
      <c r="B41" s="777">
        <v>34</v>
      </c>
      <c r="C41" s="778" t="s">
        <v>23</v>
      </c>
      <c r="D41" s="1133">
        <v>0</v>
      </c>
      <c r="E41" s="1775"/>
      <c r="F41" s="1776">
        <v>0.98567848591568952</v>
      </c>
      <c r="G41" s="1776">
        <v>0.98567848591568952</v>
      </c>
      <c r="H41" s="773">
        <f t="shared" si="60"/>
        <v>0</v>
      </c>
      <c r="I41" s="1806">
        <v>2.0365834914020823E-5</v>
      </c>
      <c r="J41" s="1807">
        <v>0</v>
      </c>
      <c r="K41" s="1807">
        <v>2.0751193193608634E-4</v>
      </c>
      <c r="L41" s="1807">
        <v>0</v>
      </c>
      <c r="M41" s="1807">
        <v>7.0016696289115093E-4</v>
      </c>
      <c r="N41" s="1807">
        <v>3.1923791524871828E-4</v>
      </c>
      <c r="O41" s="1807">
        <v>1.6530838278809119E-5</v>
      </c>
      <c r="P41" s="1807">
        <v>1.9458786290636431E-4</v>
      </c>
      <c r="Q41" s="1807">
        <v>1.3191306928733964E-4</v>
      </c>
      <c r="R41" s="1807">
        <v>0</v>
      </c>
      <c r="S41" s="1807">
        <v>1.4691838683611255E-4</v>
      </c>
      <c r="T41" s="1807">
        <v>3.3569178329804263E-4</v>
      </c>
      <c r="U41" s="1807">
        <v>3.3487823827256413E-5</v>
      </c>
      <c r="V41" s="1807">
        <v>0</v>
      </c>
      <c r="W41" s="1807">
        <v>7.5090252707581226E-4</v>
      </c>
      <c r="X41" s="1807">
        <v>7.8462142016477048E-4</v>
      </c>
      <c r="Y41" s="1807">
        <v>3.2709668978149942E-4</v>
      </c>
      <c r="Z41" s="1807">
        <v>3.1303935835392063E-4</v>
      </c>
      <c r="AA41" s="1807">
        <v>1.6745562425957122E-3</v>
      </c>
      <c r="AB41" s="1807">
        <v>8.176303930330285E-4</v>
      </c>
      <c r="AC41" s="1807">
        <v>8.1119448387750967E-4</v>
      </c>
      <c r="AD41" s="1807">
        <v>3.8528612564383337E-4</v>
      </c>
      <c r="AE41" s="1807">
        <v>0</v>
      </c>
      <c r="AF41" s="1807">
        <v>1.5548819444337537E-4</v>
      </c>
      <c r="AG41" s="1807">
        <v>5.6868379352340449E-4</v>
      </c>
      <c r="AH41" s="1807">
        <v>1.1701654613962414E-4</v>
      </c>
      <c r="AI41" s="1807">
        <v>1.4601026938894701E-4</v>
      </c>
      <c r="AJ41" s="1807">
        <v>2.250558668092903E-4</v>
      </c>
      <c r="AK41" s="1807">
        <v>2.1063435408017893E-4</v>
      </c>
      <c r="AL41" s="1807">
        <v>0</v>
      </c>
      <c r="AM41" s="1807">
        <v>4.2114605139625326E-4</v>
      </c>
      <c r="AN41" s="1807">
        <v>4.7377558088820097E-3</v>
      </c>
      <c r="AO41" s="1807">
        <v>1.8703444686595322E-4</v>
      </c>
      <c r="AP41" s="1807">
        <v>0</v>
      </c>
      <c r="AQ41" s="1807">
        <v>7.8942174856917307E-5</v>
      </c>
      <c r="AR41" s="1807">
        <v>0</v>
      </c>
      <c r="AS41" s="1807">
        <v>3.7962069144112739E-4</v>
      </c>
      <c r="AT41" s="1807">
        <v>4.154153921846208E-4</v>
      </c>
      <c r="AU41" s="1807">
        <v>0</v>
      </c>
      <c r="AV41" s="1830">
        <v>1.4915514265624E-4</v>
      </c>
      <c r="AW41" s="1823">
        <f t="shared" si="56"/>
        <v>0</v>
      </c>
      <c r="AX41" s="1807">
        <f t="shared" si="19"/>
        <v>0</v>
      </c>
      <c r="AY41" s="1807">
        <f t="shared" si="20"/>
        <v>0</v>
      </c>
      <c r="AZ41" s="1807">
        <f t="shared" si="21"/>
        <v>0</v>
      </c>
      <c r="BA41" s="1807">
        <f t="shared" si="22"/>
        <v>0</v>
      </c>
      <c r="BB41" s="1807">
        <f t="shared" si="23"/>
        <v>0</v>
      </c>
      <c r="BC41" s="1807">
        <f t="shared" si="24"/>
        <v>0</v>
      </c>
      <c r="BD41" s="1807">
        <f t="shared" si="25"/>
        <v>0</v>
      </c>
      <c r="BE41" s="1807">
        <f t="shared" si="26"/>
        <v>0</v>
      </c>
      <c r="BF41" s="1807">
        <f t="shared" si="27"/>
        <v>0</v>
      </c>
      <c r="BG41" s="1807">
        <f t="shared" si="28"/>
        <v>0</v>
      </c>
      <c r="BH41" s="1807">
        <f t="shared" si="29"/>
        <v>0</v>
      </c>
      <c r="BI41" s="1807">
        <f t="shared" si="30"/>
        <v>0</v>
      </c>
      <c r="BJ41" s="1807">
        <f t="shared" si="31"/>
        <v>0</v>
      </c>
      <c r="BK41" s="1807">
        <f t="shared" si="32"/>
        <v>0</v>
      </c>
      <c r="BL41" s="1807">
        <f t="shared" si="33"/>
        <v>0</v>
      </c>
      <c r="BM41" s="1807">
        <f t="shared" si="0"/>
        <v>0</v>
      </c>
      <c r="BN41" s="1807">
        <f t="shared" si="1"/>
        <v>0</v>
      </c>
      <c r="BO41" s="1807">
        <f t="shared" si="34"/>
        <v>0</v>
      </c>
      <c r="BP41" s="1807">
        <f t="shared" si="35"/>
        <v>0</v>
      </c>
      <c r="BQ41" s="1807">
        <f t="shared" si="36"/>
        <v>0</v>
      </c>
      <c r="BR41" s="1807">
        <f t="shared" si="37"/>
        <v>0</v>
      </c>
      <c r="BS41" s="1807">
        <f t="shared" si="38"/>
        <v>0</v>
      </c>
      <c r="BT41" s="1807">
        <f t="shared" si="39"/>
        <v>0</v>
      </c>
      <c r="BU41" s="1807">
        <f t="shared" si="2"/>
        <v>0</v>
      </c>
      <c r="BV41" s="1807">
        <f t="shared" si="3"/>
        <v>0</v>
      </c>
      <c r="BW41" s="1807">
        <f t="shared" si="4"/>
        <v>0</v>
      </c>
      <c r="BX41" s="1807">
        <f t="shared" si="5"/>
        <v>0</v>
      </c>
      <c r="BY41" s="1807">
        <f t="shared" si="59"/>
        <v>0</v>
      </c>
      <c r="BZ41" s="1807">
        <f t="shared" si="7"/>
        <v>0</v>
      </c>
      <c r="CA41" s="1807">
        <f t="shared" si="8"/>
        <v>0</v>
      </c>
      <c r="CB41" s="1807">
        <f t="shared" si="9"/>
        <v>0</v>
      </c>
      <c r="CC41" s="1807">
        <f t="shared" si="10"/>
        <v>0</v>
      </c>
      <c r="CD41" s="1807">
        <f t="shared" si="11"/>
        <v>0</v>
      </c>
      <c r="CE41" s="1807">
        <f t="shared" si="12"/>
        <v>0</v>
      </c>
      <c r="CF41" s="1807">
        <f t="shared" si="13"/>
        <v>0</v>
      </c>
      <c r="CG41" s="1807">
        <f t="shared" si="14"/>
        <v>0</v>
      </c>
      <c r="CH41" s="1807">
        <f t="shared" si="15"/>
        <v>0</v>
      </c>
      <c r="CI41" s="1807">
        <f t="shared" si="16"/>
        <v>0</v>
      </c>
      <c r="CJ41" s="1830">
        <f t="shared" si="17"/>
        <v>0</v>
      </c>
      <c r="CK41" s="773">
        <f t="shared" si="40"/>
        <v>0</v>
      </c>
      <c r="CL41" s="1787">
        <v>0.98567848591568952</v>
      </c>
      <c r="CM41" s="773">
        <f t="shared" si="41"/>
        <v>0</v>
      </c>
      <c r="CN41" s="1816">
        <v>1.0079240228321014E-4</v>
      </c>
      <c r="CO41" s="1835">
        <v>1.3053244184313488E-4</v>
      </c>
      <c r="CP41" s="1835">
        <v>3.0261182596075654E-4</v>
      </c>
      <c r="CQ41" s="1835">
        <v>7.6552959040570437E-5</v>
      </c>
      <c r="CR41" s="1835">
        <v>8.9926808575747897E-4</v>
      </c>
      <c r="CS41" s="1835">
        <v>4.1956327469947483E-4</v>
      </c>
      <c r="CT41" s="1835">
        <v>7.2903493251626436E-5</v>
      </c>
      <c r="CU41" s="1835">
        <v>3.8824487861986007E-4</v>
      </c>
      <c r="CV41" s="1835">
        <v>2.2590081061157682E-4</v>
      </c>
      <c r="CW41" s="1835">
        <v>8.0431507321702771E-5</v>
      </c>
      <c r="CX41" s="1835">
        <v>2.2022313324017066E-4</v>
      </c>
      <c r="CY41" s="1835">
        <v>4.8700855376458745E-4</v>
      </c>
      <c r="CZ41" s="1835">
        <v>2.0311678035273768E-4</v>
      </c>
      <c r="DA41" s="1835">
        <v>4.7508399729172241E-5</v>
      </c>
      <c r="DB41" s="1835">
        <v>8.250010876605596E-4</v>
      </c>
      <c r="DC41" s="1835">
        <v>8.5369903675892097E-4</v>
      </c>
      <c r="DD41" s="1835">
        <v>3.9854635902570695E-4</v>
      </c>
      <c r="DE41" s="1835">
        <v>5.4116352799014748E-4</v>
      </c>
      <c r="DF41" s="1835">
        <v>2.0029581763859258E-3</v>
      </c>
      <c r="DG41" s="1835">
        <v>1.0510130288996313E-3</v>
      </c>
      <c r="DH41" s="1835">
        <v>9.7132593016074594E-4</v>
      </c>
      <c r="DI41" s="1835">
        <v>4.6297615873454524E-4</v>
      </c>
      <c r="DJ41" s="1835">
        <v>1.3882642507322606E-4</v>
      </c>
      <c r="DK41" s="1835">
        <v>2.8207932021270132E-4</v>
      </c>
      <c r="DL41" s="1835">
        <v>7.0315946825861826E-4</v>
      </c>
      <c r="DM41" s="1835">
        <v>3.4425812588327473E-4</v>
      </c>
      <c r="DN41" s="1835">
        <v>3.0095213180158538E-4</v>
      </c>
      <c r="DO41" s="1835">
        <v>4.1749806288435937E-4</v>
      </c>
      <c r="DP41" s="1835">
        <v>4.4860683270149586E-4</v>
      </c>
      <c r="DQ41" s="1835">
        <v>5.1578583492845593E-5</v>
      </c>
      <c r="DR41" s="1835">
        <v>5.60625407759237E-4</v>
      </c>
      <c r="DS41" s="1835">
        <v>5.2791891148876438E-3</v>
      </c>
      <c r="DT41" s="1835">
        <v>3.5348815203139897E-4</v>
      </c>
      <c r="DU41" s="1835">
        <v>1.0001159762380318</v>
      </c>
      <c r="DV41" s="1835">
        <v>1.6833735283281831E-4</v>
      </c>
      <c r="DW41" s="1835">
        <v>2.9734685412376876E-4</v>
      </c>
      <c r="DX41" s="1835">
        <v>5.5811446690507164E-4</v>
      </c>
      <c r="DY41" s="1835">
        <v>5.668185552044129E-4</v>
      </c>
      <c r="DZ41" s="1835">
        <v>1.5483225697448529E-4</v>
      </c>
      <c r="EA41" s="1836">
        <v>5.0221199871322542E-4</v>
      </c>
      <c r="EB41" s="1777">
        <v>0</v>
      </c>
      <c r="EC41" s="774">
        <v>0.76690707756076182</v>
      </c>
      <c r="ED41" s="1778">
        <f t="shared" si="42"/>
        <v>0</v>
      </c>
      <c r="EE41" s="1777">
        <f t="shared" si="43"/>
        <v>0</v>
      </c>
      <c r="EF41" s="779">
        <v>0.553483385742357</v>
      </c>
      <c r="EG41" s="1778">
        <f t="shared" si="44"/>
        <v>0</v>
      </c>
      <c r="EH41" s="1777">
        <f t="shared" si="45"/>
        <v>0</v>
      </c>
      <c r="EI41" s="1978"/>
      <c r="EJ41" s="1939"/>
      <c r="EK41" s="799">
        <v>2.4455343201512322E-2</v>
      </c>
      <c r="EL41" s="1602">
        <f t="shared" si="46"/>
        <v>0</v>
      </c>
      <c r="EM41" s="1779">
        <f t="shared" si="47"/>
        <v>0</v>
      </c>
      <c r="EN41" s="1602">
        <f t="shared" si="48"/>
        <v>0</v>
      </c>
      <c r="EO41" s="1780">
        <f t="shared" si="49"/>
        <v>0</v>
      </c>
      <c r="EP41" s="777">
        <v>34</v>
      </c>
      <c r="EQ41" s="778" t="s">
        <v>23</v>
      </c>
      <c r="ER41" s="716"/>
      <c r="ES41" s="777">
        <v>34</v>
      </c>
      <c r="ET41" s="778" t="s">
        <v>23</v>
      </c>
      <c r="EU41" s="779">
        <v>7.4245000000000005E-2</v>
      </c>
      <c r="EV41" s="1751">
        <f t="shared" si="50"/>
        <v>0</v>
      </c>
      <c r="EW41" s="1752">
        <f t="shared" si="51"/>
        <v>0</v>
      </c>
      <c r="EX41" s="1753">
        <f t="shared" si="52"/>
        <v>0</v>
      </c>
      <c r="EY41" s="774">
        <v>7.3960999999999999E-2</v>
      </c>
      <c r="EZ41" s="1751">
        <f t="shared" si="53"/>
        <v>0</v>
      </c>
      <c r="FA41" s="1754">
        <f t="shared" si="54"/>
        <v>0</v>
      </c>
      <c r="FB41" s="1755">
        <f t="shared" si="55"/>
        <v>0</v>
      </c>
    </row>
    <row r="42" spans="2:158" ht="11.25" customHeight="1">
      <c r="B42" s="777">
        <v>35</v>
      </c>
      <c r="C42" s="1788" t="s">
        <v>416</v>
      </c>
      <c r="D42" s="1133">
        <v>0</v>
      </c>
      <c r="E42" s="1775"/>
      <c r="F42" s="1776">
        <v>0.99986255062491836</v>
      </c>
      <c r="G42" s="1776">
        <v>0.99986255062491836</v>
      </c>
      <c r="H42" s="773">
        <f t="shared" si="60"/>
        <v>0</v>
      </c>
      <c r="I42" s="1806">
        <v>2.6882902086507486E-4</v>
      </c>
      <c r="J42" s="1807">
        <v>0</v>
      </c>
      <c r="K42" s="1807">
        <v>0</v>
      </c>
      <c r="L42" s="1807">
        <v>0</v>
      </c>
      <c r="M42" s="1807">
        <v>0</v>
      </c>
      <c r="N42" s="1807">
        <v>0</v>
      </c>
      <c r="O42" s="1807">
        <v>0</v>
      </c>
      <c r="P42" s="1807">
        <v>0</v>
      </c>
      <c r="Q42" s="1807">
        <v>3.297826732183491E-5</v>
      </c>
      <c r="R42" s="1807">
        <v>0</v>
      </c>
      <c r="S42" s="1807">
        <v>0</v>
      </c>
      <c r="T42" s="1807">
        <v>0</v>
      </c>
      <c r="U42" s="1807">
        <v>0</v>
      </c>
      <c r="V42" s="1807">
        <v>0</v>
      </c>
      <c r="W42" s="1807">
        <v>0</v>
      </c>
      <c r="X42" s="1807">
        <v>0</v>
      </c>
      <c r="Y42" s="1807">
        <v>0</v>
      </c>
      <c r="Z42" s="1807">
        <v>0</v>
      </c>
      <c r="AA42" s="1807">
        <v>0</v>
      </c>
      <c r="AB42" s="1807">
        <v>0</v>
      </c>
      <c r="AC42" s="1807">
        <v>0</v>
      </c>
      <c r="AD42" s="1807">
        <v>0</v>
      </c>
      <c r="AE42" s="1807">
        <v>0</v>
      </c>
      <c r="AF42" s="1807">
        <v>0</v>
      </c>
      <c r="AG42" s="1807">
        <v>4.7390316126950381E-5</v>
      </c>
      <c r="AH42" s="1807">
        <v>3.2764632919094763E-4</v>
      </c>
      <c r="AI42" s="1807">
        <v>0</v>
      </c>
      <c r="AJ42" s="1807">
        <v>2.7801018841147626E-5</v>
      </c>
      <c r="AK42" s="1807">
        <v>1.5318862114922105E-4</v>
      </c>
      <c r="AL42" s="1807">
        <v>3.7483015508597665E-6</v>
      </c>
      <c r="AM42" s="1807">
        <v>1.1833176858743505E-3</v>
      </c>
      <c r="AN42" s="1807">
        <v>9.5353749583094592E-4</v>
      </c>
      <c r="AO42" s="1807">
        <v>3.2527729889730993E-5</v>
      </c>
      <c r="AP42" s="1807">
        <v>2.4803569509247598E-5</v>
      </c>
      <c r="AQ42" s="1807">
        <v>1.4887405320430371E-2</v>
      </c>
      <c r="AR42" s="1807">
        <v>0</v>
      </c>
      <c r="AS42" s="1807">
        <v>2.4420044478669012E-5</v>
      </c>
      <c r="AT42" s="1807">
        <v>6.9622691427590074E-5</v>
      </c>
      <c r="AU42" s="1807">
        <v>0</v>
      </c>
      <c r="AV42" s="1830">
        <v>2.4290980375444803E-3</v>
      </c>
      <c r="AW42" s="1823">
        <f t="shared" si="56"/>
        <v>0</v>
      </c>
      <c r="AX42" s="1807">
        <f t="shared" si="19"/>
        <v>0</v>
      </c>
      <c r="AY42" s="1807">
        <f t="shared" si="20"/>
        <v>0</v>
      </c>
      <c r="AZ42" s="1807">
        <f t="shared" si="21"/>
        <v>0</v>
      </c>
      <c r="BA42" s="1807">
        <f t="shared" si="22"/>
        <v>0</v>
      </c>
      <c r="BB42" s="1807">
        <f t="shared" si="23"/>
        <v>0</v>
      </c>
      <c r="BC42" s="1807">
        <f t="shared" si="24"/>
        <v>0</v>
      </c>
      <c r="BD42" s="1807">
        <f t="shared" si="25"/>
        <v>0</v>
      </c>
      <c r="BE42" s="1807">
        <f t="shared" si="26"/>
        <v>0</v>
      </c>
      <c r="BF42" s="1807">
        <f t="shared" si="27"/>
        <v>0</v>
      </c>
      <c r="BG42" s="1807">
        <f t="shared" si="28"/>
        <v>0</v>
      </c>
      <c r="BH42" s="1807">
        <f t="shared" si="29"/>
        <v>0</v>
      </c>
      <c r="BI42" s="1807">
        <f t="shared" si="30"/>
        <v>0</v>
      </c>
      <c r="BJ42" s="1807">
        <f t="shared" si="31"/>
        <v>0</v>
      </c>
      <c r="BK42" s="1807">
        <f t="shared" si="32"/>
        <v>0</v>
      </c>
      <c r="BL42" s="1807">
        <f t="shared" si="33"/>
        <v>0</v>
      </c>
      <c r="BM42" s="1807">
        <f t="shared" si="0"/>
        <v>0</v>
      </c>
      <c r="BN42" s="1807">
        <f t="shared" si="1"/>
        <v>0</v>
      </c>
      <c r="BO42" s="1807">
        <f t="shared" si="34"/>
        <v>0</v>
      </c>
      <c r="BP42" s="1807">
        <f t="shared" si="35"/>
        <v>0</v>
      </c>
      <c r="BQ42" s="1807">
        <f t="shared" si="36"/>
        <v>0</v>
      </c>
      <c r="BR42" s="1807">
        <f t="shared" si="37"/>
        <v>0</v>
      </c>
      <c r="BS42" s="1807">
        <f t="shared" si="38"/>
        <v>0</v>
      </c>
      <c r="BT42" s="1807">
        <f t="shared" si="39"/>
        <v>0</v>
      </c>
      <c r="BU42" s="1807">
        <f t="shared" si="2"/>
        <v>0</v>
      </c>
      <c r="BV42" s="1807">
        <f t="shared" si="3"/>
        <v>0</v>
      </c>
      <c r="BW42" s="1807">
        <f t="shared" si="4"/>
        <v>0</v>
      </c>
      <c r="BX42" s="1807">
        <f t="shared" si="5"/>
        <v>0</v>
      </c>
      <c r="BY42" s="1807">
        <f t="shared" si="59"/>
        <v>0</v>
      </c>
      <c r="BZ42" s="1807">
        <f t="shared" si="7"/>
        <v>0</v>
      </c>
      <c r="CA42" s="1807">
        <f t="shared" si="8"/>
        <v>0</v>
      </c>
      <c r="CB42" s="1807">
        <f t="shared" si="9"/>
        <v>0</v>
      </c>
      <c r="CC42" s="1807">
        <f t="shared" si="10"/>
        <v>0</v>
      </c>
      <c r="CD42" s="1807">
        <f t="shared" si="11"/>
        <v>0</v>
      </c>
      <c r="CE42" s="1807">
        <f t="shared" si="12"/>
        <v>0</v>
      </c>
      <c r="CF42" s="1807">
        <f t="shared" si="13"/>
        <v>0</v>
      </c>
      <c r="CG42" s="1807">
        <f t="shared" si="14"/>
        <v>0</v>
      </c>
      <c r="CH42" s="1807">
        <f t="shared" si="15"/>
        <v>0</v>
      </c>
      <c r="CI42" s="1807">
        <f t="shared" si="16"/>
        <v>0</v>
      </c>
      <c r="CJ42" s="1830">
        <f t="shared" si="17"/>
        <v>0</v>
      </c>
      <c r="CK42" s="773">
        <f t="shared" si="40"/>
        <v>0</v>
      </c>
      <c r="CL42" s="1787">
        <v>0.99986255062491836</v>
      </c>
      <c r="CM42" s="773">
        <f t="shared" si="41"/>
        <v>0</v>
      </c>
      <c r="CN42" s="1816">
        <v>3.8518705875698642E-4</v>
      </c>
      <c r="CO42" s="1835">
        <v>1.3862953786074157E-4</v>
      </c>
      <c r="CP42" s="1835">
        <v>1.0586266389330605E-4</v>
      </c>
      <c r="CQ42" s="1835">
        <v>8.6412243096300399E-5</v>
      </c>
      <c r="CR42" s="1835">
        <v>3.5693192982120267E-4</v>
      </c>
      <c r="CS42" s="1835">
        <v>1.29674988037334E-4</v>
      </c>
      <c r="CT42" s="1835">
        <v>3.7962769883759785E-5</v>
      </c>
      <c r="CU42" s="1835">
        <v>8.54208582067017E-5</v>
      </c>
      <c r="CV42" s="1835">
        <v>7.5511452289293816E-5</v>
      </c>
      <c r="CW42" s="1835">
        <v>8.629427793865489E-5</v>
      </c>
      <c r="CX42" s="1835">
        <v>3.8939370658706786E-5</v>
      </c>
      <c r="CY42" s="1835">
        <v>1.3562270826401684E-4</v>
      </c>
      <c r="CZ42" s="1835">
        <v>5.6998371124763454E-5</v>
      </c>
      <c r="DA42" s="1835">
        <v>5.5419816843090278E-5</v>
      </c>
      <c r="DB42" s="1835">
        <v>5.8533960139812793E-5</v>
      </c>
      <c r="DC42" s="1835">
        <v>5.6044480730574049E-5</v>
      </c>
      <c r="DD42" s="1835">
        <v>5.4973861863740312E-5</v>
      </c>
      <c r="DE42" s="1835">
        <v>5.452383842477519E-5</v>
      </c>
      <c r="DF42" s="1835">
        <v>4.7735086402473503E-5</v>
      </c>
      <c r="DG42" s="1835">
        <v>4.4504916943250874E-5</v>
      </c>
      <c r="DH42" s="1835">
        <v>2.3125981597003729E-5</v>
      </c>
      <c r="DI42" s="1835">
        <v>8.1505078914081161E-5</v>
      </c>
      <c r="DJ42" s="1835">
        <v>1.7286178515895238E-4</v>
      </c>
      <c r="DK42" s="1835">
        <v>1.0167746422220913E-4</v>
      </c>
      <c r="DL42" s="1835">
        <v>1.1211632740433023E-4</v>
      </c>
      <c r="DM42" s="1835">
        <v>4.636028789147155E-4</v>
      </c>
      <c r="DN42" s="1835">
        <v>1.4701917026209115E-4</v>
      </c>
      <c r="DO42" s="1835">
        <v>1.4425486056266233E-4</v>
      </c>
      <c r="DP42" s="1835">
        <v>2.5882930647154614E-4</v>
      </c>
      <c r="DQ42" s="1835">
        <v>3.0080079209005156E-5</v>
      </c>
      <c r="DR42" s="1835">
        <v>1.3275190847288243E-3</v>
      </c>
      <c r="DS42" s="1835">
        <v>1.1341255059242753E-3</v>
      </c>
      <c r="DT42" s="1835">
        <v>1.1165082218206847E-4</v>
      </c>
      <c r="DU42" s="1835">
        <v>1.0642705152614998E-4</v>
      </c>
      <c r="DV42" s="1835">
        <v>1.0151603742951587</v>
      </c>
      <c r="DW42" s="1835">
        <v>1.2511525689480447E-4</v>
      </c>
      <c r="DX42" s="1835">
        <v>9.0170371981698996E-5</v>
      </c>
      <c r="DY42" s="1835">
        <v>1.6458159175196822E-4</v>
      </c>
      <c r="DZ42" s="1835">
        <v>8.0806511952175502E-5</v>
      </c>
      <c r="EA42" s="1836">
        <v>2.6379686279146921E-3</v>
      </c>
      <c r="EB42" s="1777">
        <v>0</v>
      </c>
      <c r="EC42" s="774">
        <v>0.60740150942882609</v>
      </c>
      <c r="ED42" s="1778">
        <f t="shared" si="42"/>
        <v>0</v>
      </c>
      <c r="EE42" s="1777">
        <f t="shared" si="43"/>
        <v>0</v>
      </c>
      <c r="EF42" s="779">
        <v>0.49488441096207375</v>
      </c>
      <c r="EG42" s="1778">
        <f t="shared" si="44"/>
        <v>0</v>
      </c>
      <c r="EH42" s="1777">
        <f t="shared" si="45"/>
        <v>0</v>
      </c>
      <c r="EI42" s="1978"/>
      <c r="EJ42" s="1939"/>
      <c r="EK42" s="799">
        <v>6.358520352054374E-2</v>
      </c>
      <c r="EL42" s="1602">
        <f t="shared" si="46"/>
        <v>0</v>
      </c>
      <c r="EM42" s="1779">
        <f t="shared" si="47"/>
        <v>0</v>
      </c>
      <c r="EN42" s="1602">
        <f t="shared" si="48"/>
        <v>0</v>
      </c>
      <c r="EO42" s="1780">
        <f t="shared" si="49"/>
        <v>0</v>
      </c>
      <c r="EP42" s="777">
        <v>35</v>
      </c>
      <c r="EQ42" s="1788" t="s">
        <v>416</v>
      </c>
      <c r="ER42" s="716"/>
      <c r="ES42" s="777">
        <v>35</v>
      </c>
      <c r="ET42" s="778" t="s">
        <v>416</v>
      </c>
      <c r="EU42" s="779">
        <v>0.117211</v>
      </c>
      <c r="EV42" s="1751">
        <f t="shared" si="50"/>
        <v>0</v>
      </c>
      <c r="EW42" s="1752">
        <f t="shared" si="51"/>
        <v>0</v>
      </c>
      <c r="EX42" s="1753">
        <f t="shared" si="52"/>
        <v>0</v>
      </c>
      <c r="EY42" s="774">
        <v>0.112761</v>
      </c>
      <c r="EZ42" s="1751">
        <f t="shared" si="53"/>
        <v>0</v>
      </c>
      <c r="FA42" s="1754">
        <f t="shared" si="54"/>
        <v>0</v>
      </c>
      <c r="FB42" s="1755">
        <f t="shared" si="55"/>
        <v>0</v>
      </c>
    </row>
    <row r="43" spans="2:158" ht="11.25" customHeight="1">
      <c r="B43" s="777">
        <v>36</v>
      </c>
      <c r="C43" s="1789" t="s">
        <v>881</v>
      </c>
      <c r="D43" s="1133">
        <v>0</v>
      </c>
      <c r="E43" s="1775"/>
      <c r="F43" s="1776">
        <v>0.99025154217406586</v>
      </c>
      <c r="G43" s="1776">
        <v>0.99025154217406586</v>
      </c>
      <c r="H43" s="773">
        <f t="shared" si="60"/>
        <v>0</v>
      </c>
      <c r="I43" s="1806">
        <v>1.0997550853571244E-4</v>
      </c>
      <c r="J43" s="1807">
        <v>0</v>
      </c>
      <c r="K43" s="1807">
        <v>1.0375596596804317E-4</v>
      </c>
      <c r="L43" s="1807">
        <v>1.2622649223221587E-2</v>
      </c>
      <c r="M43" s="1807">
        <v>4.0932837830559591E-3</v>
      </c>
      <c r="N43" s="1807">
        <v>1.6259851150001382E-3</v>
      </c>
      <c r="O43" s="1807">
        <v>1.272874547468302E-3</v>
      </c>
      <c r="P43" s="1807">
        <v>1.439950185507096E-3</v>
      </c>
      <c r="Q43" s="1807">
        <v>3.264848464861656E-3</v>
      </c>
      <c r="R43" s="1807">
        <v>1.6975046681378374E-3</v>
      </c>
      <c r="S43" s="1807">
        <v>7.345919341805627E-4</v>
      </c>
      <c r="T43" s="1807">
        <v>2.2465527036099778E-3</v>
      </c>
      <c r="U43" s="1807">
        <v>2.5450746108714872E-4</v>
      </c>
      <c r="V43" s="1807">
        <v>6.2055784012775219E-4</v>
      </c>
      <c r="W43" s="1807">
        <v>1.6173285198555958E-3</v>
      </c>
      <c r="X43" s="1807">
        <v>3.7269517457826601E-3</v>
      </c>
      <c r="Y43" s="1807">
        <v>4.284966636137642E-3</v>
      </c>
      <c r="Z43" s="1807">
        <v>1.6921046397509222E-3</v>
      </c>
      <c r="AA43" s="1807">
        <v>1.2996555912683139E-3</v>
      </c>
      <c r="AB43" s="1807">
        <v>1.7303340875815254E-3</v>
      </c>
      <c r="AC43" s="1807">
        <v>4.0559724193875484E-4</v>
      </c>
      <c r="AD43" s="1807">
        <v>9.9363263981830721E-4</v>
      </c>
      <c r="AE43" s="1807">
        <v>1.5225666122892876E-3</v>
      </c>
      <c r="AF43" s="1807">
        <v>1.7180675742456129E-3</v>
      </c>
      <c r="AG43" s="1807">
        <v>1.5270212974239567E-3</v>
      </c>
      <c r="AH43" s="1807">
        <v>1.6592946242598702E-2</v>
      </c>
      <c r="AI43" s="1807">
        <v>3.1635558367605187E-3</v>
      </c>
      <c r="AJ43" s="1807">
        <v>1.048495567723282E-3</v>
      </c>
      <c r="AK43" s="1807">
        <v>5.1318188084989048E-3</v>
      </c>
      <c r="AL43" s="1807">
        <v>3.804526074122663E-4</v>
      </c>
      <c r="AM43" s="1807">
        <v>1.9126193846337159E-3</v>
      </c>
      <c r="AN43" s="1807">
        <v>2.3902576689215191E-3</v>
      </c>
      <c r="AO43" s="1807">
        <v>6.7766103936939575E-6</v>
      </c>
      <c r="AP43" s="1807">
        <v>2.1193272169568226E-3</v>
      </c>
      <c r="AQ43" s="1807">
        <v>1.5216784739660958E-3</v>
      </c>
      <c r="AR43" s="1807">
        <v>0</v>
      </c>
      <c r="AS43" s="1807">
        <v>3.2301058833148558E-3</v>
      </c>
      <c r="AT43" s="1807">
        <v>4.6391920054584188E-3</v>
      </c>
      <c r="AU43" s="1807">
        <v>0</v>
      </c>
      <c r="AV43" s="1830">
        <v>7.7773752956468009E-3</v>
      </c>
      <c r="AW43" s="1823">
        <f t="shared" si="56"/>
        <v>0</v>
      </c>
      <c r="AX43" s="1807">
        <f t="shared" si="19"/>
        <v>0</v>
      </c>
      <c r="AY43" s="1807">
        <f t="shared" si="20"/>
        <v>0</v>
      </c>
      <c r="AZ43" s="1807">
        <f t="shared" si="21"/>
        <v>0</v>
      </c>
      <c r="BA43" s="1807">
        <f t="shared" si="22"/>
        <v>0</v>
      </c>
      <c r="BB43" s="1807">
        <f t="shared" si="23"/>
        <v>0</v>
      </c>
      <c r="BC43" s="1807">
        <f t="shared" si="24"/>
        <v>0</v>
      </c>
      <c r="BD43" s="1807">
        <f t="shared" si="25"/>
        <v>0</v>
      </c>
      <c r="BE43" s="1807">
        <f t="shared" si="26"/>
        <v>0</v>
      </c>
      <c r="BF43" s="1807">
        <f t="shared" si="27"/>
        <v>0</v>
      </c>
      <c r="BG43" s="1807">
        <f t="shared" si="28"/>
        <v>0</v>
      </c>
      <c r="BH43" s="1807">
        <f t="shared" si="29"/>
        <v>0</v>
      </c>
      <c r="BI43" s="1807">
        <f t="shared" si="30"/>
        <v>0</v>
      </c>
      <c r="BJ43" s="1807">
        <f t="shared" si="31"/>
        <v>0</v>
      </c>
      <c r="BK43" s="1807">
        <f t="shared" si="32"/>
        <v>0</v>
      </c>
      <c r="BL43" s="1807">
        <f t="shared" si="33"/>
        <v>0</v>
      </c>
      <c r="BM43" s="1807">
        <f t="shared" si="0"/>
        <v>0</v>
      </c>
      <c r="BN43" s="1807">
        <f t="shared" si="1"/>
        <v>0</v>
      </c>
      <c r="BO43" s="1807">
        <f t="shared" si="34"/>
        <v>0</v>
      </c>
      <c r="BP43" s="1807">
        <f t="shared" si="35"/>
        <v>0</v>
      </c>
      <c r="BQ43" s="1807">
        <f t="shared" si="36"/>
        <v>0</v>
      </c>
      <c r="BR43" s="1807">
        <f t="shared" si="37"/>
        <v>0</v>
      </c>
      <c r="BS43" s="1807">
        <f t="shared" si="38"/>
        <v>0</v>
      </c>
      <c r="BT43" s="1807">
        <f t="shared" si="39"/>
        <v>0</v>
      </c>
      <c r="BU43" s="1807">
        <f t="shared" si="2"/>
        <v>0</v>
      </c>
      <c r="BV43" s="1807">
        <f t="shared" si="3"/>
        <v>0</v>
      </c>
      <c r="BW43" s="1807">
        <f t="shared" si="4"/>
        <v>0</v>
      </c>
      <c r="BX43" s="1807">
        <f t="shared" si="5"/>
        <v>0</v>
      </c>
      <c r="BY43" s="1807">
        <f t="shared" si="59"/>
        <v>0</v>
      </c>
      <c r="BZ43" s="1807">
        <f t="shared" si="7"/>
        <v>0</v>
      </c>
      <c r="CA43" s="1807">
        <f t="shared" si="8"/>
        <v>0</v>
      </c>
      <c r="CB43" s="1807">
        <f t="shared" si="9"/>
        <v>0</v>
      </c>
      <c r="CC43" s="1807">
        <f t="shared" si="10"/>
        <v>0</v>
      </c>
      <c r="CD43" s="1807">
        <f t="shared" si="11"/>
        <v>0</v>
      </c>
      <c r="CE43" s="1807">
        <f t="shared" si="12"/>
        <v>0</v>
      </c>
      <c r="CF43" s="1807">
        <f t="shared" si="13"/>
        <v>0</v>
      </c>
      <c r="CG43" s="1807">
        <f t="shared" si="14"/>
        <v>0</v>
      </c>
      <c r="CH43" s="1807">
        <f t="shared" si="15"/>
        <v>0</v>
      </c>
      <c r="CI43" s="1807">
        <f t="shared" si="16"/>
        <v>0</v>
      </c>
      <c r="CJ43" s="1830">
        <f t="shared" si="17"/>
        <v>0</v>
      </c>
      <c r="CK43" s="773">
        <f t="shared" si="40"/>
        <v>0</v>
      </c>
      <c r="CL43" s="1787">
        <v>0.99025154217406586</v>
      </c>
      <c r="CM43" s="773">
        <f t="shared" si="41"/>
        <v>0</v>
      </c>
      <c r="CN43" s="1816">
        <v>5.3259927295251728E-4</v>
      </c>
      <c r="CO43" s="1835">
        <v>7.1002003608138919E-4</v>
      </c>
      <c r="CP43" s="1835">
        <v>5.0031645453841147E-4</v>
      </c>
      <c r="CQ43" s="1835">
        <v>1.3019155831520227E-2</v>
      </c>
      <c r="CR43" s="1835">
        <v>5.2613907618651616E-3</v>
      </c>
      <c r="CS43" s="1835">
        <v>2.5876223019732736E-3</v>
      </c>
      <c r="CT43" s="1835">
        <v>1.5870620548618193E-3</v>
      </c>
      <c r="CU43" s="1835">
        <v>2.3696240229544377E-3</v>
      </c>
      <c r="CV43" s="1835">
        <v>3.6047722293536984E-3</v>
      </c>
      <c r="CW43" s="1835">
        <v>2.1063010256477913E-3</v>
      </c>
      <c r="CX43" s="1835">
        <v>1.081807618239555E-3</v>
      </c>
      <c r="CY43" s="1835">
        <v>3.0540173216457595E-3</v>
      </c>
      <c r="CZ43" s="1835">
        <v>1.0084271163213509E-3</v>
      </c>
      <c r="DA43" s="1835">
        <v>9.3254751036907788E-4</v>
      </c>
      <c r="DB43" s="1835">
        <v>2.0022576647007345E-3</v>
      </c>
      <c r="DC43" s="1835">
        <v>4.1053996145422392E-3</v>
      </c>
      <c r="DD43" s="1835">
        <v>4.6183712502455209E-3</v>
      </c>
      <c r="DE43" s="1835">
        <v>2.2607841208642392E-3</v>
      </c>
      <c r="DF43" s="1835">
        <v>1.9702295103743517E-3</v>
      </c>
      <c r="DG43" s="1835">
        <v>2.1906291961680973E-3</v>
      </c>
      <c r="DH43" s="1835">
        <v>6.766754891563508E-4</v>
      </c>
      <c r="DI43" s="1835">
        <v>1.4841901994951646E-3</v>
      </c>
      <c r="DJ43" s="1835">
        <v>2.2330319008040346E-3</v>
      </c>
      <c r="DK43" s="1835">
        <v>2.4410069955396229E-3</v>
      </c>
      <c r="DL43" s="1835">
        <v>2.1862545797079374E-3</v>
      </c>
      <c r="DM43" s="1835">
        <v>1.9255680612673624E-2</v>
      </c>
      <c r="DN43" s="1835">
        <v>4.1308450758797861E-3</v>
      </c>
      <c r="DO43" s="1835">
        <v>1.7797094174448887E-3</v>
      </c>
      <c r="DP43" s="1835">
        <v>5.9095679101982355E-3</v>
      </c>
      <c r="DQ43" s="1835">
        <v>8.8858881744760402E-4</v>
      </c>
      <c r="DR43" s="1835">
        <v>2.8180608249114194E-3</v>
      </c>
      <c r="DS43" s="1835">
        <v>3.388481123235771E-3</v>
      </c>
      <c r="DT43" s="1835">
        <v>7.4287386955841173E-4</v>
      </c>
      <c r="DU43" s="1835">
        <v>2.7454323788772355E-3</v>
      </c>
      <c r="DV43" s="1835">
        <v>2.0665222823929895E-3</v>
      </c>
      <c r="DW43" s="1835">
        <v>1.0007972224420596</v>
      </c>
      <c r="DX43" s="1835">
        <v>3.8360005845676634E-3</v>
      </c>
      <c r="DY43" s="1835">
        <v>5.4733566964232363E-3</v>
      </c>
      <c r="DZ43" s="1835">
        <v>7.466197753756424E-4</v>
      </c>
      <c r="EA43" s="1836">
        <v>8.4789878593651107E-3</v>
      </c>
      <c r="EB43" s="1777">
        <v>0</v>
      </c>
      <c r="EC43" s="774">
        <v>0.5384297389258117</v>
      </c>
      <c r="ED43" s="1778">
        <f t="shared" si="42"/>
        <v>0</v>
      </c>
      <c r="EE43" s="1777">
        <f t="shared" si="43"/>
        <v>0</v>
      </c>
      <c r="EF43" s="779">
        <v>0.47085572550640759</v>
      </c>
      <c r="EG43" s="1778">
        <f t="shared" si="44"/>
        <v>0</v>
      </c>
      <c r="EH43" s="1777">
        <f t="shared" si="45"/>
        <v>0</v>
      </c>
      <c r="EI43" s="1978"/>
      <c r="EJ43" s="1939"/>
      <c r="EK43" s="799">
        <v>8.8066390764001638E-3</v>
      </c>
      <c r="EL43" s="1602">
        <f t="shared" si="46"/>
        <v>0</v>
      </c>
      <c r="EM43" s="1779">
        <f t="shared" si="47"/>
        <v>0</v>
      </c>
      <c r="EN43" s="1602">
        <f t="shared" si="48"/>
        <v>0</v>
      </c>
      <c r="EO43" s="1780">
        <f t="shared" si="49"/>
        <v>0</v>
      </c>
      <c r="EP43" s="777">
        <v>36</v>
      </c>
      <c r="EQ43" s="1789" t="s">
        <v>874</v>
      </c>
      <c r="ER43" s="716"/>
      <c r="ES43" s="777">
        <v>36</v>
      </c>
      <c r="ET43" s="778" t="s">
        <v>874</v>
      </c>
      <c r="EU43" s="779">
        <v>0.26683000000000001</v>
      </c>
      <c r="EV43" s="1751">
        <f t="shared" si="50"/>
        <v>0</v>
      </c>
      <c r="EW43" s="1752">
        <f t="shared" si="51"/>
        <v>0</v>
      </c>
      <c r="EX43" s="1753">
        <f t="shared" si="52"/>
        <v>0</v>
      </c>
      <c r="EY43" s="774">
        <v>0.25503199999999998</v>
      </c>
      <c r="EZ43" s="1751">
        <f t="shared" si="53"/>
        <v>0</v>
      </c>
      <c r="FA43" s="1754">
        <f t="shared" si="54"/>
        <v>0</v>
      </c>
      <c r="FB43" s="1755">
        <f t="shared" si="55"/>
        <v>0</v>
      </c>
    </row>
    <row r="44" spans="2:158" s="718" customFormat="1" ht="11.25" customHeight="1">
      <c r="B44" s="780">
        <v>37</v>
      </c>
      <c r="C44" s="781" t="s">
        <v>24</v>
      </c>
      <c r="D44" s="1134">
        <f>'(入力用)総括表'!F37/100</f>
        <v>0</v>
      </c>
      <c r="E44" s="1781"/>
      <c r="F44" s="1782">
        <v>0.65550783570155802</v>
      </c>
      <c r="G44" s="1782">
        <v>0.65550783570155802</v>
      </c>
      <c r="H44" s="782">
        <f t="shared" si="60"/>
        <v>0</v>
      </c>
      <c r="I44" s="1808">
        <v>1.7832325050716632E-2</v>
      </c>
      <c r="J44" s="1809">
        <v>1.1610805789921821E-2</v>
      </c>
      <c r="K44" s="1809">
        <v>2.6509649304835028E-2</v>
      </c>
      <c r="L44" s="1809">
        <v>1.207754156445898E-2</v>
      </c>
      <c r="M44" s="1809">
        <v>3.8293746970431412E-2</v>
      </c>
      <c r="N44" s="1809">
        <v>2.0456765609137867E-2</v>
      </c>
      <c r="O44" s="1809">
        <v>3.1656555303919462E-2</v>
      </c>
      <c r="P44" s="1809">
        <v>1.6137820097034482E-2</v>
      </c>
      <c r="Q44" s="1809">
        <v>4.1321768954259146E-2</v>
      </c>
      <c r="R44" s="1809">
        <v>3.4968596163639447E-2</v>
      </c>
      <c r="S44" s="1809">
        <v>3.8345698964225371E-2</v>
      </c>
      <c r="T44" s="1809">
        <v>5.3633217993079588E-2</v>
      </c>
      <c r="U44" s="1809">
        <v>7.1623757601736004E-2</v>
      </c>
      <c r="V44" s="1809">
        <v>1.2835894168686928E-2</v>
      </c>
      <c r="W44" s="1809">
        <v>3.0093862815884477E-2</v>
      </c>
      <c r="X44" s="1809">
        <v>4.354648881914476E-2</v>
      </c>
      <c r="Y44" s="1809">
        <v>2.6298573858432553E-2</v>
      </c>
      <c r="Z44" s="1809">
        <v>4.2624115875325733E-2</v>
      </c>
      <c r="AA44" s="1809">
        <v>4.7537402588314098E-2</v>
      </c>
      <c r="AB44" s="1809">
        <v>4.6110551235002184E-2</v>
      </c>
      <c r="AC44" s="1809">
        <v>2.0279862096937742E-2</v>
      </c>
      <c r="AD44" s="1809">
        <v>2.3766070487082777E-2</v>
      </c>
      <c r="AE44" s="1809">
        <v>4.4263186514410004E-2</v>
      </c>
      <c r="AF44" s="1809">
        <v>0.10215112528807652</v>
      </c>
      <c r="AG44" s="1809">
        <v>6.1886487271116425E-2</v>
      </c>
      <c r="AH44" s="1809">
        <v>0.11942708699010041</v>
      </c>
      <c r="AI44" s="1809">
        <v>6.4536539069914578E-2</v>
      </c>
      <c r="AJ44" s="1809">
        <v>9.8220999565774569E-2</v>
      </c>
      <c r="AK44" s="1809">
        <v>0.1222713276857795</v>
      </c>
      <c r="AL44" s="1809">
        <v>2.5441596776460667E-2</v>
      </c>
      <c r="AM44" s="1809">
        <v>0.1618248566562647</v>
      </c>
      <c r="AN44" s="1809">
        <v>0.14628034857568009</v>
      </c>
      <c r="AO44" s="1809">
        <v>0.1085965368810244</v>
      </c>
      <c r="AP44" s="1809">
        <v>5.7778537195708433E-2</v>
      </c>
      <c r="AQ44" s="1809">
        <v>4.9223168167248525E-2</v>
      </c>
      <c r="AR44" s="1809">
        <v>9.9723344039177028E-2</v>
      </c>
      <c r="AS44" s="1809">
        <v>0.13823077177352772</v>
      </c>
      <c r="AT44" s="1809">
        <v>3.7104253018143671E-2</v>
      </c>
      <c r="AU44" s="1809">
        <v>0</v>
      </c>
      <c r="AV44" s="1831">
        <v>4.1443821780912403E-2</v>
      </c>
      <c r="AW44" s="1824">
        <f t="shared" si="56"/>
        <v>0</v>
      </c>
      <c r="AX44" s="1809">
        <f t="shared" si="19"/>
        <v>0</v>
      </c>
      <c r="AY44" s="1809">
        <f t="shared" si="20"/>
        <v>0</v>
      </c>
      <c r="AZ44" s="1809">
        <f t="shared" si="21"/>
        <v>0</v>
      </c>
      <c r="BA44" s="1809">
        <f t="shared" si="22"/>
        <v>0</v>
      </c>
      <c r="BB44" s="1809">
        <f t="shared" si="23"/>
        <v>0</v>
      </c>
      <c r="BC44" s="1809">
        <f t="shared" si="24"/>
        <v>0</v>
      </c>
      <c r="BD44" s="1809">
        <f t="shared" si="25"/>
        <v>0</v>
      </c>
      <c r="BE44" s="1809">
        <f t="shared" si="26"/>
        <v>0</v>
      </c>
      <c r="BF44" s="1809">
        <f t="shared" si="27"/>
        <v>0</v>
      </c>
      <c r="BG44" s="1809">
        <f t="shared" si="28"/>
        <v>0</v>
      </c>
      <c r="BH44" s="1809">
        <f t="shared" si="29"/>
        <v>0</v>
      </c>
      <c r="BI44" s="1809">
        <f t="shared" si="30"/>
        <v>0</v>
      </c>
      <c r="BJ44" s="1809">
        <f t="shared" si="31"/>
        <v>0</v>
      </c>
      <c r="BK44" s="1809">
        <f t="shared" si="32"/>
        <v>0</v>
      </c>
      <c r="BL44" s="1809">
        <f t="shared" si="33"/>
        <v>0</v>
      </c>
      <c r="BM44" s="1809">
        <f t="shared" si="0"/>
        <v>0</v>
      </c>
      <c r="BN44" s="1809">
        <f t="shared" si="1"/>
        <v>0</v>
      </c>
      <c r="BO44" s="1809">
        <f t="shared" si="34"/>
        <v>0</v>
      </c>
      <c r="BP44" s="1809">
        <f t="shared" si="35"/>
        <v>0</v>
      </c>
      <c r="BQ44" s="1809">
        <f t="shared" si="36"/>
        <v>0</v>
      </c>
      <c r="BR44" s="1809">
        <f t="shared" si="37"/>
        <v>0</v>
      </c>
      <c r="BS44" s="1809">
        <f t="shared" si="38"/>
        <v>0</v>
      </c>
      <c r="BT44" s="1809">
        <f t="shared" si="39"/>
        <v>0</v>
      </c>
      <c r="BU44" s="1809">
        <f t="shared" si="2"/>
        <v>0</v>
      </c>
      <c r="BV44" s="1809">
        <f t="shared" si="3"/>
        <v>0</v>
      </c>
      <c r="BW44" s="1809">
        <f t="shared" si="4"/>
        <v>0</v>
      </c>
      <c r="BX44" s="1809">
        <f t="shared" si="5"/>
        <v>0</v>
      </c>
      <c r="BY44" s="1809">
        <f>$H$36*AK53</f>
        <v>0</v>
      </c>
      <c r="BZ44" s="1809">
        <f t="shared" si="7"/>
        <v>0</v>
      </c>
      <c r="CA44" s="1809">
        <f t="shared" si="8"/>
        <v>0</v>
      </c>
      <c r="CB44" s="1809">
        <f t="shared" si="9"/>
        <v>0</v>
      </c>
      <c r="CC44" s="1809">
        <f t="shared" si="10"/>
        <v>0</v>
      </c>
      <c r="CD44" s="1809">
        <f t="shared" si="11"/>
        <v>0</v>
      </c>
      <c r="CE44" s="1809">
        <f t="shared" si="12"/>
        <v>0</v>
      </c>
      <c r="CF44" s="1809">
        <f t="shared" si="13"/>
        <v>0</v>
      </c>
      <c r="CG44" s="1809">
        <f t="shared" si="14"/>
        <v>0</v>
      </c>
      <c r="CH44" s="1809">
        <f t="shared" si="15"/>
        <v>0</v>
      </c>
      <c r="CI44" s="1809">
        <f t="shared" si="16"/>
        <v>0</v>
      </c>
      <c r="CJ44" s="1831">
        <f t="shared" si="17"/>
        <v>0</v>
      </c>
      <c r="CK44" s="782">
        <f t="shared" si="40"/>
        <v>0</v>
      </c>
      <c r="CL44" s="1797">
        <v>0.65550783570155802</v>
      </c>
      <c r="CM44" s="782">
        <f t="shared" si="41"/>
        <v>0</v>
      </c>
      <c r="CN44" s="1817">
        <v>2.5948179010848116E-2</v>
      </c>
      <c r="CO44" s="1837">
        <v>2.67172258328877E-2</v>
      </c>
      <c r="CP44" s="1837">
        <v>3.2843128878879906E-2</v>
      </c>
      <c r="CQ44" s="1837">
        <v>1.9972402586095298E-2</v>
      </c>
      <c r="CR44" s="1837">
        <v>6.59548717527835E-2</v>
      </c>
      <c r="CS44" s="1837">
        <v>3.0457589701888322E-2</v>
      </c>
      <c r="CT44" s="1837">
        <v>2.9839215762359334E-2</v>
      </c>
      <c r="CU44" s="1837">
        <v>3.1923312446646299E-2</v>
      </c>
      <c r="CV44" s="1837">
        <v>3.6993744899721397E-2</v>
      </c>
      <c r="CW44" s="1837">
        <v>3.6403151511136253E-2</v>
      </c>
      <c r="CX44" s="1837">
        <v>3.5558966615320729E-2</v>
      </c>
      <c r="CY44" s="1837">
        <v>5.7973908567783693E-2</v>
      </c>
      <c r="CZ44" s="1837">
        <v>6.772498575717438E-2</v>
      </c>
      <c r="DA44" s="1837">
        <v>1.4601677701051759E-2</v>
      </c>
      <c r="DB44" s="1837">
        <v>3.3204438125322637E-2</v>
      </c>
      <c r="DC44" s="1837">
        <v>4.0037201709742128E-2</v>
      </c>
      <c r="DD44" s="1837">
        <v>2.7858166446038161E-2</v>
      </c>
      <c r="DE44" s="1837">
        <v>4.3780422115000245E-2</v>
      </c>
      <c r="DF44" s="1837">
        <v>4.9163675217067278E-2</v>
      </c>
      <c r="DG44" s="1837">
        <v>4.4088583750943183E-2</v>
      </c>
      <c r="DH44" s="1837">
        <v>2.1111901308120771E-2</v>
      </c>
      <c r="DI44" s="1837">
        <v>2.8197046589065484E-2</v>
      </c>
      <c r="DJ44" s="1837">
        <v>5.3324509614017662E-2</v>
      </c>
      <c r="DK44" s="1837">
        <v>8.6211387716353463E-2</v>
      </c>
      <c r="DL44" s="1837">
        <v>5.7265252843452755E-2</v>
      </c>
      <c r="DM44" s="1837">
        <v>0.11164911682615848</v>
      </c>
      <c r="DN44" s="1837">
        <v>6.4341502830493641E-2</v>
      </c>
      <c r="DO44" s="1837">
        <v>8.4807924283784891E-2</v>
      </c>
      <c r="DP44" s="1837">
        <v>0.10227556258021021</v>
      </c>
      <c r="DQ44" s="1837">
        <v>2.7075744270835856E-2</v>
      </c>
      <c r="DR44" s="1837">
        <v>0.13202152982156423</v>
      </c>
      <c r="DS44" s="1837">
        <v>0.12561158444932222</v>
      </c>
      <c r="DT44" s="1837">
        <v>9.0101057481006469E-2</v>
      </c>
      <c r="DU44" s="1837">
        <v>5.1228222755234969E-2</v>
      </c>
      <c r="DV44" s="1837">
        <v>4.4316491460249706E-2</v>
      </c>
      <c r="DW44" s="1837">
        <v>8.7637105953594072E-2</v>
      </c>
      <c r="DX44" s="1837">
        <v>1.1084261894857155</v>
      </c>
      <c r="DY44" s="1837">
        <v>4.2861476076116567E-2</v>
      </c>
      <c r="DZ44" s="1837">
        <v>1.9898403657386415E-2</v>
      </c>
      <c r="EA44" s="1838">
        <v>6.9944544029773806E-2</v>
      </c>
      <c r="EB44" s="1783">
        <v>0</v>
      </c>
      <c r="EC44" s="783">
        <v>0.59293117856484856</v>
      </c>
      <c r="ED44" s="1784">
        <f t="shared" si="42"/>
        <v>0</v>
      </c>
      <c r="EE44" s="1783">
        <f t="shared" si="43"/>
        <v>0</v>
      </c>
      <c r="EF44" s="784">
        <v>0.34209346209346209</v>
      </c>
      <c r="EG44" s="1784">
        <f t="shared" si="44"/>
        <v>0</v>
      </c>
      <c r="EH44" s="1783">
        <f t="shared" si="45"/>
        <v>0</v>
      </c>
      <c r="EI44" s="1978"/>
      <c r="EJ44" s="1939"/>
      <c r="EK44" s="800">
        <v>4.8059433844830329E-2</v>
      </c>
      <c r="EL44" s="1600">
        <f t="shared" si="46"/>
        <v>0</v>
      </c>
      <c r="EM44" s="1785">
        <f t="shared" si="47"/>
        <v>0</v>
      </c>
      <c r="EN44" s="1600">
        <f t="shared" si="48"/>
        <v>0</v>
      </c>
      <c r="EO44" s="1786">
        <f t="shared" si="49"/>
        <v>0</v>
      </c>
      <c r="EP44" s="780">
        <v>37</v>
      </c>
      <c r="EQ44" s="781" t="s">
        <v>24</v>
      </c>
      <c r="ER44" s="717"/>
      <c r="ES44" s="780">
        <v>37</v>
      </c>
      <c r="ET44" s="781" t="s">
        <v>24</v>
      </c>
      <c r="EU44" s="784">
        <v>0.101423</v>
      </c>
      <c r="EV44" s="1756">
        <f t="shared" si="50"/>
        <v>0</v>
      </c>
      <c r="EW44" s="1757">
        <f t="shared" si="51"/>
        <v>0</v>
      </c>
      <c r="EX44" s="1758">
        <f t="shared" si="52"/>
        <v>0</v>
      </c>
      <c r="EY44" s="783">
        <v>8.7041999999999994E-2</v>
      </c>
      <c r="EZ44" s="1756">
        <f t="shared" si="53"/>
        <v>0</v>
      </c>
      <c r="FA44" s="1759">
        <f t="shared" si="54"/>
        <v>0</v>
      </c>
      <c r="FB44" s="1760">
        <f t="shared" si="55"/>
        <v>0</v>
      </c>
    </row>
    <row r="45" spans="2:158" ht="11.25" customHeight="1">
      <c r="B45" s="777">
        <v>38</v>
      </c>
      <c r="C45" s="778" t="s">
        <v>418</v>
      </c>
      <c r="D45" s="1774">
        <v>0</v>
      </c>
      <c r="E45" s="1775"/>
      <c r="F45" s="1776">
        <v>0.82694626307480223</v>
      </c>
      <c r="G45" s="1776">
        <v>0.82694626307480223</v>
      </c>
      <c r="H45" s="773">
        <f t="shared" si="60"/>
        <v>0</v>
      </c>
      <c r="I45" s="1806">
        <v>9.7756007587299946E-5</v>
      </c>
      <c r="J45" s="1807">
        <v>0</v>
      </c>
      <c r="K45" s="1807">
        <v>1.5563394895206473E-4</v>
      </c>
      <c r="L45" s="1807">
        <v>1.1583537748705369E-3</v>
      </c>
      <c r="M45" s="1807">
        <v>1.077179942909463E-4</v>
      </c>
      <c r="N45" s="1807">
        <v>1.80901485307607E-4</v>
      </c>
      <c r="O45" s="1807">
        <v>1.1571586795166383E-4</v>
      </c>
      <c r="P45" s="1807">
        <v>7.1348883065666918E-5</v>
      </c>
      <c r="Q45" s="1807">
        <v>6.5956534643669821E-5</v>
      </c>
      <c r="R45" s="1807">
        <v>0</v>
      </c>
      <c r="S45" s="1807">
        <v>0</v>
      </c>
      <c r="T45" s="1807">
        <v>0</v>
      </c>
      <c r="U45" s="1807">
        <v>9.3765906716317948E-5</v>
      </c>
      <c r="V45" s="1807">
        <v>7.1708905970318024E-5</v>
      </c>
      <c r="W45" s="1807">
        <v>2.8880866425992781E-5</v>
      </c>
      <c r="X45" s="1807">
        <v>0</v>
      </c>
      <c r="Y45" s="1807">
        <v>9.8129006934449822E-5</v>
      </c>
      <c r="Z45" s="1807">
        <v>1.2690784798131917E-4</v>
      </c>
      <c r="AA45" s="1807">
        <v>1.9494833869024709E-4</v>
      </c>
      <c r="AB45" s="1807">
        <v>7.6058641212374737E-5</v>
      </c>
      <c r="AC45" s="1807">
        <v>0</v>
      </c>
      <c r="AD45" s="1807">
        <v>1.4194751997404387E-4</v>
      </c>
      <c r="AE45" s="1807">
        <v>7.2503172013775599E-5</v>
      </c>
      <c r="AF45" s="1807">
        <v>3.0943690181305393E-4</v>
      </c>
      <c r="AG45" s="1807">
        <v>7.3718269530811706E-5</v>
      </c>
      <c r="AH45" s="1807">
        <v>2.1062978305132345E-4</v>
      </c>
      <c r="AI45" s="1807">
        <v>4.8670089796315674E-5</v>
      </c>
      <c r="AJ45" s="1807">
        <v>8.0225797227311717E-4</v>
      </c>
      <c r="AK45" s="1807">
        <v>2.1829378513763998E-4</v>
      </c>
      <c r="AL45" s="1807">
        <v>4.5541863842946166E-4</v>
      </c>
      <c r="AM45" s="1807">
        <v>3.2664498620489884E-4</v>
      </c>
      <c r="AN45" s="1807">
        <v>9.4113723243224746E-3</v>
      </c>
      <c r="AO45" s="1807">
        <v>5.800778497002028E-4</v>
      </c>
      <c r="AP45" s="1807">
        <v>2.8634343022342504E-3</v>
      </c>
      <c r="AQ45" s="1807">
        <v>1.4509027309909285E-2</v>
      </c>
      <c r="AR45" s="1807">
        <v>2.7029605367761629E-3</v>
      </c>
      <c r="AS45" s="1807">
        <v>1.1499620945409591E-3</v>
      </c>
      <c r="AT45" s="1807">
        <v>1.5493369599019712E-2</v>
      </c>
      <c r="AU45" s="1807">
        <v>0</v>
      </c>
      <c r="AV45" s="1830">
        <v>1.8111695893972002E-3</v>
      </c>
      <c r="AW45" s="1823">
        <f t="shared" si="56"/>
        <v>0</v>
      </c>
      <c r="AX45" s="1807">
        <f t="shared" si="19"/>
        <v>0</v>
      </c>
      <c r="AY45" s="1807">
        <f t="shared" si="20"/>
        <v>0</v>
      </c>
      <c r="AZ45" s="1807">
        <f t="shared" si="21"/>
        <v>0</v>
      </c>
      <c r="BA45" s="1807">
        <f t="shared" si="22"/>
        <v>0</v>
      </c>
      <c r="BB45" s="1807">
        <f t="shared" si="23"/>
        <v>0</v>
      </c>
      <c r="BC45" s="1807">
        <f t="shared" si="24"/>
        <v>0</v>
      </c>
      <c r="BD45" s="1807">
        <f t="shared" si="25"/>
        <v>0</v>
      </c>
      <c r="BE45" s="1807">
        <f t="shared" si="26"/>
        <v>0</v>
      </c>
      <c r="BF45" s="1807">
        <f t="shared" si="27"/>
        <v>0</v>
      </c>
      <c r="BG45" s="1807">
        <f t="shared" si="28"/>
        <v>0</v>
      </c>
      <c r="BH45" s="1807">
        <f t="shared" si="29"/>
        <v>0</v>
      </c>
      <c r="BI45" s="1807">
        <f t="shared" si="30"/>
        <v>0</v>
      </c>
      <c r="BJ45" s="1807">
        <f t="shared" si="31"/>
        <v>0</v>
      </c>
      <c r="BK45" s="1807">
        <f t="shared" si="32"/>
        <v>0</v>
      </c>
      <c r="BL45" s="1807">
        <f t="shared" si="33"/>
        <v>0</v>
      </c>
      <c r="BM45" s="1807">
        <f t="shared" si="0"/>
        <v>0</v>
      </c>
      <c r="BN45" s="1807">
        <f t="shared" si="1"/>
        <v>0</v>
      </c>
      <c r="BO45" s="1807">
        <f t="shared" si="34"/>
        <v>0</v>
      </c>
      <c r="BP45" s="1807">
        <f t="shared" si="35"/>
        <v>0</v>
      </c>
      <c r="BQ45" s="1807">
        <f t="shared" si="36"/>
        <v>0</v>
      </c>
      <c r="BR45" s="1807">
        <f t="shared" si="37"/>
        <v>0</v>
      </c>
      <c r="BS45" s="1807">
        <f t="shared" si="38"/>
        <v>0</v>
      </c>
      <c r="BT45" s="1807">
        <f t="shared" si="39"/>
        <v>0</v>
      </c>
      <c r="BU45" s="1807">
        <f t="shared" si="2"/>
        <v>0</v>
      </c>
      <c r="BV45" s="1807">
        <f t="shared" si="3"/>
        <v>0</v>
      </c>
      <c r="BW45" s="1807">
        <f t="shared" si="4"/>
        <v>0</v>
      </c>
      <c r="BX45" s="1807">
        <f t="shared" si="5"/>
        <v>0</v>
      </c>
      <c r="BY45" s="1807">
        <f>$H$36*AK54</f>
        <v>0</v>
      </c>
      <c r="BZ45" s="1807">
        <f t="shared" si="7"/>
        <v>0</v>
      </c>
      <c r="CA45" s="1807">
        <f t="shared" si="8"/>
        <v>0</v>
      </c>
      <c r="CB45" s="1807">
        <f t="shared" si="9"/>
        <v>0</v>
      </c>
      <c r="CC45" s="1807">
        <f t="shared" si="10"/>
        <v>0</v>
      </c>
      <c r="CD45" s="1807">
        <f t="shared" si="11"/>
        <v>0</v>
      </c>
      <c r="CE45" s="1807">
        <f t="shared" si="12"/>
        <v>0</v>
      </c>
      <c r="CF45" s="1807">
        <f t="shared" si="13"/>
        <v>0</v>
      </c>
      <c r="CG45" s="1807">
        <f t="shared" si="14"/>
        <v>0</v>
      </c>
      <c r="CH45" s="1807">
        <f t="shared" si="15"/>
        <v>0</v>
      </c>
      <c r="CI45" s="1807">
        <f t="shared" si="16"/>
        <v>0</v>
      </c>
      <c r="CJ45" s="1830">
        <f t="shared" si="17"/>
        <v>0</v>
      </c>
      <c r="CK45" s="773">
        <f t="shared" si="40"/>
        <v>0</v>
      </c>
      <c r="CL45" s="1776">
        <v>0.82694626307480223</v>
      </c>
      <c r="CM45" s="773">
        <f t="shared" si="41"/>
        <v>0</v>
      </c>
      <c r="CN45" s="1816">
        <v>2.0917135078748998E-4</v>
      </c>
      <c r="CO45" s="1835">
        <v>1.5442520184322518E-4</v>
      </c>
      <c r="CP45" s="1835">
        <v>2.4903798080470858E-4</v>
      </c>
      <c r="CQ45" s="1835">
        <v>1.1259647418407305E-3</v>
      </c>
      <c r="CR45" s="1835">
        <v>3.6590066632290452E-4</v>
      </c>
      <c r="CS45" s="1835">
        <v>3.4633461237018891E-4</v>
      </c>
      <c r="CT45" s="1835">
        <v>1.9457797109819042E-4</v>
      </c>
      <c r="CU45" s="1835">
        <v>2.2790430179591941E-4</v>
      </c>
      <c r="CV45" s="1835">
        <v>2.086207327450364E-4</v>
      </c>
      <c r="CW45" s="1835">
        <v>1.2024082013023053E-4</v>
      </c>
      <c r="CX45" s="1835">
        <v>1.1137519832851115E-4</v>
      </c>
      <c r="CY45" s="1835">
        <v>1.7724623618888935E-4</v>
      </c>
      <c r="CZ45" s="1835">
        <v>2.2351621332887642E-4</v>
      </c>
      <c r="DA45" s="1835">
        <v>1.3810416538928029E-4</v>
      </c>
      <c r="DB45" s="1835">
        <v>1.5055074686188964E-4</v>
      </c>
      <c r="DC45" s="1835">
        <v>1.3176569573502021E-4</v>
      </c>
      <c r="DD45" s="1835">
        <v>2.0183918111763423E-4</v>
      </c>
      <c r="DE45" s="1835">
        <v>2.5708769847240738E-4</v>
      </c>
      <c r="DF45" s="1835">
        <v>3.5225135094333639E-4</v>
      </c>
      <c r="DG45" s="1835">
        <v>2.5279211656664197E-4</v>
      </c>
      <c r="DH45" s="1835">
        <v>1.0460987465923825E-4</v>
      </c>
      <c r="DI45" s="1835">
        <v>2.5500417342074578E-4</v>
      </c>
      <c r="DJ45" s="1835">
        <v>2.4461472964816712E-4</v>
      </c>
      <c r="DK45" s="1835">
        <v>4.7562949680521647E-4</v>
      </c>
      <c r="DL45" s="1835">
        <v>2.2481563438652739E-4</v>
      </c>
      <c r="DM45" s="1835">
        <v>6.1457128493558864E-4</v>
      </c>
      <c r="DN45" s="1835">
        <v>2.648770299819419E-4</v>
      </c>
      <c r="DO45" s="1835">
        <v>1.0087120149746443E-3</v>
      </c>
      <c r="DP45" s="1835">
        <v>6.2607803277550612E-4</v>
      </c>
      <c r="DQ45" s="1835">
        <v>4.7373972483162011E-4</v>
      </c>
      <c r="DR45" s="1835">
        <v>5.6617571969286415E-4</v>
      </c>
      <c r="DS45" s="1835">
        <v>8.9636253901655381E-3</v>
      </c>
      <c r="DT45" s="1835">
        <v>7.6950395457719251E-4</v>
      </c>
      <c r="DU45" s="1835">
        <v>2.6010326452765831E-3</v>
      </c>
      <c r="DV45" s="1835">
        <v>1.2495935056363887E-2</v>
      </c>
      <c r="DW45" s="1835">
        <v>2.790362373743869E-3</v>
      </c>
      <c r="DX45" s="1835">
        <v>1.2947958481978191E-3</v>
      </c>
      <c r="DY45" s="1835">
        <v>1.013217609540001</v>
      </c>
      <c r="DZ45" s="1835">
        <v>1.6014683794033873E-4</v>
      </c>
      <c r="EA45" s="1836">
        <v>2.1947125711581296E-3</v>
      </c>
      <c r="EB45" s="1777">
        <v>0</v>
      </c>
      <c r="EC45" s="774">
        <v>0.52175477031474105</v>
      </c>
      <c r="ED45" s="1778">
        <f t="shared" si="42"/>
        <v>0</v>
      </c>
      <c r="EE45" s="1777">
        <f t="shared" si="43"/>
        <v>0</v>
      </c>
      <c r="EF45" s="779">
        <v>0.25445237111679436</v>
      </c>
      <c r="EG45" s="1778">
        <f t="shared" si="44"/>
        <v>0</v>
      </c>
      <c r="EH45" s="1777">
        <f t="shared" si="45"/>
        <v>0</v>
      </c>
      <c r="EI45" s="1978"/>
      <c r="EJ45" s="1939"/>
      <c r="EK45" s="799">
        <v>0.12187415559024514</v>
      </c>
      <c r="EL45" s="1602">
        <f t="shared" si="46"/>
        <v>0</v>
      </c>
      <c r="EM45" s="1779">
        <f t="shared" si="47"/>
        <v>0</v>
      </c>
      <c r="EN45" s="1602">
        <f t="shared" si="48"/>
        <v>0</v>
      </c>
      <c r="EO45" s="1780">
        <f t="shared" si="49"/>
        <v>0</v>
      </c>
      <c r="EP45" s="777">
        <v>38</v>
      </c>
      <c r="EQ45" s="778" t="s">
        <v>418</v>
      </c>
      <c r="ER45" s="716"/>
      <c r="ES45" s="777">
        <v>38</v>
      </c>
      <c r="ET45" s="778" t="s">
        <v>418</v>
      </c>
      <c r="EU45" s="779">
        <v>0.159195</v>
      </c>
      <c r="EV45" s="1751">
        <f t="shared" si="50"/>
        <v>0</v>
      </c>
      <c r="EW45" s="1752">
        <f t="shared" si="51"/>
        <v>0</v>
      </c>
      <c r="EX45" s="1753">
        <f t="shared" si="52"/>
        <v>0</v>
      </c>
      <c r="EY45" s="774">
        <v>0.11938699999999999</v>
      </c>
      <c r="EZ45" s="1751">
        <f t="shared" si="53"/>
        <v>0</v>
      </c>
      <c r="FA45" s="1754">
        <f t="shared" si="54"/>
        <v>0</v>
      </c>
      <c r="FB45" s="1755">
        <f t="shared" si="55"/>
        <v>0</v>
      </c>
    </row>
    <row r="46" spans="2:158" ht="11.25" customHeight="1">
      <c r="B46" s="777">
        <v>39</v>
      </c>
      <c r="C46" s="778" t="s">
        <v>419</v>
      </c>
      <c r="D46" s="1774">
        <v>0</v>
      </c>
      <c r="E46" s="1775"/>
      <c r="F46" s="1776">
        <v>1</v>
      </c>
      <c r="G46" s="1776">
        <v>1</v>
      </c>
      <c r="H46" s="773">
        <f t="shared" si="60"/>
        <v>0</v>
      </c>
      <c r="I46" s="1806">
        <v>3.6251186146957063E-4</v>
      </c>
      <c r="J46" s="1807">
        <v>8.7081043424413649E-4</v>
      </c>
      <c r="K46" s="1807">
        <v>2.5420211662170577E-3</v>
      </c>
      <c r="L46" s="1807">
        <v>1.1753883892068684E-3</v>
      </c>
      <c r="M46" s="1807">
        <v>1.1848979372004094E-3</v>
      </c>
      <c r="N46" s="1807">
        <v>5.8739776405764162E-4</v>
      </c>
      <c r="O46" s="1807">
        <v>9.0919610533450157E-4</v>
      </c>
      <c r="P46" s="1807">
        <v>6.8105752017227515E-4</v>
      </c>
      <c r="Q46" s="1807">
        <v>3.6276094054018404E-4</v>
      </c>
      <c r="R46" s="1807">
        <v>3.3950093362756747E-4</v>
      </c>
      <c r="S46" s="1807">
        <v>1.4691838683611255E-4</v>
      </c>
      <c r="T46" s="1807">
        <v>8.7796312554872696E-4</v>
      </c>
      <c r="U46" s="1807">
        <v>1.4064886007447692E-4</v>
      </c>
      <c r="V46" s="1807">
        <v>1.3541951089010059E-3</v>
      </c>
      <c r="W46" s="1807">
        <v>4.3321299638989169E-4</v>
      </c>
      <c r="X46" s="1807">
        <v>5.8846606512357792E-4</v>
      </c>
      <c r="Y46" s="1807">
        <v>1.1775480832133978E-3</v>
      </c>
      <c r="Z46" s="1807">
        <v>1.0829469694405903E-3</v>
      </c>
      <c r="AA46" s="1807">
        <v>7.1481057519757259E-4</v>
      </c>
      <c r="AB46" s="1807">
        <v>6.464984503051853E-4</v>
      </c>
      <c r="AC46" s="1807">
        <v>2.0279862096937742E-4</v>
      </c>
      <c r="AD46" s="1807">
        <v>5.8806829703532469E-4</v>
      </c>
      <c r="AE46" s="1807">
        <v>9.4254123617908288E-4</v>
      </c>
      <c r="AF46" s="1807">
        <v>1.1084306930616856E-3</v>
      </c>
      <c r="AG46" s="1807">
        <v>3.6859134765405853E-5</v>
      </c>
      <c r="AH46" s="1807">
        <v>7.7230920452151929E-4</v>
      </c>
      <c r="AI46" s="1807">
        <v>3.2608960163531503E-3</v>
      </c>
      <c r="AJ46" s="1807">
        <v>1.6309931053473275E-3</v>
      </c>
      <c r="AK46" s="1807">
        <v>3.1135587248579174E-3</v>
      </c>
      <c r="AL46" s="1807">
        <v>2.361429977041653E-4</v>
      </c>
      <c r="AM46" s="1807">
        <v>1.8715319649853009E-3</v>
      </c>
      <c r="AN46" s="1807">
        <v>2.2363233646618148E-3</v>
      </c>
      <c r="AO46" s="1807">
        <v>2.592731136627308E-3</v>
      </c>
      <c r="AP46" s="1807">
        <v>2.5327200421109493E-3</v>
      </c>
      <c r="AQ46" s="1807">
        <v>1.964026867560891E-3</v>
      </c>
      <c r="AR46" s="1807">
        <v>5.9783127166343373E-3</v>
      </c>
      <c r="AS46" s="1807">
        <v>1.9136434855102444E-3</v>
      </c>
      <c r="AT46" s="1807">
        <v>1.7846616569272258E-3</v>
      </c>
      <c r="AU46" s="1807">
        <v>0</v>
      </c>
      <c r="AV46" s="1830">
        <v>2.1307877522320001E-4</v>
      </c>
      <c r="AW46" s="1823">
        <f t="shared" si="56"/>
        <v>0</v>
      </c>
      <c r="AX46" s="1807">
        <f t="shared" si="19"/>
        <v>0</v>
      </c>
      <c r="AY46" s="1807">
        <f t="shared" si="20"/>
        <v>0</v>
      </c>
      <c r="AZ46" s="1807">
        <f t="shared" si="21"/>
        <v>0</v>
      </c>
      <c r="BA46" s="1807">
        <f t="shared" si="22"/>
        <v>0</v>
      </c>
      <c r="BB46" s="1807">
        <f t="shared" si="23"/>
        <v>0</v>
      </c>
      <c r="BC46" s="1807">
        <f t="shared" si="24"/>
        <v>0</v>
      </c>
      <c r="BD46" s="1807">
        <f t="shared" si="25"/>
        <v>0</v>
      </c>
      <c r="BE46" s="1807">
        <f t="shared" si="26"/>
        <v>0</v>
      </c>
      <c r="BF46" s="1807">
        <f t="shared" si="27"/>
        <v>0</v>
      </c>
      <c r="BG46" s="1807">
        <f t="shared" si="28"/>
        <v>0</v>
      </c>
      <c r="BH46" s="1807">
        <f t="shared" si="29"/>
        <v>0</v>
      </c>
      <c r="BI46" s="1807">
        <f t="shared" si="30"/>
        <v>0</v>
      </c>
      <c r="BJ46" s="1807">
        <f t="shared" si="31"/>
        <v>0</v>
      </c>
      <c r="BK46" s="1807">
        <f t="shared" si="32"/>
        <v>0</v>
      </c>
      <c r="BL46" s="1807">
        <f t="shared" si="33"/>
        <v>0</v>
      </c>
      <c r="BM46" s="1807">
        <f t="shared" si="0"/>
        <v>0</v>
      </c>
      <c r="BN46" s="1807">
        <f t="shared" si="1"/>
        <v>0</v>
      </c>
      <c r="BO46" s="1807">
        <f t="shared" si="34"/>
        <v>0</v>
      </c>
      <c r="BP46" s="1807">
        <f t="shared" si="35"/>
        <v>0</v>
      </c>
      <c r="BQ46" s="1807">
        <f t="shared" si="36"/>
        <v>0</v>
      </c>
      <c r="BR46" s="1807">
        <f t="shared" si="37"/>
        <v>0</v>
      </c>
      <c r="BS46" s="1807">
        <f t="shared" si="38"/>
        <v>0</v>
      </c>
      <c r="BT46" s="1807">
        <f t="shared" si="39"/>
        <v>0</v>
      </c>
      <c r="BU46" s="1807">
        <f t="shared" si="2"/>
        <v>0</v>
      </c>
      <c r="BV46" s="1807">
        <f t="shared" si="3"/>
        <v>0</v>
      </c>
      <c r="BW46" s="1807">
        <f t="shared" si="4"/>
        <v>0</v>
      </c>
      <c r="BX46" s="1807">
        <f t="shared" si="5"/>
        <v>0</v>
      </c>
      <c r="BY46" s="1807">
        <f>$H$36*AK55</f>
        <v>0</v>
      </c>
      <c r="BZ46" s="1807">
        <f t="shared" si="7"/>
        <v>0</v>
      </c>
      <c r="CA46" s="1807">
        <f t="shared" si="8"/>
        <v>0</v>
      </c>
      <c r="CB46" s="1807">
        <f t="shared" si="9"/>
        <v>0</v>
      </c>
      <c r="CC46" s="1807">
        <f t="shared" si="10"/>
        <v>0</v>
      </c>
      <c r="CD46" s="1807">
        <f t="shared" si="11"/>
        <v>0</v>
      </c>
      <c r="CE46" s="1807">
        <f t="shared" si="12"/>
        <v>0</v>
      </c>
      <c r="CF46" s="1807">
        <f t="shared" si="13"/>
        <v>0</v>
      </c>
      <c r="CG46" s="1807">
        <f t="shared" si="14"/>
        <v>0</v>
      </c>
      <c r="CH46" s="1807">
        <f t="shared" si="15"/>
        <v>0</v>
      </c>
      <c r="CI46" s="1807">
        <f t="shared" si="16"/>
        <v>0</v>
      </c>
      <c r="CJ46" s="1830">
        <f t="shared" si="17"/>
        <v>0</v>
      </c>
      <c r="CK46" s="773">
        <f t="shared" si="40"/>
        <v>0</v>
      </c>
      <c r="CL46" s="799">
        <v>1</v>
      </c>
      <c r="CM46" s="773">
        <f t="shared" si="41"/>
        <v>0</v>
      </c>
      <c r="CN46" s="1816">
        <v>6.7549357050206724E-4</v>
      </c>
      <c r="CO46" s="1835">
        <v>1.3704503886869191E-3</v>
      </c>
      <c r="CP46" s="1835">
        <v>3.2359640583488202E-3</v>
      </c>
      <c r="CQ46" s="1835">
        <v>1.5139887106309416E-3</v>
      </c>
      <c r="CR46" s="1835">
        <v>2.0218624913174578E-3</v>
      </c>
      <c r="CS46" s="1835">
        <v>1.1065932656766377E-3</v>
      </c>
      <c r="CT46" s="1835">
        <v>1.1197388474661629E-3</v>
      </c>
      <c r="CU46" s="1835">
        <v>1.1965991179195355E-3</v>
      </c>
      <c r="CV46" s="1835">
        <v>5.8299170097584534E-4</v>
      </c>
      <c r="CW46" s="1835">
        <v>6.1392068082306904E-4</v>
      </c>
      <c r="CX46" s="1835">
        <v>3.4848518042970568E-4</v>
      </c>
      <c r="CY46" s="1835">
        <v>1.3286917199489851E-3</v>
      </c>
      <c r="CZ46" s="1835">
        <v>4.330084926654292E-4</v>
      </c>
      <c r="DA46" s="1835">
        <v>1.4833518294355807E-3</v>
      </c>
      <c r="DB46" s="1835">
        <v>6.8548023225031591E-4</v>
      </c>
      <c r="DC46" s="1835">
        <v>8.3585470971095355E-4</v>
      </c>
      <c r="DD46" s="1835">
        <v>1.4073195994871079E-3</v>
      </c>
      <c r="DE46" s="1835">
        <v>1.4419406766627905E-3</v>
      </c>
      <c r="DF46" s="1835">
        <v>1.1114017220622443E-3</v>
      </c>
      <c r="DG46" s="1835">
        <v>9.5005066723524126E-4</v>
      </c>
      <c r="DH46" s="1835">
        <v>3.8092483856468128E-4</v>
      </c>
      <c r="DI46" s="1835">
        <v>8.396645521436992E-4</v>
      </c>
      <c r="DJ46" s="1835">
        <v>1.4542433004169385E-3</v>
      </c>
      <c r="DK46" s="1835">
        <v>1.5465636428356761E-3</v>
      </c>
      <c r="DL46" s="1835">
        <v>3.8610095040277987E-4</v>
      </c>
      <c r="DM46" s="1835">
        <v>1.4614876794805038E-3</v>
      </c>
      <c r="DN46" s="1835">
        <v>3.6967999134516747E-3</v>
      </c>
      <c r="DO46" s="1835">
        <v>2.0659753526390207E-3</v>
      </c>
      <c r="DP46" s="1835">
        <v>3.6645579195577174E-3</v>
      </c>
      <c r="DQ46" s="1835">
        <v>5.4814187896589826E-4</v>
      </c>
      <c r="DR46" s="1835">
        <v>2.4412089116492802E-3</v>
      </c>
      <c r="DS46" s="1835">
        <v>2.9333632182103461E-3</v>
      </c>
      <c r="DT46" s="1835">
        <v>3.04734261093426E-3</v>
      </c>
      <c r="DU46" s="1835">
        <v>2.8291278067259945E-3</v>
      </c>
      <c r="DV46" s="1835">
        <v>2.2731413575073048E-3</v>
      </c>
      <c r="DW46" s="1835">
        <v>6.4849140672115025E-3</v>
      </c>
      <c r="DX46" s="1835">
        <v>2.3233037411590062E-3</v>
      </c>
      <c r="DY46" s="1835">
        <v>2.2507774876351929E-3</v>
      </c>
      <c r="DZ46" s="1835">
        <v>1.0005252839655636</v>
      </c>
      <c r="EA46" s="1836">
        <v>1.4544799719554806E-3</v>
      </c>
      <c r="EB46" s="1777">
        <v>0</v>
      </c>
      <c r="EC46" s="774">
        <v>0</v>
      </c>
      <c r="ED46" s="1778">
        <f t="shared" si="42"/>
        <v>0</v>
      </c>
      <c r="EE46" s="1777">
        <f t="shared" si="43"/>
        <v>0</v>
      </c>
      <c r="EF46" s="779">
        <v>0</v>
      </c>
      <c r="EG46" s="1778">
        <f t="shared" si="44"/>
        <v>0</v>
      </c>
      <c r="EH46" s="1777">
        <f t="shared" si="45"/>
        <v>0</v>
      </c>
      <c r="EI46" s="1978"/>
      <c r="EJ46" s="1939"/>
      <c r="EK46" s="799">
        <v>1.1853368935247008E-3</v>
      </c>
      <c r="EL46" s="1602">
        <f t="shared" si="46"/>
        <v>0</v>
      </c>
      <c r="EM46" s="1779">
        <f t="shared" si="47"/>
        <v>0</v>
      </c>
      <c r="EN46" s="1602">
        <f t="shared" si="48"/>
        <v>0</v>
      </c>
      <c r="EO46" s="1780">
        <f t="shared" si="49"/>
        <v>0</v>
      </c>
      <c r="EP46" s="777">
        <v>39</v>
      </c>
      <c r="EQ46" s="778" t="s">
        <v>419</v>
      </c>
      <c r="ER46" s="716"/>
      <c r="ES46" s="777">
        <v>39</v>
      </c>
      <c r="ET46" s="778" t="s">
        <v>419</v>
      </c>
      <c r="EU46" s="779">
        <v>0</v>
      </c>
      <c r="EV46" s="1751">
        <f t="shared" si="50"/>
        <v>0</v>
      </c>
      <c r="EW46" s="1752">
        <f t="shared" si="51"/>
        <v>0</v>
      </c>
      <c r="EX46" s="1753">
        <f t="shared" si="52"/>
        <v>0</v>
      </c>
      <c r="EY46" s="774">
        <v>0</v>
      </c>
      <c r="EZ46" s="1751">
        <f t="shared" si="53"/>
        <v>0</v>
      </c>
      <c r="FA46" s="1754">
        <f t="shared" si="54"/>
        <v>0</v>
      </c>
      <c r="FB46" s="1755">
        <f t="shared" si="55"/>
        <v>0</v>
      </c>
    </row>
    <row r="47" spans="2:158" ht="11.25" customHeight="1">
      <c r="B47" s="785">
        <v>40</v>
      </c>
      <c r="C47" s="786" t="s">
        <v>420</v>
      </c>
      <c r="D47" s="1790">
        <v>0</v>
      </c>
      <c r="E47" s="1791"/>
      <c r="F47" s="1792">
        <v>0.99687446844701477</v>
      </c>
      <c r="G47" s="1792">
        <v>0.99687446844701477</v>
      </c>
      <c r="H47" s="794">
        <f t="shared" si="60"/>
        <v>0</v>
      </c>
      <c r="I47" s="1810">
        <v>5.2788244097141971E-3</v>
      </c>
      <c r="J47" s="1811">
        <v>1.0643238640761669E-4</v>
      </c>
      <c r="K47" s="1811">
        <v>5.3434322473542226E-3</v>
      </c>
      <c r="L47" s="1811">
        <v>7.4781956936494955E-3</v>
      </c>
      <c r="M47" s="1811">
        <v>1.3303172294931869E-2</v>
      </c>
      <c r="N47" s="1811">
        <v>1.0658289863770541E-2</v>
      </c>
      <c r="O47" s="1811">
        <v>2.3308481973120859E-3</v>
      </c>
      <c r="P47" s="1811">
        <v>1.6799418830916119E-3</v>
      </c>
      <c r="Q47" s="1811">
        <v>1.0553045542987171E-3</v>
      </c>
      <c r="R47" s="1811">
        <v>4.4135121371583772E-3</v>
      </c>
      <c r="S47" s="1811">
        <v>1.7630206420333504E-3</v>
      </c>
      <c r="T47" s="1811">
        <v>8.1082476888911844E-3</v>
      </c>
      <c r="U47" s="1811">
        <v>3.5296166313928254E-3</v>
      </c>
      <c r="V47" s="1811">
        <v>1.4515537389299376E-2</v>
      </c>
      <c r="W47" s="1811">
        <v>2.772563176895307E-3</v>
      </c>
      <c r="X47" s="1811">
        <v>7.2577481365241267E-3</v>
      </c>
      <c r="Y47" s="1811">
        <v>6.9671594923459371E-3</v>
      </c>
      <c r="Z47" s="1811">
        <v>2.4789332972351011E-3</v>
      </c>
      <c r="AA47" s="1811">
        <v>6.9481587379344471E-4</v>
      </c>
      <c r="AB47" s="1811">
        <v>1.6162461257629632E-3</v>
      </c>
      <c r="AC47" s="1811">
        <v>4.0559724193875484E-4</v>
      </c>
      <c r="AD47" s="1811">
        <v>1.7277041002555057E-2</v>
      </c>
      <c r="AE47" s="1811">
        <v>2.4651078484683705E-3</v>
      </c>
      <c r="AF47" s="1811">
        <v>1.1626206380558125E-2</v>
      </c>
      <c r="AG47" s="1811">
        <v>2.1641577697974006E-3</v>
      </c>
      <c r="AH47" s="1811">
        <v>8.0039317559502908E-3</v>
      </c>
      <c r="AI47" s="1811">
        <v>1.9443700873628112E-2</v>
      </c>
      <c r="AJ47" s="1811">
        <v>7.2904862265809516E-3</v>
      </c>
      <c r="AK47" s="1811">
        <v>5.0743730755679469E-3</v>
      </c>
      <c r="AL47" s="1811">
        <v>8.3774539661715783E-4</v>
      </c>
      <c r="AM47" s="1811">
        <v>7.2765820197342873E-3</v>
      </c>
      <c r="AN47" s="1811">
        <v>3.0059948859603365E-3</v>
      </c>
      <c r="AO47" s="1811">
        <v>9.6769996421949714E-4</v>
      </c>
      <c r="AP47" s="1811">
        <v>1.0489153950244039E-2</v>
      </c>
      <c r="AQ47" s="1811">
        <v>4.2370170746479927E-3</v>
      </c>
      <c r="AR47" s="1811">
        <v>6.9322987884376892E-3</v>
      </c>
      <c r="AS47" s="1811">
        <v>3.6874267162790211E-3</v>
      </c>
      <c r="AT47" s="1811">
        <v>3.0541153972902849E-3</v>
      </c>
      <c r="AU47" s="1811">
        <v>4.0538349278417381E-4</v>
      </c>
      <c r="AV47" s="1832">
        <v>0</v>
      </c>
      <c r="AW47" s="1825">
        <f t="shared" si="56"/>
        <v>0</v>
      </c>
      <c r="AX47" s="1811">
        <f t="shared" si="19"/>
        <v>0</v>
      </c>
      <c r="AY47" s="1811">
        <f t="shared" si="20"/>
        <v>0</v>
      </c>
      <c r="AZ47" s="1811">
        <f t="shared" si="21"/>
        <v>0</v>
      </c>
      <c r="BA47" s="1811">
        <f t="shared" si="22"/>
        <v>0</v>
      </c>
      <c r="BB47" s="1811">
        <f t="shared" si="23"/>
        <v>0</v>
      </c>
      <c r="BC47" s="1811">
        <f t="shared" si="24"/>
        <v>0</v>
      </c>
      <c r="BD47" s="1811">
        <f t="shared" si="25"/>
        <v>0</v>
      </c>
      <c r="BE47" s="1811">
        <f t="shared" si="26"/>
        <v>0</v>
      </c>
      <c r="BF47" s="1811">
        <f t="shared" si="27"/>
        <v>0</v>
      </c>
      <c r="BG47" s="1811">
        <f t="shared" si="28"/>
        <v>0</v>
      </c>
      <c r="BH47" s="1811">
        <f t="shared" si="29"/>
        <v>0</v>
      </c>
      <c r="BI47" s="1811">
        <f t="shared" si="30"/>
        <v>0</v>
      </c>
      <c r="BJ47" s="1811">
        <f t="shared" si="31"/>
        <v>0</v>
      </c>
      <c r="BK47" s="1811">
        <f t="shared" si="32"/>
        <v>0</v>
      </c>
      <c r="BL47" s="1811">
        <f t="shared" si="33"/>
        <v>0</v>
      </c>
      <c r="BM47" s="1811">
        <f t="shared" si="0"/>
        <v>0</v>
      </c>
      <c r="BN47" s="1811">
        <f t="shared" si="1"/>
        <v>0</v>
      </c>
      <c r="BO47" s="1811">
        <f t="shared" si="34"/>
        <v>0</v>
      </c>
      <c r="BP47" s="1811">
        <f t="shared" si="35"/>
        <v>0</v>
      </c>
      <c r="BQ47" s="1811">
        <f t="shared" si="36"/>
        <v>0</v>
      </c>
      <c r="BR47" s="1811">
        <f t="shared" si="37"/>
        <v>0</v>
      </c>
      <c r="BS47" s="1811">
        <f t="shared" si="38"/>
        <v>0</v>
      </c>
      <c r="BT47" s="1811">
        <f t="shared" si="39"/>
        <v>0</v>
      </c>
      <c r="BU47" s="1811">
        <f t="shared" si="2"/>
        <v>0</v>
      </c>
      <c r="BV47" s="1811">
        <f t="shared" si="3"/>
        <v>0</v>
      </c>
      <c r="BW47" s="1811">
        <f t="shared" si="4"/>
        <v>0</v>
      </c>
      <c r="BX47" s="1811">
        <f t="shared" si="5"/>
        <v>0</v>
      </c>
      <c r="BY47" s="1811">
        <f>$H$36*AK56</f>
        <v>0</v>
      </c>
      <c r="BZ47" s="1811">
        <f t="shared" si="7"/>
        <v>0</v>
      </c>
      <c r="CA47" s="1811">
        <f t="shared" si="8"/>
        <v>0</v>
      </c>
      <c r="CB47" s="1811">
        <f t="shared" si="9"/>
        <v>0</v>
      </c>
      <c r="CC47" s="1811">
        <f t="shared" si="10"/>
        <v>0</v>
      </c>
      <c r="CD47" s="1811">
        <f t="shared" si="11"/>
        <v>0</v>
      </c>
      <c r="CE47" s="1811">
        <f t="shared" si="12"/>
        <v>0</v>
      </c>
      <c r="CF47" s="1811">
        <f t="shared" si="13"/>
        <v>0</v>
      </c>
      <c r="CG47" s="1811">
        <f t="shared" si="14"/>
        <v>0</v>
      </c>
      <c r="CH47" s="1811">
        <f t="shared" si="15"/>
        <v>0</v>
      </c>
      <c r="CI47" s="1811">
        <f t="shared" si="16"/>
        <v>0</v>
      </c>
      <c r="CJ47" s="1832">
        <f t="shared" si="17"/>
        <v>0</v>
      </c>
      <c r="CK47" s="794">
        <f t="shared" si="40"/>
        <v>0</v>
      </c>
      <c r="CL47" s="801">
        <v>0.99687446844701477</v>
      </c>
      <c r="CM47" s="794">
        <f t="shared" si="41"/>
        <v>0</v>
      </c>
      <c r="CN47" s="1818">
        <v>6.5092008428933416E-3</v>
      </c>
      <c r="CO47" s="1839">
        <v>3.1526317793397905E-3</v>
      </c>
      <c r="CP47" s="1839">
        <v>7.0433451939774334E-3</v>
      </c>
      <c r="CQ47" s="1839">
        <v>8.6964206526094698E-3</v>
      </c>
      <c r="CR47" s="1839">
        <v>1.5952549072379207E-2</v>
      </c>
      <c r="CS47" s="1839">
        <v>1.301799934761578E-2</v>
      </c>
      <c r="CT47" s="1839">
        <v>2.9480016263748704E-3</v>
      </c>
      <c r="CU47" s="1839">
        <v>3.5047550249530262E-3</v>
      </c>
      <c r="CV47" s="1839">
        <v>1.7504755669351764E-3</v>
      </c>
      <c r="CW47" s="1839">
        <v>5.4214558423406403E-3</v>
      </c>
      <c r="CX47" s="1839">
        <v>2.474644907665064E-3</v>
      </c>
      <c r="CY47" s="1839">
        <v>9.922745268067518E-3</v>
      </c>
      <c r="CZ47" s="1839">
        <v>5.0144678450988007E-3</v>
      </c>
      <c r="DA47" s="1839">
        <v>1.4900017691074434E-2</v>
      </c>
      <c r="DB47" s="1839">
        <v>3.7270239750954838E-3</v>
      </c>
      <c r="DC47" s="1839">
        <v>8.0569681971914293E-3</v>
      </c>
      <c r="DD47" s="1839">
        <v>7.7248315977162599E-3</v>
      </c>
      <c r="DE47" s="1839">
        <v>3.5167319379697652E-3</v>
      </c>
      <c r="DF47" s="1839">
        <v>1.874011604149778E-3</v>
      </c>
      <c r="DG47" s="1839">
        <v>2.4393211194605772E-3</v>
      </c>
      <c r="DH47" s="1839">
        <v>8.4121955520805004E-4</v>
      </c>
      <c r="DI47" s="1839">
        <v>1.8233255449542213E-2</v>
      </c>
      <c r="DJ47" s="1839">
        <v>4.1612097505412411E-3</v>
      </c>
      <c r="DK47" s="1839">
        <v>1.2929781708030172E-2</v>
      </c>
      <c r="DL47" s="1839">
        <v>3.6218841061461046E-3</v>
      </c>
      <c r="DM47" s="1839">
        <v>1.0543385419130384E-2</v>
      </c>
      <c r="DN47" s="1839">
        <v>2.0728079696415141E-2</v>
      </c>
      <c r="DO47" s="1839">
        <v>8.4288289547579283E-3</v>
      </c>
      <c r="DP47" s="1839">
        <v>6.268878522739752E-3</v>
      </c>
      <c r="DQ47" s="1839">
        <v>1.5076120651467018E-3</v>
      </c>
      <c r="DR47" s="1839">
        <v>8.8088634321286038E-3</v>
      </c>
      <c r="DS47" s="1839">
        <v>4.5433496632452403E-3</v>
      </c>
      <c r="DT47" s="1839">
        <v>2.3241078140853536E-3</v>
      </c>
      <c r="DU47" s="1839">
        <v>1.1371961406567562E-2</v>
      </c>
      <c r="DV47" s="1839">
        <v>5.1432670965081903E-3</v>
      </c>
      <c r="DW47" s="1839">
        <v>8.1513027533674839E-3</v>
      </c>
      <c r="DX47" s="1839">
        <v>4.6834127612760427E-3</v>
      </c>
      <c r="DY47" s="1839">
        <v>5.0312144416094322E-3</v>
      </c>
      <c r="DZ47" s="1839">
        <v>2.2071789173918042E-3</v>
      </c>
      <c r="EA47" s="1840">
        <v>1.0019831098640855</v>
      </c>
      <c r="EB47" s="1793">
        <v>0</v>
      </c>
      <c r="EC47" s="795">
        <v>0.40399735782318719</v>
      </c>
      <c r="ED47" s="1794">
        <f t="shared" si="42"/>
        <v>0</v>
      </c>
      <c r="EE47" s="1793">
        <f t="shared" si="43"/>
        <v>0</v>
      </c>
      <c r="EF47" s="797">
        <v>1.23585689629456E-2</v>
      </c>
      <c r="EG47" s="1794">
        <f t="shared" si="44"/>
        <v>0</v>
      </c>
      <c r="EH47" s="1793">
        <f t="shared" si="45"/>
        <v>0</v>
      </c>
      <c r="EI47" s="1979"/>
      <c r="EJ47" s="1940"/>
      <c r="EK47" s="801">
        <v>3.5003483290920526E-3</v>
      </c>
      <c r="EL47" s="1604">
        <f t="shared" si="46"/>
        <v>0</v>
      </c>
      <c r="EM47" s="1795">
        <f t="shared" si="47"/>
        <v>0</v>
      </c>
      <c r="EN47" s="1604">
        <f t="shared" si="48"/>
        <v>0</v>
      </c>
      <c r="EO47" s="1796">
        <f t="shared" si="49"/>
        <v>0</v>
      </c>
      <c r="EP47" s="785">
        <v>40</v>
      </c>
      <c r="EQ47" s="786" t="s">
        <v>420</v>
      </c>
      <c r="ER47" s="716"/>
      <c r="ES47" s="785">
        <v>40</v>
      </c>
      <c r="ET47" s="786" t="s">
        <v>420</v>
      </c>
      <c r="EU47" s="797">
        <v>6.2649999999999997E-3</v>
      </c>
      <c r="EV47" s="1761">
        <f t="shared" si="50"/>
        <v>0</v>
      </c>
      <c r="EW47" s="1762">
        <f t="shared" si="51"/>
        <v>0</v>
      </c>
      <c r="EX47" s="1763">
        <f t="shared" si="52"/>
        <v>0</v>
      </c>
      <c r="EY47" s="795">
        <v>6.2649999999999997E-3</v>
      </c>
      <c r="EZ47" s="1761">
        <f t="shared" si="53"/>
        <v>0</v>
      </c>
      <c r="FA47" s="1764">
        <f t="shared" si="54"/>
        <v>0</v>
      </c>
      <c r="FB47" s="1765">
        <f t="shared" si="55"/>
        <v>0</v>
      </c>
    </row>
    <row r="48" spans="2:158" ht="11.25" customHeight="1">
      <c r="B48" s="713"/>
      <c r="C48" s="722" t="s">
        <v>8</v>
      </c>
      <c r="D48" s="1717">
        <f>SUM(D8:D47)</f>
        <v>0</v>
      </c>
      <c r="E48" s="1717">
        <f>SUM(E8:E47)</f>
        <v>0</v>
      </c>
      <c r="F48" s="713">
        <v>0.64548417031892558</v>
      </c>
      <c r="G48" s="727">
        <v>0.64548417031892558</v>
      </c>
      <c r="H48" s="728">
        <f>SUM(H8:H47)</f>
        <v>0</v>
      </c>
      <c r="I48" s="1812"/>
      <c r="J48" s="1843"/>
      <c r="K48" s="1843"/>
      <c r="L48" s="1843"/>
      <c r="M48" s="1843"/>
      <c r="N48" s="1843"/>
      <c r="O48" s="1843"/>
      <c r="P48" s="1843"/>
      <c r="Q48" s="1843"/>
      <c r="R48" s="1843"/>
      <c r="S48" s="1843"/>
      <c r="T48" s="1843"/>
      <c r="U48" s="1843"/>
      <c r="V48" s="1843"/>
      <c r="W48" s="1843"/>
      <c r="X48" s="1843"/>
      <c r="Y48" s="1843"/>
      <c r="Z48" s="1843"/>
      <c r="AA48" s="1843"/>
      <c r="AB48" s="1843"/>
      <c r="AC48" s="1843"/>
      <c r="AD48" s="1843"/>
      <c r="AE48" s="1843"/>
      <c r="AF48" s="1843"/>
      <c r="AG48" s="1843"/>
      <c r="AH48" s="1843"/>
      <c r="AI48" s="1843"/>
      <c r="AJ48" s="1843"/>
      <c r="AK48" s="1843"/>
      <c r="AL48" s="1843"/>
      <c r="AM48" s="1843"/>
      <c r="AN48" s="1843"/>
      <c r="AO48" s="1843"/>
      <c r="AP48" s="1843"/>
      <c r="AQ48" s="1843"/>
      <c r="AR48" s="1843"/>
      <c r="AS48" s="1843"/>
      <c r="AT48" s="1843"/>
      <c r="AU48" s="1843"/>
      <c r="AV48" s="1844"/>
      <c r="AW48" s="1812"/>
      <c r="AX48" s="1843"/>
      <c r="AY48" s="1843"/>
      <c r="AZ48" s="1843"/>
      <c r="BA48" s="1843"/>
      <c r="BB48" s="1843"/>
      <c r="BC48" s="1843"/>
      <c r="BD48" s="1843"/>
      <c r="BE48" s="1843"/>
      <c r="BF48" s="1843"/>
      <c r="BG48" s="1843"/>
      <c r="BH48" s="1843"/>
      <c r="BI48" s="1843"/>
      <c r="BJ48" s="1843"/>
      <c r="BK48" s="1843"/>
      <c r="BL48" s="1843"/>
      <c r="BM48" s="1843"/>
      <c r="BN48" s="1843"/>
      <c r="BO48" s="1843"/>
      <c r="BP48" s="1843"/>
      <c r="BQ48" s="1843"/>
      <c r="BR48" s="1843"/>
      <c r="BS48" s="1843"/>
      <c r="BT48" s="1843"/>
      <c r="BU48" s="1843"/>
      <c r="BV48" s="1843"/>
      <c r="BW48" s="1843"/>
      <c r="BX48" s="1843"/>
      <c r="BY48" s="1843"/>
      <c r="BZ48" s="1843"/>
      <c r="CA48" s="1843"/>
      <c r="CB48" s="1843"/>
      <c r="CC48" s="1843"/>
      <c r="CD48" s="1843"/>
      <c r="CE48" s="1843"/>
      <c r="CF48" s="1843"/>
      <c r="CG48" s="1843"/>
      <c r="CH48" s="1843"/>
      <c r="CI48" s="1843"/>
      <c r="CJ48" s="1844"/>
      <c r="CK48" s="726">
        <f>SUM(CK8:CK47)</f>
        <v>0</v>
      </c>
      <c r="CL48" s="727">
        <v>0.64548417031892558</v>
      </c>
      <c r="CM48" s="726">
        <f>SUM(CM8:CM47)</f>
        <v>0</v>
      </c>
      <c r="CN48" s="1819"/>
      <c r="CO48" s="1400"/>
      <c r="CP48" s="1400"/>
      <c r="CQ48" s="1400"/>
      <c r="CR48" s="1400"/>
      <c r="CS48" s="1400"/>
      <c r="CT48" s="1820"/>
      <c r="CU48" s="1400"/>
      <c r="CV48" s="1400"/>
      <c r="CW48" s="1400"/>
      <c r="CX48" s="1400"/>
      <c r="CY48" s="1400"/>
      <c r="CZ48" s="1400"/>
      <c r="DA48" s="1400"/>
      <c r="DB48" s="1400"/>
      <c r="DC48" s="1400"/>
      <c r="DD48" s="1400"/>
      <c r="DE48" s="1400"/>
      <c r="DF48" s="1400"/>
      <c r="DG48" s="1400"/>
      <c r="DH48" s="1400"/>
      <c r="DI48" s="1400"/>
      <c r="DJ48" s="1400"/>
      <c r="DK48" s="1400"/>
      <c r="DL48" s="1400"/>
      <c r="DM48" s="1400"/>
      <c r="DN48" s="1400"/>
      <c r="DO48" s="1400"/>
      <c r="DP48" s="1400"/>
      <c r="DQ48" s="1400"/>
      <c r="DR48" s="1400"/>
      <c r="DS48" s="1400"/>
      <c r="DT48" s="1400"/>
      <c r="DU48" s="1400"/>
      <c r="DV48" s="1400"/>
      <c r="DW48" s="1400"/>
      <c r="DX48" s="1400"/>
      <c r="DY48" s="1400"/>
      <c r="DZ48" s="1400"/>
      <c r="EA48" s="1401"/>
      <c r="EB48" s="1732">
        <f>SUM(EB8:EB47)</f>
        <v>0</v>
      </c>
      <c r="EC48" s="727"/>
      <c r="ED48" s="1736">
        <f>SUM(ED8:ED47)</f>
        <v>0</v>
      </c>
      <c r="EE48" s="1734">
        <f>SUM(EE8:EE47)</f>
        <v>0</v>
      </c>
      <c r="EF48" s="704"/>
      <c r="EG48" s="1736">
        <f>SUM(EG8:EG47)</f>
        <v>0</v>
      </c>
      <c r="EH48" s="1734">
        <f>SUM(EH8:EH47)</f>
        <v>0</v>
      </c>
      <c r="EI48" s="729"/>
      <c r="EJ48" s="1718">
        <f>SUM(EJ8)</f>
        <v>0</v>
      </c>
      <c r="EK48" s="727"/>
      <c r="EL48" s="1738">
        <f>SUM(EL8:EL47)</f>
        <v>0</v>
      </c>
      <c r="EM48" s="1739">
        <f>SUM(EM8:EM47)</f>
        <v>0</v>
      </c>
      <c r="EN48" s="1607">
        <f>SUM(EN8:EN47)</f>
        <v>0</v>
      </c>
      <c r="EO48" s="1640">
        <f t="shared" si="49"/>
        <v>0</v>
      </c>
      <c r="EP48" s="713"/>
      <c r="EQ48" s="722" t="s">
        <v>8</v>
      </c>
      <c r="ER48" s="716"/>
      <c r="ES48" s="713"/>
      <c r="ET48" s="722" t="s">
        <v>8</v>
      </c>
      <c r="EU48" s="704"/>
      <c r="EV48" s="1744">
        <f>SUM(EV8:EV47)</f>
        <v>0</v>
      </c>
      <c r="EW48" s="1742">
        <f>SUM(EW8:EW47)</f>
        <v>0</v>
      </c>
      <c r="EX48" s="1740">
        <f>SUM(EX8:EX47)</f>
        <v>0</v>
      </c>
      <c r="EY48" s="729"/>
      <c r="EZ48" s="1744">
        <f>SUM(EZ8:EZ47)</f>
        <v>0</v>
      </c>
      <c r="FA48" s="1743">
        <f>SUM(FA8:FA47)</f>
        <v>0</v>
      </c>
      <c r="FB48" s="1741">
        <f>SUM(FB8:FB47)</f>
        <v>0</v>
      </c>
    </row>
    <row r="49" spans="3:140" ht="11.25" customHeight="1">
      <c r="CU49" s="731"/>
      <c r="EB49" s="731"/>
      <c r="ED49" s="731"/>
      <c r="EE49" s="731"/>
    </row>
    <row r="50" spans="3:140" ht="11.25" customHeight="1">
      <c r="C50" s="644" t="s">
        <v>35</v>
      </c>
      <c r="G50" s="732" t="s">
        <v>31</v>
      </c>
      <c r="CV50" s="731"/>
      <c r="EB50" s="1719"/>
      <c r="ED50" s="731"/>
      <c r="EE50" s="1980" t="s">
        <v>831</v>
      </c>
      <c r="EF50" s="1892"/>
      <c r="EG50" s="1892"/>
      <c r="EH50" s="1892"/>
      <c r="EI50" s="1892"/>
      <c r="EJ50" s="1892"/>
    </row>
    <row r="51" spans="3:140" ht="11.25" customHeight="1">
      <c r="C51" s="1953" t="s">
        <v>32</v>
      </c>
      <c r="D51" s="1962" t="s">
        <v>54</v>
      </c>
      <c r="E51" s="1962" t="s">
        <v>246</v>
      </c>
      <c r="F51" s="1962" t="s">
        <v>247</v>
      </c>
      <c r="G51" s="1962" t="s">
        <v>252</v>
      </c>
      <c r="CV51" s="731"/>
      <c r="EB51" s="731"/>
      <c r="ED51" s="731"/>
      <c r="EE51" s="731"/>
      <c r="EH51" s="732" t="s">
        <v>400</v>
      </c>
      <c r="EI51" s="1720">
        <v>0.71457767574680142</v>
      </c>
    </row>
    <row r="52" spans="3:140" ht="11.25" customHeight="1">
      <c r="C52" s="1944"/>
      <c r="D52" s="1944"/>
      <c r="E52" s="1944"/>
      <c r="F52" s="1944"/>
      <c r="G52" s="1944"/>
      <c r="CV52" s="731"/>
      <c r="EB52" s="731"/>
      <c r="EC52" s="731"/>
      <c r="ED52" s="731"/>
      <c r="EE52" s="731"/>
      <c r="EH52" s="732" t="s">
        <v>399</v>
      </c>
      <c r="EI52" s="1721">
        <v>0.72940360457563114</v>
      </c>
    </row>
    <row r="53" spans="3:140" ht="11.25" customHeight="1">
      <c r="C53" s="1946"/>
      <c r="D53" s="1946"/>
      <c r="E53" s="1946"/>
      <c r="F53" s="1946"/>
      <c r="G53" s="1946"/>
      <c r="K53" s="955"/>
      <c r="L53" s="955"/>
      <c r="M53" s="955"/>
      <c r="N53" s="955"/>
      <c r="O53" s="955"/>
      <c r="P53" s="955"/>
      <c r="Q53" s="955"/>
      <c r="R53" s="955"/>
      <c r="S53" s="955"/>
      <c r="T53" s="955"/>
      <c r="U53" s="955"/>
      <c r="V53" s="955"/>
      <c r="W53" s="955"/>
      <c r="X53" s="955"/>
      <c r="Y53" s="955"/>
      <c r="Z53" s="955"/>
      <c r="AA53" s="955"/>
      <c r="AB53" s="955"/>
      <c r="AC53" s="955"/>
      <c r="AD53" s="955"/>
      <c r="AE53" s="955"/>
      <c r="AF53" s="955"/>
      <c r="AG53" s="955"/>
      <c r="AH53" s="955"/>
      <c r="AI53" s="955"/>
      <c r="AJ53" s="955"/>
      <c r="AK53" s="955"/>
      <c r="AL53" s="955"/>
      <c r="AM53" s="955"/>
      <c r="AN53" s="955"/>
      <c r="AO53" s="955"/>
      <c r="AP53" s="955"/>
      <c r="AQ53" s="955"/>
      <c r="AR53" s="955"/>
      <c r="AS53" s="955"/>
      <c r="AT53" s="955"/>
      <c r="AU53" s="955"/>
      <c r="AV53" s="955"/>
      <c r="AW53" s="955"/>
      <c r="AX53" s="955"/>
      <c r="AY53" s="955"/>
      <c r="AZ53" s="955"/>
      <c r="BA53" s="955"/>
      <c r="BB53" s="955"/>
      <c r="BC53" s="955"/>
      <c r="BD53" s="955"/>
      <c r="BE53" s="955"/>
      <c r="BF53" s="955"/>
      <c r="BG53" s="955"/>
      <c r="BH53" s="955"/>
      <c r="BI53" s="955"/>
      <c r="BJ53" s="955"/>
      <c r="BK53" s="955"/>
      <c r="BL53" s="955"/>
      <c r="BM53" s="955"/>
      <c r="BN53" s="955"/>
      <c r="BO53" s="955"/>
      <c r="BP53" s="955"/>
      <c r="BQ53" s="955"/>
      <c r="BR53" s="955"/>
      <c r="BS53" s="955"/>
      <c r="BT53" s="955"/>
      <c r="BU53" s="955"/>
      <c r="BV53" s="955"/>
      <c r="BW53" s="955"/>
      <c r="BX53" s="955"/>
      <c r="BY53" s="955"/>
      <c r="BZ53" s="955"/>
      <c r="CA53" s="955"/>
      <c r="CB53" s="955"/>
      <c r="CC53" s="955"/>
      <c r="CD53" s="955"/>
      <c r="CE53" s="955"/>
      <c r="CF53" s="955"/>
      <c r="CG53" s="955"/>
      <c r="CH53" s="955"/>
      <c r="CI53" s="955"/>
      <c r="CJ53" s="955"/>
      <c r="CK53" s="955"/>
      <c r="CL53" s="955"/>
      <c r="CM53" s="955"/>
      <c r="CW53" s="731"/>
      <c r="EB53" s="731"/>
      <c r="EC53" s="731"/>
      <c r="ED53" s="731"/>
      <c r="EE53" s="731"/>
      <c r="EH53" s="732" t="s">
        <v>833</v>
      </c>
      <c r="EI53" s="1721">
        <v>0.74266018222995844</v>
      </c>
    </row>
    <row r="54" spans="3:140" ht="11.25" customHeight="1">
      <c r="C54" s="1711" t="s">
        <v>9</v>
      </c>
      <c r="D54" s="1713">
        <f>H48</f>
        <v>0</v>
      </c>
      <c r="E54" s="1714">
        <f>EB48</f>
        <v>0</v>
      </c>
      <c r="F54" s="726">
        <f>EL48</f>
        <v>0</v>
      </c>
      <c r="G54" s="726">
        <f>D54+E54+F54</f>
        <v>0</v>
      </c>
      <c r="J54" s="1722"/>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39"/>
      <c r="AL54" s="739"/>
      <c r="AM54" s="739"/>
      <c r="AN54" s="739"/>
      <c r="AO54" s="739"/>
      <c r="AP54" s="739"/>
      <c r="AQ54" s="739"/>
      <c r="AR54" s="739"/>
      <c r="AS54" s="739"/>
      <c r="AT54" s="739"/>
      <c r="AU54" s="739"/>
      <c r="AV54" s="739"/>
      <c r="AW54" s="739"/>
      <c r="AX54" s="739"/>
      <c r="AY54" s="739"/>
      <c r="AZ54" s="739"/>
      <c r="BA54" s="739"/>
      <c r="BB54" s="739"/>
      <c r="BC54" s="739"/>
      <c r="BD54" s="739"/>
      <c r="BE54" s="739"/>
      <c r="BF54" s="739"/>
      <c r="BG54" s="739"/>
      <c r="BH54" s="739"/>
      <c r="BI54" s="739"/>
      <c r="BJ54" s="739"/>
      <c r="BK54" s="739"/>
      <c r="BL54" s="739"/>
      <c r="BM54" s="739"/>
      <c r="BN54" s="739"/>
      <c r="BO54" s="739"/>
      <c r="BP54" s="739"/>
      <c r="BQ54" s="739"/>
      <c r="BR54" s="739"/>
      <c r="BS54" s="739"/>
      <c r="BT54" s="739"/>
      <c r="BU54" s="739"/>
      <c r="BV54" s="739"/>
      <c r="BW54" s="739"/>
      <c r="BX54" s="739"/>
      <c r="BY54" s="739"/>
      <c r="BZ54" s="739"/>
      <c r="CA54" s="739"/>
      <c r="CB54" s="739"/>
      <c r="CC54" s="739"/>
      <c r="CD54" s="739"/>
      <c r="CE54" s="739"/>
      <c r="CF54" s="739"/>
      <c r="CG54" s="739"/>
      <c r="CH54" s="739"/>
      <c r="CI54" s="739"/>
      <c r="CJ54" s="739"/>
      <c r="CK54" s="739"/>
      <c r="CL54" s="739"/>
      <c r="CM54" s="739"/>
      <c r="CX54" s="731"/>
      <c r="EB54" s="731"/>
      <c r="EC54" s="731"/>
      <c r="ED54" s="731"/>
      <c r="EE54" s="731"/>
      <c r="EH54" s="732" t="s">
        <v>834</v>
      </c>
      <c r="EI54" s="1721">
        <v>0.71645070158246982</v>
      </c>
    </row>
    <row r="55" spans="3:140" ht="11.25" customHeight="1">
      <c r="C55" s="1711" t="s">
        <v>28</v>
      </c>
      <c r="D55" s="1713">
        <f>ED48</f>
        <v>0</v>
      </c>
      <c r="E55" s="1714">
        <f>EE48</f>
        <v>0</v>
      </c>
      <c r="F55" s="1715">
        <f>EM48</f>
        <v>0</v>
      </c>
      <c r="G55" s="1713">
        <f>D55+E55+F55</f>
        <v>0</v>
      </c>
      <c r="J55" s="1722"/>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39"/>
      <c r="AL55" s="739"/>
      <c r="AM55" s="739"/>
      <c r="AN55" s="739"/>
      <c r="AO55" s="739"/>
      <c r="AP55" s="739"/>
      <c r="AQ55" s="739"/>
      <c r="AR55" s="739"/>
      <c r="AS55" s="739"/>
      <c r="AT55" s="739"/>
      <c r="AU55" s="739"/>
      <c r="AV55" s="739"/>
      <c r="AW55" s="739"/>
      <c r="AX55" s="739"/>
      <c r="AY55" s="739"/>
      <c r="AZ55" s="739"/>
      <c r="BA55" s="739"/>
      <c r="BB55" s="739"/>
      <c r="BC55" s="739"/>
      <c r="BD55" s="739"/>
      <c r="BE55" s="739"/>
      <c r="BF55" s="739"/>
      <c r="BG55" s="739"/>
      <c r="BH55" s="739"/>
      <c r="BI55" s="739"/>
      <c r="BJ55" s="739"/>
      <c r="BK55" s="739"/>
      <c r="BL55" s="739"/>
      <c r="BM55" s="739"/>
      <c r="BN55" s="739"/>
      <c r="BO55" s="739"/>
      <c r="BP55" s="739"/>
      <c r="BQ55" s="739"/>
      <c r="BR55" s="739"/>
      <c r="BS55" s="739"/>
      <c r="BT55" s="739"/>
      <c r="BU55" s="739"/>
      <c r="BV55" s="739"/>
      <c r="BW55" s="739"/>
      <c r="BX55" s="739"/>
      <c r="BY55" s="739"/>
      <c r="BZ55" s="739"/>
      <c r="CA55" s="739"/>
      <c r="CB55" s="739"/>
      <c r="CC55" s="739"/>
      <c r="CD55" s="739"/>
      <c r="CE55" s="739"/>
      <c r="CF55" s="739"/>
      <c r="CG55" s="739"/>
      <c r="CH55" s="739"/>
      <c r="CI55" s="739"/>
      <c r="CJ55" s="739"/>
      <c r="CK55" s="739"/>
      <c r="CL55" s="739"/>
      <c r="CM55" s="739"/>
      <c r="CY55" s="731"/>
      <c r="CZ55" s="731"/>
      <c r="DA55" s="731"/>
      <c r="DB55" s="731"/>
      <c r="DC55" s="731"/>
      <c r="DD55" s="731"/>
      <c r="DE55" s="731"/>
      <c r="DF55" s="731"/>
      <c r="DG55" s="731"/>
      <c r="DH55" s="731"/>
      <c r="DI55" s="731"/>
      <c r="DJ55" s="731"/>
      <c r="DK55" s="731"/>
      <c r="DL55" s="731"/>
      <c r="DM55" s="731"/>
      <c r="DN55" s="731"/>
      <c r="DO55" s="731"/>
      <c r="DP55" s="731"/>
      <c r="DQ55" s="731"/>
      <c r="DR55" s="731"/>
      <c r="DS55" s="731"/>
      <c r="DT55" s="731"/>
      <c r="DU55" s="731"/>
      <c r="DV55" s="731"/>
      <c r="DW55" s="731"/>
      <c r="DX55" s="731"/>
      <c r="DY55" s="731"/>
      <c r="DZ55" s="731"/>
      <c r="EB55" s="731"/>
      <c r="EC55" s="731"/>
      <c r="ED55" s="731"/>
      <c r="EE55" s="731"/>
      <c r="EH55" s="732" t="s">
        <v>836</v>
      </c>
      <c r="EI55" s="1721">
        <v>0.71843111680682681</v>
      </c>
    </row>
    <row r="56" spans="3:140" ht="11.25" customHeight="1">
      <c r="C56" s="1723" t="s">
        <v>271</v>
      </c>
      <c r="D56" s="1716">
        <f>EG48</f>
        <v>0</v>
      </c>
      <c r="E56" s="1704">
        <f>EH48</f>
        <v>0</v>
      </c>
      <c r="F56" s="1716">
        <f>EN48</f>
        <v>0</v>
      </c>
      <c r="G56" s="1716">
        <f>D56+E56+F56</f>
        <v>0</v>
      </c>
      <c r="J56" s="1722"/>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39"/>
      <c r="AL56" s="739"/>
      <c r="AM56" s="739"/>
      <c r="AN56" s="739"/>
      <c r="AO56" s="739"/>
      <c r="AP56" s="739"/>
      <c r="AQ56" s="739"/>
      <c r="AR56" s="739"/>
      <c r="AS56" s="739"/>
      <c r="AT56" s="739"/>
      <c r="AU56" s="739"/>
      <c r="AV56" s="739"/>
      <c r="AW56" s="739"/>
      <c r="AX56" s="739"/>
      <c r="AY56" s="739"/>
      <c r="AZ56" s="739"/>
      <c r="BA56" s="739"/>
      <c r="BB56" s="739"/>
      <c r="BC56" s="739"/>
      <c r="BD56" s="739"/>
      <c r="BE56" s="739"/>
      <c r="BF56" s="739"/>
      <c r="BG56" s="739"/>
      <c r="BH56" s="739"/>
      <c r="BI56" s="739"/>
      <c r="BJ56" s="739"/>
      <c r="BK56" s="739"/>
      <c r="BL56" s="739"/>
      <c r="BM56" s="739"/>
      <c r="BN56" s="739"/>
      <c r="BO56" s="739"/>
      <c r="BP56" s="739"/>
      <c r="BQ56" s="739"/>
      <c r="BR56" s="739"/>
      <c r="BS56" s="739"/>
      <c r="BT56" s="739"/>
      <c r="BU56" s="739"/>
      <c r="BV56" s="739"/>
      <c r="BW56" s="739"/>
      <c r="BX56" s="739"/>
      <c r="BY56" s="739"/>
      <c r="BZ56" s="739"/>
      <c r="CA56" s="739"/>
      <c r="CB56" s="739"/>
      <c r="CC56" s="739"/>
      <c r="CD56" s="739"/>
      <c r="CE56" s="739"/>
      <c r="CF56" s="739"/>
      <c r="CG56" s="739"/>
      <c r="CH56" s="739"/>
      <c r="CI56" s="739"/>
      <c r="CJ56" s="739"/>
      <c r="CK56" s="739"/>
      <c r="CL56" s="739"/>
      <c r="CM56" s="739"/>
      <c r="EA56" s="731"/>
      <c r="EB56" s="731"/>
      <c r="EC56" s="731"/>
      <c r="ED56" s="731"/>
      <c r="EE56" s="731"/>
      <c r="EH56" s="732" t="s">
        <v>835</v>
      </c>
      <c r="EI56" s="1721">
        <v>0.6129042912284024</v>
      </c>
    </row>
    <row r="57" spans="3:140">
      <c r="CN57" s="731"/>
      <c r="CO57" s="731"/>
      <c r="CP57" s="731"/>
      <c r="CQ57" s="731"/>
      <c r="CR57" s="731"/>
      <c r="CS57" s="731"/>
      <c r="CT57" s="731"/>
      <c r="CU57" s="731"/>
      <c r="CV57" s="731"/>
      <c r="CW57" s="731"/>
      <c r="CX57" s="731"/>
      <c r="CY57" s="731"/>
      <c r="CZ57" s="731"/>
      <c r="DA57" s="731"/>
      <c r="DB57" s="731"/>
      <c r="DC57" s="731"/>
      <c r="DD57" s="731"/>
      <c r="DE57" s="731"/>
      <c r="DF57" s="731"/>
      <c r="DG57" s="731"/>
      <c r="DH57" s="731"/>
      <c r="DI57" s="731"/>
      <c r="DJ57" s="731"/>
      <c r="DK57" s="731"/>
      <c r="DL57" s="731"/>
      <c r="DM57" s="731"/>
      <c r="DN57" s="731"/>
      <c r="DO57" s="731"/>
      <c r="DP57" s="731"/>
      <c r="DQ57" s="731"/>
      <c r="DR57" s="731"/>
      <c r="DS57" s="731"/>
      <c r="DT57" s="731"/>
      <c r="DU57" s="731"/>
      <c r="DV57" s="731"/>
      <c r="DW57" s="731"/>
      <c r="DX57" s="731"/>
      <c r="DY57" s="731"/>
      <c r="DZ57" s="731"/>
      <c r="EA57" s="731"/>
      <c r="EB57" s="731"/>
      <c r="EC57" s="731"/>
      <c r="ED57" s="731"/>
      <c r="EE57" s="731"/>
      <c r="EF57" s="731"/>
      <c r="EH57" s="741" t="s">
        <v>871</v>
      </c>
      <c r="EI57" s="742">
        <f>AVERAGE(EI51:EI55)</f>
        <v>0.7243046561883375</v>
      </c>
    </row>
    <row r="58" spans="3:140" ht="5.25" customHeight="1">
      <c r="CN58" s="731"/>
      <c r="CO58" s="731"/>
      <c r="CP58" s="731"/>
      <c r="CQ58" s="731"/>
      <c r="CR58" s="731"/>
      <c r="CS58" s="731"/>
      <c r="CT58" s="731"/>
      <c r="CU58" s="731"/>
      <c r="CV58" s="731"/>
      <c r="CW58" s="731"/>
      <c r="CX58" s="731"/>
      <c r="CY58" s="731"/>
      <c r="CZ58" s="731"/>
      <c r="DA58" s="731"/>
      <c r="DB58" s="731"/>
      <c r="DC58" s="731"/>
      <c r="DD58" s="731"/>
      <c r="DE58" s="731"/>
      <c r="DF58" s="731"/>
      <c r="DG58" s="731"/>
      <c r="DH58" s="731"/>
      <c r="DI58" s="731"/>
      <c r="DJ58" s="731"/>
      <c r="DK58" s="731"/>
      <c r="DL58" s="731"/>
      <c r="DM58" s="731"/>
      <c r="DN58" s="731"/>
      <c r="DO58" s="731"/>
      <c r="DP58" s="731"/>
      <c r="DQ58" s="731"/>
      <c r="DR58" s="731"/>
      <c r="DS58" s="731"/>
      <c r="DT58" s="731"/>
      <c r="DU58" s="731"/>
      <c r="DV58" s="731"/>
      <c r="DW58" s="731"/>
      <c r="DX58" s="731"/>
      <c r="DY58" s="731"/>
      <c r="DZ58" s="731"/>
      <c r="EA58" s="731"/>
      <c r="EB58" s="731"/>
      <c r="EC58" s="731"/>
      <c r="ED58" s="731"/>
      <c r="EE58" s="731"/>
      <c r="EF58" s="731"/>
    </row>
    <row r="59" spans="3:140" ht="11.25" customHeight="1">
      <c r="C59" s="644" t="s">
        <v>36</v>
      </c>
      <c r="G59" s="732" t="s">
        <v>34</v>
      </c>
      <c r="EF59" s="731"/>
      <c r="EI59" s="743" t="s">
        <v>832</v>
      </c>
    </row>
    <row r="60" spans="3:140" ht="11.25" customHeight="1">
      <c r="C60" s="1954" t="s">
        <v>33</v>
      </c>
      <c r="D60" s="1981" t="s">
        <v>54</v>
      </c>
      <c r="E60" s="1962" t="s">
        <v>246</v>
      </c>
      <c r="F60" s="1962" t="s">
        <v>247</v>
      </c>
      <c r="G60" s="1962" t="s">
        <v>252</v>
      </c>
      <c r="EF60" s="731"/>
    </row>
    <row r="61" spans="3:140" ht="11.25" customHeight="1">
      <c r="C61" s="1956"/>
      <c r="D61" s="1982"/>
      <c r="E61" s="1944"/>
      <c r="F61" s="1944"/>
      <c r="G61" s="1944"/>
      <c r="EF61" s="731"/>
    </row>
    <row r="62" spans="3:140" ht="11.25" customHeight="1">
      <c r="C62" s="1957"/>
      <c r="D62" s="1983"/>
      <c r="E62" s="1946"/>
      <c r="F62" s="1946"/>
      <c r="G62" s="1946"/>
      <c r="K62" s="955"/>
      <c r="L62" s="955"/>
      <c r="M62" s="955"/>
      <c r="N62" s="955"/>
      <c r="O62" s="955"/>
      <c r="P62" s="955"/>
      <c r="Q62" s="955"/>
      <c r="R62" s="955"/>
      <c r="S62" s="955"/>
      <c r="T62" s="955"/>
      <c r="U62" s="955"/>
      <c r="V62" s="955"/>
      <c r="W62" s="955"/>
      <c r="X62" s="955"/>
      <c r="Y62" s="955"/>
      <c r="Z62" s="955"/>
      <c r="AA62" s="955"/>
      <c r="AB62" s="955"/>
      <c r="AC62" s="955"/>
      <c r="AD62" s="955"/>
      <c r="AE62" s="955"/>
      <c r="AF62" s="955"/>
      <c r="AG62" s="955"/>
      <c r="AH62" s="955"/>
      <c r="AI62" s="955"/>
      <c r="AJ62" s="955"/>
      <c r="AK62" s="955"/>
      <c r="AL62" s="955"/>
      <c r="AM62" s="955"/>
      <c r="AN62" s="955"/>
      <c r="AO62" s="955"/>
      <c r="AP62" s="955"/>
      <c r="AQ62" s="955"/>
      <c r="AR62" s="955"/>
      <c r="AS62" s="955"/>
      <c r="AT62" s="955"/>
      <c r="AU62" s="955"/>
      <c r="AV62" s="955"/>
      <c r="AW62" s="955"/>
      <c r="AX62" s="955"/>
      <c r="AY62" s="955"/>
      <c r="AZ62" s="955"/>
      <c r="BA62" s="955"/>
      <c r="BB62" s="955"/>
      <c r="BC62" s="955"/>
      <c r="BD62" s="955"/>
      <c r="BE62" s="955"/>
      <c r="BF62" s="955"/>
      <c r="BG62" s="955"/>
      <c r="BH62" s="955"/>
      <c r="BI62" s="955"/>
      <c r="BJ62" s="955"/>
      <c r="BK62" s="955"/>
      <c r="BL62" s="955"/>
      <c r="BM62" s="955"/>
      <c r="BN62" s="955"/>
      <c r="BO62" s="955"/>
      <c r="BP62" s="955"/>
      <c r="BQ62" s="955"/>
      <c r="BR62" s="955"/>
      <c r="BS62" s="955"/>
      <c r="BT62" s="955"/>
      <c r="BU62" s="955"/>
      <c r="BV62" s="955"/>
      <c r="BW62" s="955"/>
      <c r="BX62" s="955"/>
      <c r="BY62" s="955"/>
      <c r="BZ62" s="955"/>
      <c r="CA62" s="955"/>
      <c r="CB62" s="955"/>
      <c r="CC62" s="955"/>
      <c r="CD62" s="955"/>
      <c r="CE62" s="955"/>
      <c r="CF62" s="955"/>
      <c r="CG62" s="955"/>
      <c r="CH62" s="955"/>
      <c r="CI62" s="955"/>
      <c r="CJ62" s="955"/>
      <c r="CK62" s="955"/>
      <c r="CM62" s="955"/>
      <c r="EF62" s="731"/>
    </row>
    <row r="63" spans="3:140" ht="11.25" customHeight="1">
      <c r="C63" s="713" t="s">
        <v>272</v>
      </c>
      <c r="D63" s="1724">
        <f>EV48</f>
        <v>0</v>
      </c>
      <c r="E63" s="1725">
        <f>EW48</f>
        <v>0</v>
      </c>
      <c r="F63" s="1726">
        <f>EX48</f>
        <v>0</v>
      </c>
      <c r="G63" s="1726">
        <f>D63+E63+F63</f>
        <v>0</v>
      </c>
      <c r="K63" s="835"/>
      <c r="L63" s="835"/>
      <c r="M63" s="835"/>
      <c r="N63" s="835"/>
      <c r="O63" s="835"/>
      <c r="P63" s="835"/>
      <c r="Q63" s="835"/>
      <c r="R63" s="835"/>
      <c r="S63" s="835"/>
      <c r="T63" s="835"/>
      <c r="U63" s="835"/>
      <c r="V63" s="835"/>
      <c r="W63" s="835"/>
      <c r="X63" s="835"/>
      <c r="Y63" s="835"/>
      <c r="Z63" s="835"/>
      <c r="AA63" s="835"/>
      <c r="AB63" s="835"/>
      <c r="AC63" s="835"/>
      <c r="AD63" s="835"/>
      <c r="AE63" s="835"/>
      <c r="AF63" s="835"/>
      <c r="AG63" s="835"/>
      <c r="AH63" s="835"/>
      <c r="AI63" s="835"/>
      <c r="AJ63" s="835"/>
      <c r="AK63" s="835"/>
      <c r="AL63" s="835"/>
      <c r="AM63" s="835"/>
      <c r="AN63" s="835"/>
      <c r="AO63" s="835"/>
      <c r="AP63" s="835"/>
      <c r="AQ63" s="835"/>
      <c r="AR63" s="835"/>
      <c r="AS63" s="835"/>
      <c r="AT63" s="835"/>
      <c r="AU63" s="835"/>
      <c r="AV63" s="835"/>
      <c r="AW63" s="835"/>
      <c r="AX63" s="835"/>
      <c r="AY63" s="835"/>
      <c r="AZ63" s="835"/>
      <c r="BA63" s="835"/>
      <c r="BB63" s="835"/>
      <c r="BC63" s="835"/>
      <c r="BD63" s="835"/>
      <c r="BE63" s="835"/>
      <c r="BF63" s="835"/>
      <c r="BG63" s="835"/>
      <c r="BH63" s="835"/>
      <c r="BI63" s="835"/>
      <c r="BJ63" s="835"/>
      <c r="BK63" s="835"/>
      <c r="BL63" s="835"/>
      <c r="BM63" s="835"/>
      <c r="BN63" s="835"/>
      <c r="BO63" s="835"/>
      <c r="BP63" s="835"/>
      <c r="BQ63" s="835"/>
      <c r="BR63" s="835"/>
      <c r="BS63" s="835"/>
      <c r="BT63" s="835"/>
      <c r="BU63" s="835"/>
      <c r="BV63" s="835"/>
      <c r="BW63" s="835"/>
      <c r="BX63" s="835"/>
      <c r="BY63" s="835"/>
      <c r="BZ63" s="835"/>
      <c r="CA63" s="835"/>
      <c r="CB63" s="835"/>
      <c r="CC63" s="835"/>
      <c r="CD63" s="835"/>
      <c r="CE63" s="835"/>
      <c r="CF63" s="835"/>
      <c r="CG63" s="835"/>
      <c r="CH63" s="835"/>
      <c r="CI63" s="835"/>
      <c r="CJ63" s="835"/>
      <c r="CK63" s="835"/>
      <c r="CM63" s="835"/>
      <c r="EF63" s="731"/>
    </row>
    <row r="64" spans="3:140" ht="11.25" customHeight="1">
      <c r="C64" s="740" t="s">
        <v>273</v>
      </c>
      <c r="D64" s="1727">
        <f>EZ48</f>
        <v>0</v>
      </c>
      <c r="E64" s="1728">
        <f>FA48</f>
        <v>0</v>
      </c>
      <c r="F64" s="1729">
        <f>FB48</f>
        <v>0</v>
      </c>
      <c r="G64" s="1726">
        <f>D64+E64+F64</f>
        <v>0</v>
      </c>
      <c r="J64" s="835"/>
      <c r="K64" s="835"/>
      <c r="L64" s="835"/>
      <c r="M64" s="835"/>
      <c r="N64" s="835"/>
      <c r="O64" s="835"/>
      <c r="P64" s="835"/>
      <c r="Q64" s="835"/>
      <c r="R64" s="835"/>
      <c r="S64" s="835"/>
      <c r="T64" s="835"/>
      <c r="U64" s="835"/>
      <c r="V64" s="835"/>
      <c r="W64" s="835"/>
      <c r="X64" s="835"/>
      <c r="Y64" s="835"/>
      <c r="Z64" s="835"/>
      <c r="AA64" s="835"/>
      <c r="AB64" s="835"/>
      <c r="AC64" s="835"/>
      <c r="AD64" s="835"/>
      <c r="AE64" s="835"/>
      <c r="AF64" s="835"/>
      <c r="AG64" s="835"/>
      <c r="AH64" s="835"/>
      <c r="AI64" s="835"/>
      <c r="AJ64" s="835"/>
      <c r="AK64" s="835"/>
      <c r="AL64" s="835"/>
      <c r="AM64" s="835"/>
      <c r="AN64" s="835"/>
      <c r="AO64" s="835"/>
      <c r="AP64" s="835"/>
      <c r="AQ64" s="835"/>
      <c r="AR64" s="835"/>
      <c r="AS64" s="835"/>
      <c r="AT64" s="835"/>
      <c r="AU64" s="835"/>
      <c r="AV64" s="835"/>
      <c r="AW64" s="835"/>
      <c r="AX64" s="835"/>
      <c r="AY64" s="835"/>
      <c r="AZ64" s="835"/>
      <c r="BA64" s="835"/>
      <c r="BB64" s="835"/>
      <c r="BC64" s="835"/>
      <c r="BD64" s="835"/>
      <c r="BE64" s="835"/>
      <c r="BF64" s="835"/>
      <c r="BG64" s="835"/>
      <c r="BH64" s="835"/>
      <c r="BI64" s="835"/>
      <c r="BJ64" s="835"/>
      <c r="BK64" s="835"/>
      <c r="BL64" s="835"/>
      <c r="BM64" s="835"/>
      <c r="BN64" s="835"/>
      <c r="BO64" s="835"/>
      <c r="BP64" s="835"/>
      <c r="BQ64" s="835"/>
      <c r="BR64" s="835"/>
      <c r="BS64" s="835"/>
      <c r="BT64" s="835"/>
      <c r="BU64" s="835"/>
      <c r="BV64" s="835"/>
      <c r="BW64" s="835"/>
      <c r="BX64" s="835"/>
      <c r="BY64" s="835"/>
      <c r="BZ64" s="835"/>
      <c r="CA64" s="835"/>
      <c r="CB64" s="835"/>
      <c r="CC64" s="835"/>
      <c r="CD64" s="835"/>
      <c r="CE64" s="835"/>
      <c r="CF64" s="835"/>
      <c r="CG64" s="835"/>
      <c r="CH64" s="835"/>
      <c r="CI64" s="835"/>
      <c r="CJ64" s="835"/>
      <c r="CK64" s="835"/>
      <c r="CL64" s="835"/>
      <c r="CM64" s="835"/>
    </row>
    <row r="65" spans="3:133" ht="6" customHeight="1" thickBot="1">
      <c r="D65" s="731"/>
      <c r="E65" s="731"/>
      <c r="F65" s="731"/>
      <c r="I65" s="731"/>
      <c r="J65" s="731"/>
      <c r="K65" s="731"/>
      <c r="L65" s="731"/>
      <c r="M65" s="731"/>
      <c r="N65" s="731"/>
      <c r="O65" s="731"/>
      <c r="P65" s="731"/>
      <c r="Q65" s="731"/>
      <c r="R65" s="731"/>
      <c r="S65" s="731"/>
      <c r="T65" s="731"/>
      <c r="U65" s="731"/>
      <c r="V65" s="731"/>
      <c r="W65" s="731"/>
      <c r="X65" s="731"/>
      <c r="Y65" s="731"/>
      <c r="Z65" s="731"/>
      <c r="AA65" s="731"/>
      <c r="AB65" s="731"/>
      <c r="AC65" s="731"/>
      <c r="AD65" s="731"/>
      <c r="AE65" s="731"/>
      <c r="AF65" s="731"/>
      <c r="AG65" s="731"/>
      <c r="AH65" s="731"/>
      <c r="AI65" s="731"/>
      <c r="AJ65" s="731"/>
      <c r="AK65" s="731"/>
      <c r="AL65" s="731"/>
      <c r="AM65" s="731"/>
      <c r="AN65" s="731"/>
      <c r="AO65" s="731"/>
      <c r="AP65" s="731"/>
      <c r="AQ65" s="731"/>
      <c r="AR65" s="731"/>
      <c r="AS65" s="731"/>
      <c r="AT65" s="731"/>
      <c r="AU65" s="731"/>
      <c r="AV65" s="731"/>
      <c r="AW65" s="731"/>
      <c r="AX65" s="731"/>
      <c r="AY65" s="731"/>
      <c r="AZ65" s="731"/>
      <c r="BA65" s="731"/>
      <c r="BB65" s="731"/>
      <c r="BC65" s="731"/>
      <c r="BD65" s="731"/>
      <c r="BE65" s="731"/>
      <c r="BF65" s="731"/>
      <c r="BG65" s="731"/>
      <c r="BH65" s="731"/>
      <c r="BI65" s="731"/>
      <c r="BJ65" s="731"/>
      <c r="BK65" s="731"/>
      <c r="BL65" s="731"/>
      <c r="BM65" s="731"/>
      <c r="BN65" s="731"/>
      <c r="BO65" s="731"/>
      <c r="BP65" s="731"/>
      <c r="BQ65" s="731"/>
      <c r="BR65" s="731"/>
      <c r="BS65" s="731"/>
      <c r="BT65" s="731"/>
      <c r="BU65" s="731"/>
      <c r="BV65" s="731"/>
      <c r="BW65" s="731"/>
      <c r="BX65" s="731"/>
      <c r="BY65" s="731"/>
      <c r="BZ65" s="731"/>
      <c r="CA65" s="731"/>
      <c r="CB65" s="731"/>
      <c r="CC65" s="731"/>
      <c r="CD65" s="731"/>
      <c r="CE65" s="731"/>
      <c r="CF65" s="731"/>
      <c r="CG65" s="731"/>
      <c r="CH65" s="731"/>
      <c r="CI65" s="731"/>
      <c r="CJ65" s="731"/>
      <c r="CK65" s="731"/>
      <c r="CL65" s="731"/>
      <c r="CM65" s="731"/>
    </row>
    <row r="66" spans="3:133" ht="17.25" thickBot="1">
      <c r="C66" s="749" t="s">
        <v>61</v>
      </c>
      <c r="D66" s="749"/>
      <c r="E66" s="1730">
        <f>G55/43744.2</f>
        <v>0</v>
      </c>
      <c r="F66" s="750" t="s">
        <v>902</v>
      </c>
      <c r="P66" s="749"/>
      <c r="Q66" s="749"/>
      <c r="R66" s="749"/>
      <c r="S66" s="749"/>
      <c r="T66" s="749"/>
      <c r="U66" s="749"/>
      <c r="V66" s="749"/>
      <c r="W66" s="749"/>
      <c r="X66" s="749"/>
      <c r="Y66" s="749"/>
      <c r="Z66" s="749"/>
      <c r="AA66" s="749"/>
      <c r="AB66" s="749"/>
      <c r="AC66" s="749"/>
      <c r="AD66" s="749"/>
      <c r="AE66" s="749"/>
      <c r="AF66" s="749"/>
      <c r="AG66" s="749"/>
      <c r="AH66" s="749"/>
      <c r="AI66" s="749"/>
      <c r="AJ66" s="749"/>
      <c r="AK66" s="749"/>
      <c r="AL66" s="749"/>
      <c r="AM66" s="749"/>
      <c r="AN66" s="749"/>
      <c r="AO66" s="749"/>
      <c r="AP66" s="749"/>
      <c r="AQ66" s="749"/>
      <c r="AR66" s="749"/>
      <c r="AS66" s="749"/>
      <c r="AT66" s="749"/>
      <c r="AU66" s="749"/>
      <c r="AV66" s="749"/>
      <c r="AW66" s="749"/>
      <c r="AX66" s="749"/>
      <c r="AY66" s="749"/>
      <c r="AZ66" s="749"/>
      <c r="BA66" s="749"/>
      <c r="BB66" s="749"/>
      <c r="BC66" s="749"/>
      <c r="BD66" s="749"/>
      <c r="BE66" s="749"/>
      <c r="BF66" s="749"/>
      <c r="BG66" s="749"/>
      <c r="BH66" s="749"/>
      <c r="BI66" s="749"/>
      <c r="BJ66" s="749"/>
      <c r="BK66" s="749"/>
      <c r="BL66" s="749"/>
      <c r="BM66" s="749"/>
      <c r="BN66" s="749"/>
      <c r="BO66" s="749"/>
      <c r="BP66" s="749"/>
      <c r="BQ66" s="749"/>
      <c r="BR66" s="749"/>
      <c r="BS66" s="749"/>
      <c r="BT66" s="749"/>
      <c r="BU66" s="749"/>
      <c r="BV66" s="749"/>
      <c r="BW66" s="749"/>
      <c r="BX66" s="749"/>
      <c r="BY66" s="749"/>
      <c r="BZ66" s="749"/>
      <c r="CA66" s="749"/>
      <c r="CB66" s="749"/>
      <c r="CC66" s="749"/>
      <c r="CD66" s="749"/>
      <c r="CE66" s="749"/>
      <c r="CF66" s="749"/>
      <c r="CG66" s="749"/>
      <c r="CH66" s="749"/>
      <c r="CI66" s="749"/>
      <c r="CJ66" s="749"/>
      <c r="CK66" s="749"/>
      <c r="CL66" s="749"/>
      <c r="CM66" s="749"/>
    </row>
    <row r="67" spans="3:133">
      <c r="D67" s="731"/>
      <c r="E67" s="731"/>
      <c r="F67" s="731"/>
      <c r="G67" s="731"/>
      <c r="H67" s="731"/>
      <c r="I67" s="731"/>
      <c r="J67" s="731"/>
      <c r="K67" s="731"/>
      <c r="L67" s="731"/>
      <c r="M67" s="731"/>
      <c r="N67" s="731"/>
      <c r="O67" s="731"/>
      <c r="P67" s="731"/>
      <c r="Q67" s="731"/>
      <c r="R67" s="731"/>
      <c r="S67" s="731"/>
      <c r="T67" s="731"/>
      <c r="U67" s="731"/>
      <c r="V67" s="731"/>
      <c r="W67" s="731"/>
      <c r="X67" s="731"/>
      <c r="Y67" s="731"/>
      <c r="Z67" s="731"/>
      <c r="AA67" s="731"/>
      <c r="AB67" s="731"/>
      <c r="AC67" s="731"/>
      <c r="AD67" s="731"/>
      <c r="AE67" s="731"/>
      <c r="AF67" s="731"/>
      <c r="AG67" s="731"/>
      <c r="AH67" s="731"/>
      <c r="AI67" s="731"/>
      <c r="AJ67" s="731"/>
      <c r="AK67" s="731"/>
      <c r="AL67" s="731"/>
      <c r="AM67" s="731"/>
      <c r="AN67" s="731"/>
      <c r="AO67" s="731"/>
      <c r="AP67" s="731"/>
      <c r="AQ67" s="731"/>
      <c r="AR67" s="731"/>
      <c r="AS67" s="731"/>
      <c r="AT67" s="731"/>
      <c r="AU67" s="731"/>
      <c r="AV67" s="731"/>
      <c r="AW67" s="731"/>
      <c r="AX67" s="731"/>
      <c r="AY67" s="731"/>
      <c r="AZ67" s="731"/>
      <c r="BA67" s="731"/>
      <c r="BB67" s="731"/>
      <c r="BC67" s="731"/>
      <c r="BD67" s="731"/>
      <c r="BE67" s="731"/>
      <c r="BF67" s="731"/>
      <c r="BG67" s="731"/>
      <c r="BH67" s="731"/>
      <c r="BI67" s="731"/>
      <c r="BJ67" s="731"/>
      <c r="BK67" s="731"/>
      <c r="BL67" s="731"/>
      <c r="BM67" s="731"/>
      <c r="BN67" s="731"/>
      <c r="BO67" s="731"/>
      <c r="BP67" s="731"/>
      <c r="BQ67" s="731"/>
      <c r="BR67" s="731"/>
      <c r="BS67" s="731"/>
      <c r="BT67" s="731"/>
      <c r="BU67" s="731"/>
      <c r="BV67" s="731"/>
      <c r="BW67" s="731"/>
      <c r="BX67" s="731"/>
      <c r="BY67" s="731"/>
      <c r="BZ67" s="731"/>
      <c r="CA67" s="731"/>
      <c r="CB67" s="731"/>
      <c r="CC67" s="731"/>
      <c r="CD67" s="731"/>
      <c r="CE67" s="731"/>
      <c r="CF67" s="731"/>
      <c r="CG67" s="731"/>
      <c r="CH67" s="731"/>
      <c r="CI67" s="731"/>
      <c r="CJ67" s="731"/>
      <c r="CK67" s="731"/>
      <c r="CL67" s="731"/>
      <c r="CM67" s="731"/>
    </row>
    <row r="68" spans="3:133">
      <c r="EB68" s="731"/>
    </row>
    <row r="69" spans="3:133">
      <c r="EC69" s="731"/>
    </row>
  </sheetData>
  <sheetProtection algorithmName="SHA-512" hashValue="digw/ShJtOzwezMeOv98GAGNGsNK8o81MaEWvAhlISpMmlzN5WWbDapTOvHGOzExp41XPWw5rBPZZGD5luQvJA==" saltValue="9RdF+z4bZgEcwX69aOTrbg==" spinCount="100000" sheet="1" objects="1" scenarios="1"/>
  <mergeCells count="14">
    <mergeCell ref="AW5:AZ5"/>
    <mergeCell ref="EI8:EI47"/>
    <mergeCell ref="EJ8:EJ47"/>
    <mergeCell ref="EE50:EJ50"/>
    <mergeCell ref="C51:C53"/>
    <mergeCell ref="D51:D53"/>
    <mergeCell ref="E51:E53"/>
    <mergeCell ref="F51:F53"/>
    <mergeCell ref="G51:G53"/>
    <mergeCell ref="C60:C62"/>
    <mergeCell ref="D60:D62"/>
    <mergeCell ref="E60:E62"/>
    <mergeCell ref="F60:F62"/>
    <mergeCell ref="G60:G62"/>
  </mergeCells>
  <phoneticPr fontId="13"/>
  <hyperlinks>
    <hyperlink ref="CM1" location="目次!A1" display="目次へ戻る" xr:uid="{F8B7991F-5305-4132-A4E3-4B1BD21E9AF1}"/>
    <hyperlink ref="CM3" location="'①b-40フロー'!A1" display="波及効果分析フロー図" xr:uid="{2418720C-6E84-424F-9D64-646CD0128666}"/>
  </hyperlinks>
  <pageMargins left="0.39370078740157483" right="0.39370078740157483" top="0.98425196850393704" bottom="0.78740157480314965" header="0.39370078740157483" footer="0.51181102362204722"/>
  <pageSetup paperSize="9" scale="65" orientation="landscape" r:id="rId1"/>
  <headerFooter alignWithMargins="0">
    <oddHeader>&amp;R&amp;A</oddHeader>
  </headerFooter>
  <colBreaks count="1" manualBreakCount="1">
    <brk id="140"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9" tint="0.79998168889431442"/>
  </sheetPr>
  <dimension ref="A1:DA66"/>
  <sheetViews>
    <sheetView showGridLines="0" zoomScaleNormal="100" workbookViewId="0">
      <pane xSplit="2" ySplit="6" topLeftCell="C7" activePane="bottomRight" state="frozen"/>
      <selection activeCell="F50" sqref="F50:F52"/>
      <selection pane="topRight" activeCell="F50" sqref="F50:F52"/>
      <selection pane="bottomLeft" activeCell="F50" sqref="F50:F52"/>
      <selection pane="bottomRight" activeCell="F50" sqref="F50:F52"/>
    </sheetView>
  </sheetViews>
  <sheetFormatPr defaultRowHeight="11.25"/>
  <cols>
    <col min="1" max="1" width="2.83203125" customWidth="1"/>
    <col min="2" max="2" width="21.1640625" customWidth="1"/>
    <col min="3" max="3" width="10.5" customWidth="1"/>
    <col min="4" max="4" width="10.6640625" customWidth="1"/>
    <col min="5" max="8" width="5" customWidth="1"/>
    <col min="9" max="9" width="7.83203125" customWidth="1"/>
    <col min="10" max="10" width="10" hidden="1" customWidth="1"/>
    <col min="11" max="11" width="21.33203125" hidden="1" customWidth="1"/>
    <col min="12" max="12" width="10" hidden="1" customWidth="1"/>
    <col min="13" max="13" width="16.83203125" hidden="1" customWidth="1"/>
    <col min="14" max="14" width="21.33203125" hidden="1" customWidth="1"/>
    <col min="15" max="15" width="16.83203125" hidden="1" customWidth="1"/>
    <col min="16" max="16" width="6" hidden="1" customWidth="1"/>
    <col min="17" max="18" width="10" hidden="1" customWidth="1"/>
    <col min="19" max="21" width="12.1640625" hidden="1" customWidth="1"/>
    <col min="22" max="23" width="10" hidden="1" customWidth="1"/>
    <col min="24" max="24" width="16.83203125" hidden="1" customWidth="1"/>
    <col min="25" max="25" width="10" hidden="1" customWidth="1"/>
    <col min="26" max="26" width="23.6640625" hidden="1" customWidth="1"/>
    <col min="27" max="27" width="6" hidden="1" customWidth="1"/>
    <col min="28" max="28" width="21.33203125" hidden="1" customWidth="1"/>
    <col min="29" max="29" width="6" hidden="1" customWidth="1"/>
    <col min="30" max="30" width="12.1640625" hidden="1" customWidth="1"/>
    <col min="31" max="31" width="6" hidden="1" customWidth="1"/>
    <col min="32" max="32" width="12.1640625" hidden="1" customWidth="1"/>
    <col min="33" max="33" width="8" hidden="1" customWidth="1"/>
    <col min="34" max="34" width="12.1640625" hidden="1" customWidth="1"/>
    <col min="35" max="35" width="10" hidden="1" customWidth="1"/>
    <col min="36" max="36" width="6" hidden="1" customWidth="1"/>
    <col min="37" max="38" width="12.1640625" hidden="1" customWidth="1"/>
    <col min="39" max="39" width="30.5" hidden="1" customWidth="1"/>
    <col min="40" max="40" width="19.1640625" hidden="1" customWidth="1"/>
    <col min="41" max="41" width="16.83203125" hidden="1" customWidth="1"/>
    <col min="42" max="43" width="10" hidden="1" customWidth="1"/>
    <col min="44" max="44" width="10" bestFit="1" customWidth="1"/>
    <col min="45" max="45" width="10.6640625" customWidth="1"/>
    <col min="46" max="49" width="5" customWidth="1"/>
    <col min="50" max="50" width="4.5" customWidth="1"/>
    <col min="51" max="84" width="5" hidden="1" customWidth="1"/>
    <col min="85" max="87" width="10.5" customWidth="1"/>
    <col min="88" max="88" width="10" customWidth="1"/>
    <col min="89" max="91" width="10.5" customWidth="1"/>
    <col min="92" max="92" width="10" customWidth="1"/>
    <col min="93" max="96" width="10.5" customWidth="1"/>
    <col min="97" max="97" width="1.5" customWidth="1"/>
    <col min="98" max="98" width="2.83203125" customWidth="1"/>
    <col min="99" max="99" width="21" customWidth="1"/>
    <col min="100" max="105" width="10" customWidth="1"/>
  </cols>
  <sheetData>
    <row r="1" spans="1:105" ht="15.75" customHeight="1">
      <c r="B1" s="2" t="s">
        <v>670</v>
      </c>
      <c r="AU1" s="69"/>
      <c r="CK1" s="192" t="s">
        <v>73</v>
      </c>
      <c r="CU1" s="2" t="s">
        <v>670</v>
      </c>
    </row>
    <row r="2" spans="1:105" ht="6.75" customHeight="1">
      <c r="B2" s="95"/>
      <c r="CU2" s="95"/>
    </row>
    <row r="3" spans="1:105" ht="15.75" customHeight="1">
      <c r="B3" s="2" t="s">
        <v>80</v>
      </c>
      <c r="CK3" s="192" t="s">
        <v>139</v>
      </c>
      <c r="CU3" s="2" t="s">
        <v>80</v>
      </c>
    </row>
    <row r="4" spans="1:105" ht="12">
      <c r="B4" s="87"/>
      <c r="CL4" t="s">
        <v>790</v>
      </c>
      <c r="CN4" t="s">
        <v>52</v>
      </c>
      <c r="CV4" t="s">
        <v>787</v>
      </c>
      <c r="CY4" t="s">
        <v>788</v>
      </c>
    </row>
    <row r="5" spans="1:105" ht="33.75" customHeight="1">
      <c r="A5" s="19"/>
      <c r="B5" s="479" t="s">
        <v>807</v>
      </c>
      <c r="C5" s="21" t="s">
        <v>245</v>
      </c>
      <c r="D5" s="174" t="s">
        <v>870</v>
      </c>
      <c r="E5" s="211"/>
      <c r="F5" s="211"/>
      <c r="G5" s="211"/>
      <c r="H5" s="211"/>
      <c r="I5" s="211"/>
      <c r="J5" s="22"/>
      <c r="K5" s="22"/>
      <c r="L5" s="23"/>
      <c r="M5" s="23"/>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4"/>
      <c r="AR5" s="218" t="s">
        <v>64</v>
      </c>
      <c r="AS5" s="435" t="s">
        <v>786</v>
      </c>
      <c r="AT5" s="211"/>
      <c r="AU5" s="211"/>
      <c r="AV5" s="211"/>
      <c r="AW5" s="211"/>
      <c r="AX5" s="211"/>
      <c r="AY5" s="211"/>
      <c r="AZ5" s="211"/>
      <c r="BA5" s="212"/>
      <c r="BB5" s="212"/>
      <c r="BC5" s="211"/>
      <c r="BD5" s="211"/>
      <c r="BE5" s="211"/>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5"/>
      <c r="CG5" s="21" t="s">
        <v>255</v>
      </c>
      <c r="CH5" s="26" t="s">
        <v>58</v>
      </c>
      <c r="CI5" s="21" t="s">
        <v>256</v>
      </c>
      <c r="CJ5" s="26" t="s">
        <v>266</v>
      </c>
      <c r="CK5" s="21" t="s">
        <v>254</v>
      </c>
      <c r="CL5" s="26" t="s">
        <v>277</v>
      </c>
      <c r="CM5" s="21" t="s">
        <v>63</v>
      </c>
      <c r="CN5" s="26" t="s">
        <v>59</v>
      </c>
      <c r="CO5" s="21" t="s">
        <v>260</v>
      </c>
      <c r="CP5" s="55" t="s">
        <v>261</v>
      </c>
      <c r="CQ5" s="21" t="s">
        <v>262</v>
      </c>
      <c r="CR5" s="21" t="s">
        <v>60</v>
      </c>
      <c r="CS5" s="195"/>
      <c r="CT5" s="19"/>
      <c r="CU5" s="20"/>
      <c r="CV5" s="55" t="s">
        <v>267</v>
      </c>
      <c r="CW5" s="21" t="s">
        <v>257</v>
      </c>
      <c r="CX5" s="26" t="s">
        <v>263</v>
      </c>
      <c r="CY5" s="21" t="s">
        <v>268</v>
      </c>
      <c r="CZ5" s="21" t="s">
        <v>258</v>
      </c>
      <c r="DA5" s="21" t="s">
        <v>264</v>
      </c>
    </row>
    <row r="6" spans="1:105" ht="11.25" customHeight="1">
      <c r="A6" s="27"/>
      <c r="B6" s="28"/>
      <c r="C6" s="29" t="s">
        <v>158</v>
      </c>
      <c r="D6" s="436" t="s">
        <v>0</v>
      </c>
      <c r="E6" s="30" t="s">
        <v>243</v>
      </c>
      <c r="F6" s="30" t="s">
        <v>1</v>
      </c>
      <c r="G6" s="30" t="s">
        <v>2</v>
      </c>
      <c r="H6" s="30" t="s">
        <v>405</v>
      </c>
      <c r="I6" s="30" t="s">
        <v>406</v>
      </c>
      <c r="J6" s="30" t="s">
        <v>11</v>
      </c>
      <c r="K6" s="30" t="s">
        <v>407</v>
      </c>
      <c r="L6" s="30" t="s">
        <v>12</v>
      </c>
      <c r="M6" s="30" t="s">
        <v>13</v>
      </c>
      <c r="N6" s="30" t="s">
        <v>676</v>
      </c>
      <c r="O6" s="30" t="s">
        <v>14</v>
      </c>
      <c r="P6" s="30" t="s">
        <v>15</v>
      </c>
      <c r="Q6" s="30" t="s">
        <v>16</v>
      </c>
      <c r="R6" s="30" t="s">
        <v>17</v>
      </c>
      <c r="S6" s="30" t="s">
        <v>408</v>
      </c>
      <c r="T6" s="30" t="s">
        <v>409</v>
      </c>
      <c r="U6" s="30" t="s">
        <v>410</v>
      </c>
      <c r="V6" s="30" t="s">
        <v>411</v>
      </c>
      <c r="W6" s="30" t="s">
        <v>18</v>
      </c>
      <c r="X6" s="30" t="s">
        <v>412</v>
      </c>
      <c r="Y6" s="30" t="s">
        <v>19</v>
      </c>
      <c r="Z6" s="30" t="s">
        <v>20</v>
      </c>
      <c r="AA6" s="30" t="s">
        <v>3</v>
      </c>
      <c r="AB6" s="30" t="s">
        <v>413</v>
      </c>
      <c r="AC6" s="30" t="s">
        <v>337</v>
      </c>
      <c r="AD6" s="30" t="s">
        <v>338</v>
      </c>
      <c r="AE6" s="30" t="s">
        <v>4</v>
      </c>
      <c r="AF6" s="30" t="s">
        <v>21</v>
      </c>
      <c r="AG6" s="30" t="s">
        <v>22</v>
      </c>
      <c r="AH6" s="30" t="s">
        <v>414</v>
      </c>
      <c r="AI6" s="30" t="s">
        <v>415</v>
      </c>
      <c r="AJ6" s="30" t="s">
        <v>5</v>
      </c>
      <c r="AK6" s="30" t="s">
        <v>23</v>
      </c>
      <c r="AL6" s="30" t="s">
        <v>416</v>
      </c>
      <c r="AM6" s="30" t="s">
        <v>417</v>
      </c>
      <c r="AN6" s="30" t="s">
        <v>24</v>
      </c>
      <c r="AO6" s="30" t="s">
        <v>418</v>
      </c>
      <c r="AP6" s="19" t="s">
        <v>419</v>
      </c>
      <c r="AQ6" s="31" t="s">
        <v>420</v>
      </c>
      <c r="AR6" s="32" t="s">
        <v>167</v>
      </c>
      <c r="AS6" s="436" t="s">
        <v>0</v>
      </c>
      <c r="AT6" s="30" t="s">
        <v>243</v>
      </c>
      <c r="AU6" s="30" t="s">
        <v>1</v>
      </c>
      <c r="AV6" s="30" t="s">
        <v>2</v>
      </c>
      <c r="AW6" s="30" t="s">
        <v>405</v>
      </c>
      <c r="AX6" s="30" t="s">
        <v>406</v>
      </c>
      <c r="AY6" s="30" t="s">
        <v>11</v>
      </c>
      <c r="AZ6" s="30" t="s">
        <v>407</v>
      </c>
      <c r="BA6" s="30" t="s">
        <v>12</v>
      </c>
      <c r="BB6" s="30" t="s">
        <v>13</v>
      </c>
      <c r="BC6" s="30" t="s">
        <v>675</v>
      </c>
      <c r="BD6" s="30" t="s">
        <v>14</v>
      </c>
      <c r="BE6" s="30" t="s">
        <v>15</v>
      </c>
      <c r="BF6" s="30" t="s">
        <v>16</v>
      </c>
      <c r="BG6" s="30" t="s">
        <v>17</v>
      </c>
      <c r="BH6" s="30" t="s">
        <v>408</v>
      </c>
      <c r="BI6" s="30" t="s">
        <v>409</v>
      </c>
      <c r="BJ6" s="30" t="s">
        <v>410</v>
      </c>
      <c r="BK6" s="30" t="s">
        <v>411</v>
      </c>
      <c r="BL6" s="30" t="s">
        <v>18</v>
      </c>
      <c r="BM6" s="30" t="s">
        <v>412</v>
      </c>
      <c r="BN6" s="30" t="s">
        <v>19</v>
      </c>
      <c r="BO6" s="30" t="s">
        <v>20</v>
      </c>
      <c r="BP6" s="30" t="s">
        <v>3</v>
      </c>
      <c r="BQ6" s="30" t="s">
        <v>413</v>
      </c>
      <c r="BR6" s="30" t="s">
        <v>337</v>
      </c>
      <c r="BS6" s="30" t="s">
        <v>338</v>
      </c>
      <c r="BT6" s="30" t="s">
        <v>4</v>
      </c>
      <c r="BU6" s="30" t="s">
        <v>21</v>
      </c>
      <c r="BV6" s="30" t="s">
        <v>22</v>
      </c>
      <c r="BW6" s="30" t="s">
        <v>414</v>
      </c>
      <c r="BX6" s="30" t="s">
        <v>415</v>
      </c>
      <c r="BY6" s="30" t="s">
        <v>5</v>
      </c>
      <c r="BZ6" s="30" t="s">
        <v>23</v>
      </c>
      <c r="CA6" s="30" t="s">
        <v>416</v>
      </c>
      <c r="CB6" s="30" t="s">
        <v>417</v>
      </c>
      <c r="CC6" s="30" t="s">
        <v>24</v>
      </c>
      <c r="CD6" s="30" t="s">
        <v>418</v>
      </c>
      <c r="CE6" s="30" t="s">
        <v>419</v>
      </c>
      <c r="CF6" s="30" t="s">
        <v>420</v>
      </c>
      <c r="CG6" s="33" t="s">
        <v>163</v>
      </c>
      <c r="CH6" s="34" t="s">
        <v>177</v>
      </c>
      <c r="CI6" s="29" t="s">
        <v>171</v>
      </c>
      <c r="CJ6" s="34" t="s">
        <v>155</v>
      </c>
      <c r="CK6" s="29" t="s">
        <v>189</v>
      </c>
      <c r="CL6" s="34" t="s">
        <v>192</v>
      </c>
      <c r="CM6" s="29" t="s">
        <v>197</v>
      </c>
      <c r="CN6" s="34" t="s">
        <v>200</v>
      </c>
      <c r="CO6" s="29" t="s">
        <v>204</v>
      </c>
      <c r="CP6" s="57" t="s">
        <v>211</v>
      </c>
      <c r="CQ6" s="29" t="s">
        <v>219</v>
      </c>
      <c r="CR6" s="29" t="s">
        <v>205</v>
      </c>
      <c r="CS6" s="195"/>
      <c r="CT6" s="27"/>
      <c r="CU6" s="28"/>
      <c r="CV6" s="58" t="s">
        <v>221</v>
      </c>
      <c r="CW6" s="59" t="s">
        <v>222</v>
      </c>
      <c r="CX6" s="59" t="s">
        <v>223</v>
      </c>
      <c r="CY6" s="59" t="s">
        <v>224</v>
      </c>
      <c r="CZ6" s="59" t="s">
        <v>225</v>
      </c>
      <c r="DA6" s="59" t="s">
        <v>226</v>
      </c>
    </row>
    <row r="7" spans="1:105" ht="11.25" customHeight="1">
      <c r="A7" s="35">
        <v>1</v>
      </c>
      <c r="B7" s="36" t="s">
        <v>0</v>
      </c>
      <c r="C7" s="275">
        <v>0</v>
      </c>
      <c r="D7" s="451">
        <v>1.0411644602852237</v>
      </c>
      <c r="E7" s="37">
        <v>8.6512164695187049E-2</v>
      </c>
      <c r="F7" s="37">
        <v>4.7481119493535546E-4</v>
      </c>
      <c r="G7" s="37">
        <v>2.2848245174638812E-3</v>
      </c>
      <c r="H7" s="37">
        <v>3.1819635847023764E-5</v>
      </c>
      <c r="I7" s="37">
        <v>9.1038987484678272E-2</v>
      </c>
      <c r="J7" s="37">
        <v>8.7427481877899794E-5</v>
      </c>
      <c r="K7" s="37">
        <v>1.1452005258311962E-3</v>
      </c>
      <c r="L7" s="37">
        <v>1.2788999541219776E-3</v>
      </c>
      <c r="M7" s="37">
        <v>1.4615743872353458E-5</v>
      </c>
      <c r="N7" s="37">
        <v>5.6263479698754303E-4</v>
      </c>
      <c r="O7" s="37">
        <v>4.1967665355362569E-5</v>
      </c>
      <c r="P7" s="37">
        <v>3.092256167999038E-5</v>
      </c>
      <c r="Q7" s="37">
        <v>1.7782395139151674E-5</v>
      </c>
      <c r="R7" s="37">
        <v>1.6570467191041213E-5</v>
      </c>
      <c r="S7" s="37">
        <v>1.6424798957183423E-5</v>
      </c>
      <c r="T7" s="37">
        <v>1.7651814871412386E-5</v>
      </c>
      <c r="U7" s="37">
        <v>3.5211387128673382E-5</v>
      </c>
      <c r="V7" s="37">
        <v>3.1546129214627983E-5</v>
      </c>
      <c r="W7" s="37">
        <v>2.3416688194758163E-5</v>
      </c>
      <c r="X7" s="37">
        <v>1.6599875097819608E-5</v>
      </c>
      <c r="Y7" s="37">
        <v>2.1687198610244869E-5</v>
      </c>
      <c r="Z7" s="37">
        <v>7.413591108659503E-3</v>
      </c>
      <c r="AA7" s="37">
        <v>7.2485716797180712E-4</v>
      </c>
      <c r="AB7" s="37">
        <v>3.2280683538563068E-5</v>
      </c>
      <c r="AC7" s="37">
        <v>6.6195886611124726E-5</v>
      </c>
      <c r="AD7" s="37">
        <v>2.7288780170874424E-5</v>
      </c>
      <c r="AE7" s="37">
        <v>1.3958936284461611E-4</v>
      </c>
      <c r="AF7" s="37">
        <v>4.7061332752639261E-5</v>
      </c>
      <c r="AG7" s="37">
        <v>1.7628743514047294E-5</v>
      </c>
      <c r="AH7" s="37">
        <v>3.6160196475933436E-5</v>
      </c>
      <c r="AI7" s="37">
        <v>1.6355827091768315E-4</v>
      </c>
      <c r="AJ7" s="37">
        <v>7.1195186431768622E-5</v>
      </c>
      <c r="AK7" s="37">
        <v>1.5435222704142822E-3</v>
      </c>
      <c r="AL7" s="37">
        <v>1.7248887001959077E-3</v>
      </c>
      <c r="AM7" s="37">
        <v>9.935772221618005E-4</v>
      </c>
      <c r="AN7" s="37">
        <v>4.8139747994524339E-5</v>
      </c>
      <c r="AO7" s="37">
        <v>1.1887709726277479E-2</v>
      </c>
      <c r="AP7" s="37">
        <v>3.9475661442839083E-4</v>
      </c>
      <c r="AQ7" s="38">
        <v>1.4438288748402293E-4</v>
      </c>
      <c r="AR7" s="209">
        <f>D7</f>
        <v>1.0411644602852237</v>
      </c>
      <c r="AS7" s="449">
        <f>D7/$AR$7</f>
        <v>1</v>
      </c>
      <c r="AT7" s="37">
        <f>E7/$AR$8</f>
        <v>8.0441588327979624E-2</v>
      </c>
      <c r="AU7" s="37">
        <f>F7/$AR$9</f>
        <v>4.0501353246025359E-4</v>
      </c>
      <c r="AV7" s="37">
        <f>G7/$AR$10</f>
        <v>2.2626285865788463E-3</v>
      </c>
      <c r="AW7" s="37">
        <f>H7/$AR$11</f>
        <v>3.1787695683599214E-5</v>
      </c>
      <c r="AX7" s="37">
        <f>I7/$AR$12</f>
        <v>8.5611590230802032E-2</v>
      </c>
      <c r="AY7" s="37">
        <f>J7/$AR$13</f>
        <v>8.7016412278050629E-5</v>
      </c>
      <c r="AZ7" s="37">
        <f>K7/$AR$14</f>
        <v>9.6303075314778819E-4</v>
      </c>
      <c r="BA7" s="37">
        <f>L7/$AR$15</f>
        <v>1.2762369830067227E-3</v>
      </c>
      <c r="BB7" s="37">
        <f>M7/$AR$16</f>
        <v>1.4469192885308518E-5</v>
      </c>
      <c r="BC7" s="37">
        <f>N7/$AR$17</f>
        <v>5.4801441746930293E-4</v>
      </c>
      <c r="BD7" s="37">
        <f>O7/$AR$18</f>
        <v>4.0363782151949666E-5</v>
      </c>
      <c r="BE7" s="37">
        <f>P7/$AR$19</f>
        <v>3.0203055578170716E-5</v>
      </c>
      <c r="BF7" s="37">
        <f>Q7/$AR$20</f>
        <v>1.7750196426464007E-5</v>
      </c>
      <c r="BG7" s="37">
        <f>R7/$AR$21</f>
        <v>1.6440695528362913E-5</v>
      </c>
      <c r="BH7" s="37">
        <f>S7/$AR$22</f>
        <v>1.637304320938554E-5</v>
      </c>
      <c r="BI7" s="37">
        <f t="shared" ref="BI7:BI46" si="0">T7/$AR$23</f>
        <v>1.755275211824739E-5</v>
      </c>
      <c r="BJ7" s="37">
        <f t="shared" ref="BJ7:BJ46" si="1">U7/$AR$24</f>
        <v>3.4884154822149343E-5</v>
      </c>
      <c r="BK7" s="37">
        <f>V7/$AR$25</f>
        <v>2.7530624786557847E-5</v>
      </c>
      <c r="BL7" s="37">
        <f>W7/$AR$26</f>
        <v>2.3313747007882152E-5</v>
      </c>
      <c r="BM7" s="37">
        <f>X7/$AR$27</f>
        <v>1.6596661077568177E-5</v>
      </c>
      <c r="BN7" s="37">
        <f>Y7/$AR$28</f>
        <v>2.15207646071944E-5</v>
      </c>
      <c r="BO7" s="37">
        <f>Z7/$AR$29</f>
        <v>7.352620013919552E-3</v>
      </c>
      <c r="BP7" s="37">
        <f>AA7/$AR$30</f>
        <v>7.2368102522350677E-4</v>
      </c>
      <c r="BQ7" s="37">
        <f>AB7/$AR$31</f>
        <v>2.9983147034325762E-5</v>
      </c>
      <c r="BR7" s="37">
        <f>AC7/$AR$32</f>
        <v>5.9013579677581603E-5</v>
      </c>
      <c r="BS7" s="37">
        <f>AD7/$AR$33</f>
        <v>2.725337824466468E-5</v>
      </c>
      <c r="BT7" s="37">
        <f>AE7/$AR$34</f>
        <v>1.3865830912456178E-4</v>
      </c>
      <c r="BU7" s="37">
        <f>AF7/$AR$35</f>
        <v>4.5182373956904209E-5</v>
      </c>
      <c r="BV7" s="37">
        <f>AG7/$AR$36</f>
        <v>1.7206341147269618E-5</v>
      </c>
      <c r="BW7" s="37">
        <f>AH7/$AR$37</f>
        <v>3.37590851009478E-5</v>
      </c>
      <c r="BX7" s="37">
        <f>AI7/$AR$38</f>
        <v>1.469495978078938E-4</v>
      </c>
      <c r="BY7" s="37">
        <f>AJ7/$AR$39</f>
        <v>7.1154406713823119E-5</v>
      </c>
      <c r="BZ7" s="37">
        <f>AK7/$AR$40</f>
        <v>1.5433432792667612E-3</v>
      </c>
      <c r="CA7" s="37">
        <f>AL7/$AR$41</f>
        <v>1.6991292645691812E-3</v>
      </c>
      <c r="CB7" s="37">
        <f>AM7/$AR$42</f>
        <v>9.9278575108088189E-4</v>
      </c>
      <c r="CC7" s="37">
        <f>AN7/$AR$43</f>
        <v>4.3430720467602884E-5</v>
      </c>
      <c r="CD7" s="37">
        <f>AO7/$AR$44</f>
        <v>1.1732632372698771E-2</v>
      </c>
      <c r="CE7" s="37">
        <f>AP7/$AR$45</f>
        <v>3.9454936397387204E-4</v>
      </c>
      <c r="CF7" s="39">
        <f>AQ7/$AR$46</f>
        <v>1.4409712704998375E-4</v>
      </c>
      <c r="CG7" s="241">
        <f t="array" ref="CG7:CG46">MMULT(AS7:CF46,C7:C46)</f>
        <v>0</v>
      </c>
      <c r="CH7" s="40">
        <v>0.56685942304860526</v>
      </c>
      <c r="CI7" s="241">
        <f t="shared" ref="CI7:CI46" si="2">CG7*CH7</f>
        <v>0</v>
      </c>
      <c r="CJ7" s="40">
        <v>9.4216505301231324E-2</v>
      </c>
      <c r="CK7" s="241">
        <f t="shared" ref="CK7:CK46" si="3">CG7*CJ7</f>
        <v>0</v>
      </c>
      <c r="CL7" s="1985">
        <v>0.72430000000000005</v>
      </c>
      <c r="CM7" s="1988">
        <f>CK47*CL7</f>
        <v>0</v>
      </c>
      <c r="CN7" s="60">
        <v>1.1060505891934592E-2</v>
      </c>
      <c r="CO7" s="242">
        <f t="shared" ref="CO7:CO46" si="4">$CM$7*CN7</f>
        <v>0</v>
      </c>
      <c r="CP7" s="242">
        <f t="shared" ref="CP7:CP46" si="5">CO7*CH7</f>
        <v>0</v>
      </c>
      <c r="CQ7" s="242">
        <f t="shared" ref="CQ7:CQ46" si="6">CO7*CJ7</f>
        <v>0</v>
      </c>
      <c r="CR7" s="241">
        <f>CG7+CO7</f>
        <v>0</v>
      </c>
      <c r="CS7" s="86"/>
      <c r="CT7" s="35">
        <v>1</v>
      </c>
      <c r="CU7" s="36" t="s">
        <v>0</v>
      </c>
      <c r="CV7" s="61">
        <v>0.28679199999999999</v>
      </c>
      <c r="CW7" s="62">
        <f>CG7*CV7*100</f>
        <v>0</v>
      </c>
      <c r="CX7" s="63">
        <f>CO7*CV7*100</f>
        <v>0</v>
      </c>
      <c r="CY7" s="64">
        <v>3.4079999999999999E-2</v>
      </c>
      <c r="CZ7" s="65">
        <f>CG7*CY7*100</f>
        <v>0</v>
      </c>
      <c r="DA7" s="65">
        <f>CO7*CY7*100</f>
        <v>0</v>
      </c>
    </row>
    <row r="8" spans="1:105" ht="11.25" customHeight="1">
      <c r="A8" s="41">
        <v>2</v>
      </c>
      <c r="B8" s="42" t="s">
        <v>243</v>
      </c>
      <c r="C8" s="276">
        <v>0</v>
      </c>
      <c r="D8" s="452">
        <v>5.4995457878962168E-3</v>
      </c>
      <c r="E8" s="38">
        <v>1.0754656452388314</v>
      </c>
      <c r="F8" s="38">
        <v>1.916618121679547E-4</v>
      </c>
      <c r="G8" s="38">
        <v>3.125216330717588E-3</v>
      </c>
      <c r="H8" s="38">
        <v>6.5902227062610141E-6</v>
      </c>
      <c r="I8" s="38">
        <v>0.12666924922351663</v>
      </c>
      <c r="J8" s="38">
        <v>7.1993979431609523E-6</v>
      </c>
      <c r="K8" s="38">
        <v>1.3799364863277888E-4</v>
      </c>
      <c r="L8" s="38">
        <v>2.7978665066519985E-4</v>
      </c>
      <c r="M8" s="38">
        <v>2.2721981809580474E-6</v>
      </c>
      <c r="N8" s="38">
        <v>5.5606946075635264E-6</v>
      </c>
      <c r="O8" s="38">
        <v>1.9168389492937567E-5</v>
      </c>
      <c r="P8" s="38">
        <v>2.8405673676129341E-6</v>
      </c>
      <c r="Q8" s="38">
        <v>3.0924429537550694E-6</v>
      </c>
      <c r="R8" s="38">
        <v>2.5687153479538912E-6</v>
      </c>
      <c r="S8" s="38">
        <v>2.9980723536780157E-6</v>
      </c>
      <c r="T8" s="38">
        <v>3.1346211877688089E-6</v>
      </c>
      <c r="U8" s="38">
        <v>3.8037699216237902E-6</v>
      </c>
      <c r="V8" s="38">
        <v>5.1355186173356015E-6</v>
      </c>
      <c r="W8" s="38">
        <v>3.4439712787154347E-6</v>
      </c>
      <c r="X8" s="38">
        <v>1.8079424012871682E-6</v>
      </c>
      <c r="Y8" s="38">
        <v>5.2552988792159428E-6</v>
      </c>
      <c r="Z8" s="38">
        <v>6.6382936815467569E-5</v>
      </c>
      <c r="AA8" s="38">
        <v>1.2791207077711105E-5</v>
      </c>
      <c r="AB8" s="38">
        <v>3.127697088905461E-6</v>
      </c>
      <c r="AC8" s="38">
        <v>7.4880811648107217E-6</v>
      </c>
      <c r="AD8" s="38">
        <v>5.4234619730802952E-6</v>
      </c>
      <c r="AE8" s="38">
        <v>1.4904103428537024E-5</v>
      </c>
      <c r="AF8" s="38">
        <v>6.4118505849346219E-6</v>
      </c>
      <c r="AG8" s="38">
        <v>3.6528610722996646E-6</v>
      </c>
      <c r="AH8" s="38">
        <v>9.8916191138649812E-6</v>
      </c>
      <c r="AI8" s="38">
        <v>6.648480571958172E-5</v>
      </c>
      <c r="AJ8" s="38">
        <v>2.4318345097332455E-5</v>
      </c>
      <c r="AK8" s="38">
        <v>5.7535221472884994E-4</v>
      </c>
      <c r="AL8" s="38">
        <v>6.7950167477440421E-4</v>
      </c>
      <c r="AM8" s="38">
        <v>6.3561872728981812E-5</v>
      </c>
      <c r="AN8" s="38">
        <v>1.0701236164464571E-5</v>
      </c>
      <c r="AO8" s="38">
        <v>6.8588570344694701E-3</v>
      </c>
      <c r="AP8" s="38">
        <v>2.5773697113056078E-5</v>
      </c>
      <c r="AQ8" s="38">
        <v>1.3644115194400911E-4</v>
      </c>
      <c r="AR8" s="209">
        <f>E8</f>
        <v>1.0754656452388314</v>
      </c>
      <c r="AS8" s="46">
        <f>D8/$AR$7</f>
        <v>5.2821105576247133E-3</v>
      </c>
      <c r="AT8" s="38">
        <f>E8/$AR$8</f>
        <v>1</v>
      </c>
      <c r="AU8" s="38">
        <f t="shared" ref="AU8:AU46" si="7">F8/$AR$9</f>
        <v>1.6348735752628056E-4</v>
      </c>
      <c r="AV8" s="38">
        <f t="shared" ref="AV8:AV46" si="8">G8/$AR$10</f>
        <v>3.094856412418748E-3</v>
      </c>
      <c r="AW8" s="38">
        <f t="shared" ref="AW8:AW46" si="9">H8/$AR$11</f>
        <v>6.5836075208687578E-6</v>
      </c>
      <c r="AX8" s="38">
        <f t="shared" ref="AX8:AX46" si="10">I8/$AR$12</f>
        <v>0.11911771164186259</v>
      </c>
      <c r="AY8" s="38">
        <f t="shared" ref="AY8:AY46" si="11">J8/$AR$13</f>
        <v>7.1655475614722381E-6</v>
      </c>
      <c r="AZ8" s="38">
        <f t="shared" ref="AZ8:AZ46" si="12">K8/$AR$14</f>
        <v>1.1604267058468392E-4</v>
      </c>
      <c r="BA8" s="38">
        <f t="shared" ref="BA8:BA46" si="13">L8/$AR$15</f>
        <v>2.7920406891847761E-4</v>
      </c>
      <c r="BB8" s="38">
        <f t="shared" ref="BB8:BB46" si="14">M8/$AR$16</f>
        <v>2.2494150171937319E-6</v>
      </c>
      <c r="BC8" s="38">
        <f t="shared" ref="BC8:BC46" si="15">N8/$AR$17</f>
        <v>5.4161968516783536E-6</v>
      </c>
      <c r="BD8" s="38">
        <f t="shared" ref="BD8:BD46" si="16">O8/$AR$18</f>
        <v>1.8435828896967448E-5</v>
      </c>
      <c r="BE8" s="38">
        <f t="shared" ref="BE8:BE46" si="17">P8/$AR$19</f>
        <v>2.7744730519227226E-6</v>
      </c>
      <c r="BF8" s="38">
        <f t="shared" ref="BF8:BF46" si="18">Q8/$AR$20</f>
        <v>3.0868434447242677E-6</v>
      </c>
      <c r="BG8" s="38">
        <f t="shared" ref="BG8:BG46" si="19">R8/$AR$21</f>
        <v>2.5485984461304191E-6</v>
      </c>
      <c r="BH8" s="38">
        <f t="shared" ref="BH8:BH46" si="20">S8/$AR$22</f>
        <v>2.9886252075046437E-6</v>
      </c>
      <c r="BI8" s="38">
        <f t="shared" si="0"/>
        <v>3.1170295572621571E-6</v>
      </c>
      <c r="BJ8" s="38">
        <f t="shared" si="1"/>
        <v>3.7684200957168719E-6</v>
      </c>
      <c r="BK8" s="38">
        <f t="shared" ref="BK8:BK46" si="21">V8/$AR$25</f>
        <v>4.4818188366732745E-6</v>
      </c>
      <c r="BL8" s="38">
        <f t="shared" ref="BL8:BL46" si="22">W8/$AR$26</f>
        <v>3.4288313713105427E-6</v>
      </c>
      <c r="BM8" s="38">
        <f t="shared" ref="BM8:BM46" si="23">X8/$AR$27</f>
        <v>1.8075923526598792E-6</v>
      </c>
      <c r="BN8" s="38">
        <f t="shared" ref="BN8:BN46" si="24">Y8/$AR$28</f>
        <v>5.2149681548373051E-6</v>
      </c>
      <c r="BO8" s="38">
        <f t="shared" ref="BO8:BO46" si="25">Z8/$AR$29</f>
        <v>6.5836988128742131E-5</v>
      </c>
      <c r="BP8" s="38">
        <f t="shared" ref="BP8:BP46" si="26">AA8/$AR$30</f>
        <v>1.2770452250262062E-5</v>
      </c>
      <c r="BQ8" s="38">
        <f t="shared" ref="BQ8:BQ46" si="27">AB8/$AR$31</f>
        <v>2.9050872353262291E-6</v>
      </c>
      <c r="BR8" s="38">
        <f t="shared" ref="BR8:BR46" si="28">AC8/$AR$32</f>
        <v>6.6756183363437443E-6</v>
      </c>
      <c r="BS8" s="38">
        <f t="shared" ref="BS8:BS46" si="29">AD8/$AR$33</f>
        <v>5.4164260777647081E-6</v>
      </c>
      <c r="BT8" s="38">
        <f t="shared" ref="BT8:BT46" si="30">AE8/$AR$34</f>
        <v>1.4804693841313242E-5</v>
      </c>
      <c r="BU8" s="38">
        <f t="shared" ref="BU8:BU46" si="31">AF8/$AR$35</f>
        <v>6.155852670110882E-6</v>
      </c>
      <c r="BV8" s="38">
        <f t="shared" ref="BV8:BV46" si="32">AG8/$AR$36</f>
        <v>3.5653348591455672E-6</v>
      </c>
      <c r="BW8" s="38">
        <f t="shared" ref="BW8:BW46" si="33">AH8/$AR$37</f>
        <v>9.2347952720162773E-6</v>
      </c>
      <c r="BX8" s="38">
        <f t="shared" ref="BX8:BX46" si="34">AI8/$AR$38</f>
        <v>5.9733545763305167E-5</v>
      </c>
      <c r="BY8" s="38">
        <f t="shared" ref="BY8:BY46" si="35">AJ8/$AR$39</f>
        <v>2.4304415851498944E-5</v>
      </c>
      <c r="BZ8" s="38">
        <f t="shared" ref="BZ8:BZ46" si="36">AK8/$AR$40</f>
        <v>5.7528549528131296E-4</v>
      </c>
      <c r="CA8" s="38">
        <f t="shared" ref="CA8:CA46" si="37">AL8/$AR$41</f>
        <v>6.6935401733562798E-4</v>
      </c>
      <c r="CB8" s="38">
        <f t="shared" ref="CB8:CB46" si="38">AM8/$AR$42</f>
        <v>6.3511240143016769E-5</v>
      </c>
      <c r="CC8" s="38">
        <f t="shared" ref="CC8:CC46" si="39">AN8/$AR$43</f>
        <v>9.6544418256931489E-6</v>
      </c>
      <c r="CD8" s="38">
        <f t="shared" ref="CD8:CD46" si="40">AO8/$AR$44</f>
        <v>6.7693819865442132E-3</v>
      </c>
      <c r="CE8" s="38">
        <f t="shared" ref="CE8:CE46" si="41">AP8/$AR$45</f>
        <v>2.5760165711057798E-5</v>
      </c>
      <c r="CF8" s="43">
        <f t="shared" ref="CF8:CF46" si="42">AQ8/$AR$46</f>
        <v>1.3617110967321271E-4</v>
      </c>
      <c r="CG8" s="236">
        <v>0</v>
      </c>
      <c r="CH8" s="44">
        <v>0.1825799210465206</v>
      </c>
      <c r="CI8" s="236">
        <f t="shared" si="2"/>
        <v>0</v>
      </c>
      <c r="CJ8" s="44">
        <v>5.7405758959671802E-2</v>
      </c>
      <c r="CK8" s="236">
        <f t="shared" si="3"/>
        <v>0</v>
      </c>
      <c r="CL8" s="1986"/>
      <c r="CM8" s="1989"/>
      <c r="CN8" s="66">
        <v>5.4214943263391413E-3</v>
      </c>
      <c r="CO8" s="243">
        <f t="shared" si="4"/>
        <v>0</v>
      </c>
      <c r="CP8" s="243">
        <f t="shared" si="5"/>
        <v>0</v>
      </c>
      <c r="CQ8" s="243">
        <f t="shared" si="6"/>
        <v>0</v>
      </c>
      <c r="CR8" s="236">
        <f t="shared" ref="CR8:CR46" si="43">CG8+CO8</f>
        <v>0</v>
      </c>
      <c r="CS8" s="86"/>
      <c r="CT8" s="41">
        <v>2</v>
      </c>
      <c r="CU8" s="42" t="s">
        <v>243</v>
      </c>
      <c r="CV8" s="61">
        <v>7.4792999999999998E-2</v>
      </c>
      <c r="CW8" s="62">
        <f t="shared" ref="CW8:CW46" si="44">CG8*CV8*100</f>
        <v>0</v>
      </c>
      <c r="CX8" s="63">
        <f t="shared" ref="CX8:CX46" si="45">CO8*CV8*100</f>
        <v>0</v>
      </c>
      <c r="CY8" s="64">
        <v>4.3192000000000001E-2</v>
      </c>
      <c r="CZ8" s="62">
        <f t="shared" ref="CZ8:CZ46" si="46">CG8*CY8*100</f>
        <v>0</v>
      </c>
      <c r="DA8" s="62">
        <f t="shared" ref="DA8:DA46" si="47">CO8*CY8*100</f>
        <v>0</v>
      </c>
    </row>
    <row r="9" spans="1:105" ht="11.25" customHeight="1">
      <c r="A9" s="41">
        <v>3</v>
      </c>
      <c r="B9" s="42" t="s">
        <v>1</v>
      </c>
      <c r="C9" s="276">
        <v>0</v>
      </c>
      <c r="D9" s="452">
        <v>7.5326254284627811E-4</v>
      </c>
      <c r="E9" s="38">
        <v>2.3752125161885979E-4</v>
      </c>
      <c r="F9" s="38">
        <v>1.1723341490619243</v>
      </c>
      <c r="G9" s="38">
        <v>1.9465372499232191E-4</v>
      </c>
      <c r="H9" s="38">
        <v>9.7143660573739224E-5</v>
      </c>
      <c r="I9" s="38">
        <v>4.912477679000736E-4</v>
      </c>
      <c r="J9" s="38">
        <v>5.468965522319002E-5</v>
      </c>
      <c r="K9" s="38">
        <v>2.6784439603933161E-2</v>
      </c>
      <c r="L9" s="38">
        <v>1.5695193616041244E-4</v>
      </c>
      <c r="M9" s="38">
        <v>1.2434114468137976E-5</v>
      </c>
      <c r="N9" s="38">
        <v>8.3670447887378773E-5</v>
      </c>
      <c r="O9" s="38">
        <v>1.4367304978180341E-4</v>
      </c>
      <c r="P9" s="38">
        <v>2.7004566673375871E-5</v>
      </c>
      <c r="Q9" s="38">
        <v>1.5455947285758753E-5</v>
      </c>
      <c r="R9" s="38">
        <v>3.5327248804622435E-5</v>
      </c>
      <c r="S9" s="38">
        <v>2.6703941579967947E-5</v>
      </c>
      <c r="T9" s="38">
        <v>2.4720162181323916E-5</v>
      </c>
      <c r="U9" s="38">
        <v>9.3421472369685765E-5</v>
      </c>
      <c r="V9" s="38">
        <v>1.189969032565877E-4</v>
      </c>
      <c r="W9" s="38">
        <v>7.501445660101413E-5</v>
      </c>
      <c r="X9" s="38">
        <v>3.6020562050606073E-5</v>
      </c>
      <c r="Y9" s="38">
        <v>1.2412824288084807E-4</v>
      </c>
      <c r="Z9" s="38">
        <v>1.0346833788021103E-3</v>
      </c>
      <c r="AA9" s="38">
        <v>4.3330354782357118E-4</v>
      </c>
      <c r="AB9" s="38">
        <v>5.9214540533722802E-5</v>
      </c>
      <c r="AC9" s="38">
        <v>6.5342965952141881E-5</v>
      </c>
      <c r="AD9" s="38">
        <v>6.6328823623381172E-5</v>
      </c>
      <c r="AE9" s="38">
        <v>1.0289023218701176E-4</v>
      </c>
      <c r="AF9" s="38">
        <v>8.0188120818999091E-5</v>
      </c>
      <c r="AG9" s="38">
        <v>1.6191501384962151E-5</v>
      </c>
      <c r="AH9" s="38">
        <v>4.3091819886751513E-5</v>
      </c>
      <c r="AI9" s="38">
        <v>2.2632095309251251E-4</v>
      </c>
      <c r="AJ9" s="38">
        <v>4.6884292221918023E-5</v>
      </c>
      <c r="AK9" s="38">
        <v>1.4636927758366017E-4</v>
      </c>
      <c r="AL9" s="38">
        <v>1.5743709166539664E-4</v>
      </c>
      <c r="AM9" s="38">
        <v>2.4975114947489566E-4</v>
      </c>
      <c r="AN9" s="38">
        <v>6.6599092334608455E-5</v>
      </c>
      <c r="AO9" s="38">
        <v>1.1055451801824591E-3</v>
      </c>
      <c r="AP9" s="38">
        <v>4.334217118183303E-3</v>
      </c>
      <c r="AQ9" s="38">
        <v>4.5092027646465745E-5</v>
      </c>
      <c r="AR9" s="209">
        <f>F9</f>
        <v>1.1723341490619243</v>
      </c>
      <c r="AS9" s="46">
        <f t="shared" ref="AS9:AS46" si="48">D9/$AR$7</f>
        <v>7.2348084436144142E-4</v>
      </c>
      <c r="AT9" s="38">
        <f t="shared" ref="AT9:AT46" si="49">E9/$AR$8</f>
        <v>2.2085433660329787E-4</v>
      </c>
      <c r="AU9" s="38">
        <f t="shared" si="7"/>
        <v>1</v>
      </c>
      <c r="AV9" s="38">
        <f t="shared" si="8"/>
        <v>1.9276276111591887E-4</v>
      </c>
      <c r="AW9" s="38">
        <f t="shared" si="9"/>
        <v>9.7046148948863909E-5</v>
      </c>
      <c r="AX9" s="38">
        <f t="shared" si="10"/>
        <v>4.6196144936624315E-4</v>
      </c>
      <c r="AY9" s="38">
        <f t="shared" si="11"/>
        <v>5.4432513484624541E-5</v>
      </c>
      <c r="AZ9" s="38">
        <f t="shared" si="12"/>
        <v>2.2523775061747828E-2</v>
      </c>
      <c r="BA9" s="38">
        <f t="shared" si="13"/>
        <v>1.5662512523893934E-4</v>
      </c>
      <c r="BB9" s="38">
        <f t="shared" si="14"/>
        <v>1.2309438518405287E-5</v>
      </c>
      <c r="BC9" s="38">
        <f t="shared" si="15"/>
        <v>8.1496224556144438E-5</v>
      </c>
      <c r="BD9" s="38">
        <f t="shared" si="16"/>
        <v>1.3818227993847459E-4</v>
      </c>
      <c r="BE9" s="38">
        <f t="shared" si="17"/>
        <v>2.6376224471343405E-5</v>
      </c>
      <c r="BF9" s="38">
        <f t="shared" si="18"/>
        <v>1.5427961089181994E-5</v>
      </c>
      <c r="BG9" s="38">
        <f t="shared" si="19"/>
        <v>3.5050583351417564E-5</v>
      </c>
      <c r="BH9" s="38">
        <f t="shared" si="20"/>
        <v>2.6619795498836299E-5</v>
      </c>
      <c r="BI9" s="38">
        <f t="shared" si="0"/>
        <v>2.4581431555481408E-5</v>
      </c>
      <c r="BJ9" s="38">
        <f t="shared" si="1"/>
        <v>9.2553272438490502E-5</v>
      </c>
      <c r="BK9" s="38">
        <f t="shared" si="21"/>
        <v>1.0384979634206045E-4</v>
      </c>
      <c r="BL9" s="38">
        <f t="shared" si="22"/>
        <v>7.4684688483031672E-5</v>
      </c>
      <c r="BM9" s="38">
        <f t="shared" si="23"/>
        <v>3.601358785259456E-5</v>
      </c>
      <c r="BN9" s="38">
        <f t="shared" si="24"/>
        <v>1.2317564587993707E-4</v>
      </c>
      <c r="BO9" s="38">
        <f t="shared" si="25"/>
        <v>1.0261739024376656E-3</v>
      </c>
      <c r="BP9" s="38">
        <f t="shared" si="26"/>
        <v>4.3260047575902712E-4</v>
      </c>
      <c r="BQ9" s="38">
        <f t="shared" si="27"/>
        <v>5.500002108913474E-5</v>
      </c>
      <c r="BR9" s="38">
        <f t="shared" si="28"/>
        <v>5.8253201596036576E-5</v>
      </c>
      <c r="BS9" s="38">
        <f t="shared" si="29"/>
        <v>6.624277477455794E-5</v>
      </c>
      <c r="BT9" s="38">
        <f t="shared" si="30"/>
        <v>1.022039597412982E-4</v>
      </c>
      <c r="BU9" s="38">
        <f t="shared" si="31"/>
        <v>7.6986550312735144E-5</v>
      </c>
      <c r="BV9" s="38">
        <f t="shared" si="32"/>
        <v>1.5803536780380881E-5</v>
      </c>
      <c r="BW9" s="38">
        <f t="shared" si="33"/>
        <v>4.02304344690098E-5</v>
      </c>
      <c r="BX9" s="38">
        <f t="shared" si="34"/>
        <v>2.0333898644099837E-4</v>
      </c>
      <c r="BY9" s="38">
        <f t="shared" si="35"/>
        <v>4.685743748203028E-5</v>
      </c>
      <c r="BZ9" s="38">
        <f t="shared" si="36"/>
        <v>1.4635230419399246E-4</v>
      </c>
      <c r="CA9" s="38">
        <f t="shared" si="37"/>
        <v>1.5508593090496426E-4</v>
      </c>
      <c r="CB9" s="38">
        <f t="shared" si="38"/>
        <v>2.4955220085990477E-4</v>
      </c>
      <c r="CC9" s="38">
        <f t="shared" si="39"/>
        <v>6.0084372749717251E-5</v>
      </c>
      <c r="CD9" s="38">
        <f t="shared" si="40"/>
        <v>1.0911231405506016E-3</v>
      </c>
      <c r="CE9" s="38">
        <f t="shared" si="41"/>
        <v>4.3319416187112365E-3</v>
      </c>
      <c r="CF9" s="43">
        <f t="shared" si="42"/>
        <v>4.5002782185202981E-5</v>
      </c>
      <c r="CG9" s="236">
        <v>0</v>
      </c>
      <c r="CH9" s="44">
        <v>0.66891471259597424</v>
      </c>
      <c r="CI9" s="236">
        <f t="shared" si="2"/>
        <v>0</v>
      </c>
      <c r="CJ9" s="44">
        <v>0.2661340527080307</v>
      </c>
      <c r="CK9" s="236">
        <f t="shared" si="3"/>
        <v>0</v>
      </c>
      <c r="CL9" s="1986"/>
      <c r="CM9" s="1989"/>
      <c r="CN9" s="66">
        <v>7.9625129057566877E-4</v>
      </c>
      <c r="CO9" s="243">
        <f t="shared" si="4"/>
        <v>0</v>
      </c>
      <c r="CP9" s="243">
        <f t="shared" si="5"/>
        <v>0</v>
      </c>
      <c r="CQ9" s="243">
        <f t="shared" si="6"/>
        <v>0</v>
      </c>
      <c r="CR9" s="236">
        <f t="shared" si="43"/>
        <v>0</v>
      </c>
      <c r="CS9" s="86"/>
      <c r="CT9" s="41">
        <v>3</v>
      </c>
      <c r="CU9" s="42" t="s">
        <v>1</v>
      </c>
      <c r="CV9" s="61">
        <v>0.102511</v>
      </c>
      <c r="CW9" s="62">
        <f t="shared" si="44"/>
        <v>0</v>
      </c>
      <c r="CX9" s="63">
        <f t="shared" si="45"/>
        <v>0</v>
      </c>
      <c r="CY9" s="64">
        <v>9.2395000000000005E-2</v>
      </c>
      <c r="CZ9" s="62">
        <f t="shared" si="46"/>
        <v>0</v>
      </c>
      <c r="DA9" s="62">
        <f t="shared" si="47"/>
        <v>0</v>
      </c>
    </row>
    <row r="10" spans="1:105" ht="11.25" customHeight="1">
      <c r="A10" s="41">
        <v>4</v>
      </c>
      <c r="B10" s="42" t="s">
        <v>2</v>
      </c>
      <c r="C10" s="276">
        <v>0</v>
      </c>
      <c r="D10" s="452">
        <v>9.5426936545445882E-5</v>
      </c>
      <c r="E10" s="38">
        <v>3.8244905272725887E-3</v>
      </c>
      <c r="F10" s="38">
        <v>4.5916334876771352E-5</v>
      </c>
      <c r="G10" s="38">
        <v>1.0098097986636843</v>
      </c>
      <c r="H10" s="38">
        <v>1.9814327833809491E-6</v>
      </c>
      <c r="I10" s="38">
        <v>3.0458005614456812E-2</v>
      </c>
      <c r="J10" s="38">
        <v>2.6828424325296266E-6</v>
      </c>
      <c r="K10" s="38">
        <v>3.2739543603824179E-5</v>
      </c>
      <c r="L10" s="38">
        <v>7.4993041156829333E-5</v>
      </c>
      <c r="M10" s="38">
        <v>6.9030439172111549E-7</v>
      </c>
      <c r="N10" s="38">
        <v>8.7935523582960464E-7</v>
      </c>
      <c r="O10" s="38">
        <v>4.9464118412689989E-6</v>
      </c>
      <c r="P10" s="38">
        <v>1.0443524018078972E-6</v>
      </c>
      <c r="Q10" s="38">
        <v>1.0253079484121893E-6</v>
      </c>
      <c r="R10" s="38">
        <v>7.5128441580792799E-7</v>
      </c>
      <c r="S10" s="38">
        <v>8.2196406975237969E-7</v>
      </c>
      <c r="T10" s="38">
        <v>9.4962233386808616E-7</v>
      </c>
      <c r="U10" s="38">
        <v>1.4513584491076786E-6</v>
      </c>
      <c r="V10" s="38">
        <v>1.5423664696744119E-6</v>
      </c>
      <c r="W10" s="38">
        <v>1.1228202476644071E-6</v>
      </c>
      <c r="X10" s="38">
        <v>6.4028148395360356E-7</v>
      </c>
      <c r="Y10" s="38">
        <v>1.5035733579587671E-6</v>
      </c>
      <c r="Z10" s="38">
        <v>2.1344081078661736E-4</v>
      </c>
      <c r="AA10" s="38">
        <v>2.7285859075207061E-6</v>
      </c>
      <c r="AB10" s="38">
        <v>1.2332344401006835E-6</v>
      </c>
      <c r="AC10" s="38">
        <v>2.4196263029234641E-6</v>
      </c>
      <c r="AD10" s="38">
        <v>1.694321613515465E-6</v>
      </c>
      <c r="AE10" s="38">
        <v>4.3918965851702172E-6</v>
      </c>
      <c r="AF10" s="38">
        <v>2.5984063187393927E-6</v>
      </c>
      <c r="AG10" s="38">
        <v>1.221582457514984E-6</v>
      </c>
      <c r="AH10" s="38">
        <v>2.6521513235170216E-6</v>
      </c>
      <c r="AI10" s="38">
        <v>2.2205921396067301E-5</v>
      </c>
      <c r="AJ10" s="38">
        <v>9.219755251627774E-6</v>
      </c>
      <c r="AK10" s="38">
        <v>7.9459366151088723E-5</v>
      </c>
      <c r="AL10" s="38">
        <v>2.9890567449340332E-4</v>
      </c>
      <c r="AM10" s="38">
        <v>1.7515207506873274E-5</v>
      </c>
      <c r="AN10" s="38">
        <v>3.7352802534306048E-6</v>
      </c>
      <c r="AO10" s="38">
        <v>2.2825720858718045E-3</v>
      </c>
      <c r="AP10" s="38">
        <v>1.1373908233816677E-5</v>
      </c>
      <c r="AQ10" s="38">
        <v>3.5293215490145431E-5</v>
      </c>
      <c r="AR10" s="209">
        <f>G10</f>
        <v>1.0098097986636843</v>
      </c>
      <c r="AS10" s="46">
        <f t="shared" si="48"/>
        <v>9.1654047161102647E-5</v>
      </c>
      <c r="AT10" s="38">
        <f t="shared" si="49"/>
        <v>3.5561252413816289E-3</v>
      </c>
      <c r="AU10" s="38">
        <f t="shared" si="7"/>
        <v>3.9166593341593418E-5</v>
      </c>
      <c r="AV10" s="38">
        <f t="shared" si="8"/>
        <v>1</v>
      </c>
      <c r="AW10" s="38">
        <f t="shared" si="9"/>
        <v>1.9794438452541833E-6</v>
      </c>
      <c r="AX10" s="38">
        <f t="shared" si="10"/>
        <v>2.8642215472257888E-2</v>
      </c>
      <c r="AY10" s="38">
        <f t="shared" si="11"/>
        <v>2.6702281499092202E-6</v>
      </c>
      <c r="AZ10" s="38">
        <f t="shared" si="12"/>
        <v>2.7531586498025314E-5</v>
      </c>
      <c r="BA10" s="38">
        <f t="shared" si="13"/>
        <v>7.4836887970802465E-5</v>
      </c>
      <c r="BB10" s="38">
        <f t="shared" si="14"/>
        <v>6.8338276044105824E-7</v>
      </c>
      <c r="BC10" s="38">
        <f t="shared" si="15"/>
        <v>8.5650469877072276E-7</v>
      </c>
      <c r="BD10" s="38">
        <f t="shared" si="16"/>
        <v>4.7573742381000552E-6</v>
      </c>
      <c r="BE10" s="38">
        <f t="shared" si="17"/>
        <v>1.0200524122621721E-6</v>
      </c>
      <c r="BF10" s="38">
        <f t="shared" si="18"/>
        <v>1.0234514158253826E-6</v>
      </c>
      <c r="BG10" s="38">
        <f t="shared" si="19"/>
        <v>7.4540072968974771E-7</v>
      </c>
      <c r="BH10" s="38">
        <f t="shared" si="20"/>
        <v>8.1937400060121855E-7</v>
      </c>
      <c r="BI10" s="38">
        <f t="shared" si="0"/>
        <v>9.4429301200825324E-7</v>
      </c>
      <c r="BJ10" s="38">
        <f t="shared" si="1"/>
        <v>1.4378704439018879E-6</v>
      </c>
      <c r="BK10" s="38">
        <f t="shared" si="21"/>
        <v>1.3460387571190272E-6</v>
      </c>
      <c r="BL10" s="38">
        <f t="shared" si="22"/>
        <v>1.1178842615001097E-6</v>
      </c>
      <c r="BM10" s="38">
        <f t="shared" si="23"/>
        <v>6.4015751448733243E-7</v>
      </c>
      <c r="BN10" s="38">
        <f t="shared" si="24"/>
        <v>1.4920344894611594E-6</v>
      </c>
      <c r="BO10" s="38">
        <f t="shared" si="25"/>
        <v>2.1168542399698959E-4</v>
      </c>
      <c r="BP10" s="38">
        <f t="shared" si="26"/>
        <v>2.7241585435239832E-6</v>
      </c>
      <c r="BQ10" s="38">
        <f t="shared" si="27"/>
        <v>1.1454605507705786E-6</v>
      </c>
      <c r="BR10" s="38">
        <f t="shared" si="28"/>
        <v>2.1570949031378177E-6</v>
      </c>
      <c r="BS10" s="38">
        <f t="shared" si="29"/>
        <v>1.6921235581842387E-6</v>
      </c>
      <c r="BT10" s="38">
        <f t="shared" si="30"/>
        <v>4.3626028655744875E-6</v>
      </c>
      <c r="BU10" s="38">
        <f t="shared" si="31"/>
        <v>2.4946630092765918E-6</v>
      </c>
      <c r="BV10" s="38">
        <f t="shared" si="32"/>
        <v>1.1923121172404631E-6</v>
      </c>
      <c r="BW10" s="38">
        <f t="shared" si="33"/>
        <v>2.4760430240137752E-6</v>
      </c>
      <c r="BX10" s="38">
        <f t="shared" si="34"/>
        <v>1.9951000947840154E-5</v>
      </c>
      <c r="BY10" s="38">
        <f t="shared" si="35"/>
        <v>9.2144742904064947E-6</v>
      </c>
      <c r="BZ10" s="38">
        <f t="shared" si="36"/>
        <v>7.9450151821369421E-5</v>
      </c>
      <c r="CA10" s="38">
        <f t="shared" si="37"/>
        <v>2.9444182620006035E-4</v>
      </c>
      <c r="CB10" s="38">
        <f t="shared" si="38"/>
        <v>1.7501255113532557E-5</v>
      </c>
      <c r="CC10" s="38">
        <f t="shared" si="39"/>
        <v>3.3698953424798539E-6</v>
      </c>
      <c r="CD10" s="38">
        <f t="shared" si="40"/>
        <v>2.2527955143891434E-3</v>
      </c>
      <c r="CE10" s="38">
        <f t="shared" si="41"/>
        <v>1.1367936838873677E-5</v>
      </c>
      <c r="CF10" s="43">
        <f t="shared" si="42"/>
        <v>3.5223363690165194E-5</v>
      </c>
      <c r="CG10" s="236">
        <v>0</v>
      </c>
      <c r="CH10" s="44">
        <v>0.55945080403379666</v>
      </c>
      <c r="CI10" s="236">
        <f t="shared" si="2"/>
        <v>0</v>
      </c>
      <c r="CJ10" s="44">
        <v>0.17278209321340965</v>
      </c>
      <c r="CK10" s="236">
        <f t="shared" si="3"/>
        <v>0</v>
      </c>
      <c r="CL10" s="1986"/>
      <c r="CM10" s="1989"/>
      <c r="CN10" s="66">
        <v>1.7028508571121888E-3</v>
      </c>
      <c r="CO10" s="243">
        <f t="shared" si="4"/>
        <v>0</v>
      </c>
      <c r="CP10" s="243">
        <f t="shared" si="5"/>
        <v>0</v>
      </c>
      <c r="CQ10" s="243">
        <f t="shared" si="6"/>
        <v>0</v>
      </c>
      <c r="CR10" s="236">
        <f t="shared" si="43"/>
        <v>0</v>
      </c>
      <c r="CS10" s="86"/>
      <c r="CT10" s="41">
        <v>4</v>
      </c>
      <c r="CU10" s="42" t="s">
        <v>2</v>
      </c>
      <c r="CV10" s="61">
        <v>0.139207</v>
      </c>
      <c r="CW10" s="62">
        <f t="shared" si="44"/>
        <v>0</v>
      </c>
      <c r="CX10" s="63">
        <f t="shared" si="45"/>
        <v>0</v>
      </c>
      <c r="CY10" s="64">
        <v>3.0339000000000001E-2</v>
      </c>
      <c r="CZ10" s="62">
        <f t="shared" si="46"/>
        <v>0</v>
      </c>
      <c r="DA10" s="62">
        <f t="shared" si="47"/>
        <v>0</v>
      </c>
    </row>
    <row r="11" spans="1:105" ht="11.25" customHeight="1">
      <c r="A11" s="41">
        <v>5</v>
      </c>
      <c r="B11" s="42" t="s">
        <v>405</v>
      </c>
      <c r="C11" s="276">
        <v>0</v>
      </c>
      <c r="D11" s="452">
        <v>2.2226555496001387E-4</v>
      </c>
      <c r="E11" s="38">
        <v>2.8103419241207476E-4</v>
      </c>
      <c r="F11" s="38">
        <v>9.2140173183950479E-5</v>
      </c>
      <c r="G11" s="38">
        <v>1.1803832519584905E-4</v>
      </c>
      <c r="H11" s="38">
        <v>1.0010047964389261</v>
      </c>
      <c r="I11" s="38">
        <v>3.2757752080154161E-4</v>
      </c>
      <c r="J11" s="38">
        <v>3.2238734407227327E-4</v>
      </c>
      <c r="K11" s="38">
        <v>4.1409772054676044E-3</v>
      </c>
      <c r="L11" s="38">
        <v>1.3585247580885575E-3</v>
      </c>
      <c r="M11" s="38">
        <v>5.543458802344998E-3</v>
      </c>
      <c r="N11" s="38">
        <v>6.0232502341318612E-4</v>
      </c>
      <c r="O11" s="38">
        <v>9.6275224125238323E-3</v>
      </c>
      <c r="P11" s="38">
        <v>1.0188634479091626E-2</v>
      </c>
      <c r="Q11" s="38">
        <v>2.2384508761670052E-3</v>
      </c>
      <c r="R11" s="38">
        <v>8.2951160096803717E-4</v>
      </c>
      <c r="S11" s="38">
        <v>4.8452757948530062E-4</v>
      </c>
      <c r="T11" s="38">
        <v>4.6576917179371309E-4</v>
      </c>
      <c r="U11" s="38">
        <v>5.5540045170712326E-4</v>
      </c>
      <c r="V11" s="38">
        <v>8.2954290367366623E-4</v>
      </c>
      <c r="W11" s="38">
        <v>4.2656972925677347E-4</v>
      </c>
      <c r="X11" s="38">
        <v>1.2986175870451251E-4</v>
      </c>
      <c r="Y11" s="38">
        <v>7.2458318199487251E-4</v>
      </c>
      <c r="Z11" s="38">
        <v>5.740856867742449E-4</v>
      </c>
      <c r="AA11" s="38">
        <v>1.0975782440233951E-3</v>
      </c>
      <c r="AB11" s="38">
        <v>2.3902686803688782E-2</v>
      </c>
      <c r="AC11" s="38">
        <v>7.779551611724404E-4</v>
      </c>
      <c r="AD11" s="38">
        <v>1.7682127818604409E-3</v>
      </c>
      <c r="AE11" s="38">
        <v>5.4085033005049361E-4</v>
      </c>
      <c r="AF11" s="38">
        <v>1.3988053228471402E-4</v>
      </c>
      <c r="AG11" s="38">
        <v>7.9563809470909421E-5</v>
      </c>
      <c r="AH11" s="38">
        <v>1.9033841580033719E-4</v>
      </c>
      <c r="AI11" s="38">
        <v>2.5443184979628424E-4</v>
      </c>
      <c r="AJ11" s="38">
        <v>2.6909671976819353E-4</v>
      </c>
      <c r="AK11" s="38">
        <v>4.3769196221466659E-4</v>
      </c>
      <c r="AL11" s="38">
        <v>2.6151383057948291E-4</v>
      </c>
      <c r="AM11" s="38">
        <v>1.7386188214485451E-4</v>
      </c>
      <c r="AN11" s="38">
        <v>1.4676643590135391E-4</v>
      </c>
      <c r="AO11" s="38">
        <v>7.7460852959845557E-4</v>
      </c>
      <c r="AP11" s="38">
        <v>7.6872813974731679E-4</v>
      </c>
      <c r="AQ11" s="38">
        <v>2.4632367306331331E-4</v>
      </c>
      <c r="AR11" s="209">
        <f>H11</f>
        <v>1.0010047964389261</v>
      </c>
      <c r="AS11" s="46">
        <f t="shared" si="48"/>
        <v>2.1347785430471275E-4</v>
      </c>
      <c r="AT11" s="38">
        <f t="shared" si="49"/>
        <v>2.6131396540301832E-4</v>
      </c>
      <c r="AU11" s="38">
        <f t="shared" si="7"/>
        <v>7.8595486839378505E-5</v>
      </c>
      <c r="AV11" s="38">
        <f t="shared" si="8"/>
        <v>1.168916417250587E-4</v>
      </c>
      <c r="AW11" s="38">
        <f t="shared" si="9"/>
        <v>1</v>
      </c>
      <c r="AX11" s="38">
        <f t="shared" si="10"/>
        <v>3.080485982382377E-4</v>
      </c>
      <c r="AY11" s="38">
        <f t="shared" si="11"/>
        <v>3.2087153195373022E-4</v>
      </c>
      <c r="AZ11" s="38">
        <f t="shared" si="12"/>
        <v>3.4822621078128193E-3</v>
      </c>
      <c r="BA11" s="38">
        <f t="shared" si="13"/>
        <v>1.3556959893654933E-3</v>
      </c>
      <c r="BB11" s="38">
        <f t="shared" si="14"/>
        <v>5.4878749493285726E-3</v>
      </c>
      <c r="BC11" s="38">
        <f t="shared" si="15"/>
        <v>5.8667327118814801E-4</v>
      </c>
      <c r="BD11" s="38">
        <f t="shared" si="16"/>
        <v>9.2595862560286464E-3</v>
      </c>
      <c r="BE11" s="38">
        <f t="shared" si="17"/>
        <v>9.9515653529053463E-3</v>
      </c>
      <c r="BF11" s="38">
        <f t="shared" si="18"/>
        <v>2.2343976968251249E-3</v>
      </c>
      <c r="BG11" s="38">
        <f t="shared" si="19"/>
        <v>8.2301527841855825E-4</v>
      </c>
      <c r="BH11" s="38">
        <f t="shared" si="20"/>
        <v>4.8300079749726346E-4</v>
      </c>
      <c r="BI11" s="38">
        <f t="shared" si="0"/>
        <v>4.6315525493398043E-4</v>
      </c>
      <c r="BJ11" s="38">
        <f t="shared" si="1"/>
        <v>5.5023891205540601E-4</v>
      </c>
      <c r="BK11" s="38">
        <f t="shared" si="21"/>
        <v>7.2395044951510147E-4</v>
      </c>
      <c r="BL11" s="38">
        <f t="shared" si="22"/>
        <v>4.246945027580536E-4</v>
      </c>
      <c r="BM11" s="38">
        <f t="shared" si="23"/>
        <v>1.2983661524289589E-4</v>
      </c>
      <c r="BN11" s="38">
        <f t="shared" si="24"/>
        <v>7.1902251546113747E-4</v>
      </c>
      <c r="BO11" s="38">
        <f t="shared" si="25"/>
        <v>5.6936427278146652E-4</v>
      </c>
      <c r="BP11" s="38">
        <f t="shared" si="26"/>
        <v>1.0957973294523048E-3</v>
      </c>
      <c r="BQ11" s="38">
        <f t="shared" si="27"/>
        <v>2.2201443538030507E-2</v>
      </c>
      <c r="BR11" s="38">
        <f t="shared" si="28"/>
        <v>6.9354640053601361E-4</v>
      </c>
      <c r="BS11" s="38">
        <f t="shared" si="29"/>
        <v>1.7659188669974612E-3</v>
      </c>
      <c r="BT11" s="38">
        <f t="shared" si="30"/>
        <v>5.3724288675019948E-4</v>
      </c>
      <c r="BU11" s="38">
        <f t="shared" si="31"/>
        <v>1.3429569774826066E-4</v>
      </c>
      <c r="BV11" s="38">
        <f t="shared" si="32"/>
        <v>7.7657380836130093E-5</v>
      </c>
      <c r="BW11" s="38">
        <f t="shared" si="33"/>
        <v>1.7769955374163378E-4</v>
      </c>
      <c r="BX11" s="38">
        <f t="shared" si="34"/>
        <v>2.2859533661797918E-4</v>
      </c>
      <c r="BY11" s="38">
        <f t="shared" si="35"/>
        <v>2.6894258451155335E-4</v>
      </c>
      <c r="BZ11" s="38">
        <f t="shared" si="36"/>
        <v>4.3764120623395987E-4</v>
      </c>
      <c r="CA11" s="38">
        <f t="shared" si="37"/>
        <v>2.5760839095109077E-4</v>
      </c>
      <c r="CB11" s="38">
        <f t="shared" si="38"/>
        <v>1.7372338596285435E-4</v>
      </c>
      <c r="CC11" s="38">
        <f t="shared" si="39"/>
        <v>1.3240975113503064E-4</v>
      </c>
      <c r="CD11" s="38">
        <f t="shared" si="40"/>
        <v>7.6450361926706594E-4</v>
      </c>
      <c r="CE11" s="38">
        <f t="shared" si="41"/>
        <v>7.6832455118023299E-4</v>
      </c>
      <c r="CF11" s="43">
        <f t="shared" si="42"/>
        <v>2.4583615296342273E-4</v>
      </c>
      <c r="CG11" s="236">
        <v>0</v>
      </c>
      <c r="CH11" s="44">
        <v>0.41864598481176279</v>
      </c>
      <c r="CI11" s="236">
        <f t="shared" si="2"/>
        <v>0</v>
      </c>
      <c r="CJ11" s="44">
        <v>0.17504174072278775</v>
      </c>
      <c r="CK11" s="236">
        <f t="shared" si="3"/>
        <v>0</v>
      </c>
      <c r="CL11" s="1986"/>
      <c r="CM11" s="1989"/>
      <c r="CN11" s="66">
        <v>7.7452736852923578E-4</v>
      </c>
      <c r="CO11" s="243">
        <f t="shared" si="4"/>
        <v>0</v>
      </c>
      <c r="CP11" s="243">
        <f t="shared" si="5"/>
        <v>0</v>
      </c>
      <c r="CQ11" s="243">
        <f t="shared" si="6"/>
        <v>0</v>
      </c>
      <c r="CR11" s="236">
        <f t="shared" si="43"/>
        <v>0</v>
      </c>
      <c r="CS11" s="86"/>
      <c r="CT11" s="41">
        <v>5</v>
      </c>
      <c r="CU11" s="42" t="s">
        <v>405</v>
      </c>
      <c r="CV11" s="61">
        <v>3.6301E-2</v>
      </c>
      <c r="CW11" s="62">
        <f t="shared" si="44"/>
        <v>0</v>
      </c>
      <c r="CX11" s="63">
        <f t="shared" si="45"/>
        <v>0</v>
      </c>
      <c r="CY11" s="64">
        <v>3.5978000000000003E-2</v>
      </c>
      <c r="CZ11" s="62">
        <f t="shared" si="46"/>
        <v>0</v>
      </c>
      <c r="DA11" s="62">
        <f t="shared" si="47"/>
        <v>0</v>
      </c>
    </row>
    <row r="12" spans="1:105" ht="11.25" customHeight="1">
      <c r="A12" s="41">
        <v>6</v>
      </c>
      <c r="B12" s="42" t="s">
        <v>406</v>
      </c>
      <c r="C12" s="276">
        <v>0</v>
      </c>
      <c r="D12" s="452">
        <v>3.3174539087925683E-3</v>
      </c>
      <c r="E12" s="38">
        <v>0.13351631858864293</v>
      </c>
      <c r="F12" s="38">
        <v>1.5888413593038639E-3</v>
      </c>
      <c r="G12" s="38">
        <v>2.6214265828444303E-2</v>
      </c>
      <c r="H12" s="38">
        <v>4.1486271558352427E-5</v>
      </c>
      <c r="I12" s="38">
        <v>1.0633955897705487</v>
      </c>
      <c r="J12" s="38">
        <v>5.300315699122567E-5</v>
      </c>
      <c r="K12" s="38">
        <v>1.1092161257124547E-3</v>
      </c>
      <c r="L12" s="38">
        <v>1.9177300009491213E-3</v>
      </c>
      <c r="M12" s="38">
        <v>1.5169142493187327E-5</v>
      </c>
      <c r="N12" s="38">
        <v>1.9687171187809157E-5</v>
      </c>
      <c r="O12" s="38">
        <v>1.5396724190611271E-4</v>
      </c>
      <c r="P12" s="38">
        <v>1.7734856699444708E-5</v>
      </c>
      <c r="Q12" s="38">
        <v>2.2372717289427584E-5</v>
      </c>
      <c r="R12" s="38">
        <v>1.54505919942584E-5</v>
      </c>
      <c r="S12" s="38">
        <v>1.9458691669058151E-5</v>
      </c>
      <c r="T12" s="38">
        <v>2.0601847024287113E-5</v>
      </c>
      <c r="U12" s="38">
        <v>2.3974735892499336E-5</v>
      </c>
      <c r="V12" s="38">
        <v>2.9789740666272281E-5</v>
      </c>
      <c r="W12" s="38">
        <v>2.035209773880689E-5</v>
      </c>
      <c r="X12" s="38">
        <v>9.8160727373974419E-6</v>
      </c>
      <c r="Y12" s="38">
        <v>3.6998489208256187E-5</v>
      </c>
      <c r="Z12" s="38">
        <v>2.4637284246856737E-4</v>
      </c>
      <c r="AA12" s="38">
        <v>6.7878089553815294E-5</v>
      </c>
      <c r="AB12" s="38">
        <v>1.8506688027286547E-5</v>
      </c>
      <c r="AC12" s="38">
        <v>4.7342922084638944E-5</v>
      </c>
      <c r="AD12" s="38">
        <v>3.7902046621315739E-5</v>
      </c>
      <c r="AE12" s="38">
        <v>1.0005731822786033E-4</v>
      </c>
      <c r="AF12" s="38">
        <v>3.8930337057752099E-5</v>
      </c>
      <c r="AG12" s="38">
        <v>2.1490996897461149E-5</v>
      </c>
      <c r="AH12" s="38">
        <v>5.5058552615126999E-5</v>
      </c>
      <c r="AI12" s="38">
        <v>3.7949348967344552E-4</v>
      </c>
      <c r="AJ12" s="38">
        <v>1.633340259780019E-4</v>
      </c>
      <c r="AK12" s="38">
        <v>1.965969556850842E-3</v>
      </c>
      <c r="AL12" s="38">
        <v>3.4773929957545042E-3</v>
      </c>
      <c r="AM12" s="38">
        <v>4.4406079910936172E-4</v>
      </c>
      <c r="AN12" s="38">
        <v>6.3506066918034412E-5</v>
      </c>
      <c r="AO12" s="38">
        <v>3.958546452665191E-2</v>
      </c>
      <c r="AP12" s="38">
        <v>1.9668855134928693E-4</v>
      </c>
      <c r="AQ12" s="38">
        <v>1.0917977477430752E-3</v>
      </c>
      <c r="AR12" s="209">
        <f>I12</f>
        <v>1.0633955897705487</v>
      </c>
      <c r="AS12" s="46">
        <f t="shared" si="48"/>
        <v>3.1862919215315537E-3</v>
      </c>
      <c r="AT12" s="38">
        <f t="shared" si="49"/>
        <v>0.12414745108756368</v>
      </c>
      <c r="AU12" s="38">
        <f t="shared" si="7"/>
        <v>1.3552802846997329E-3</v>
      </c>
      <c r="AV12" s="38">
        <f t="shared" si="8"/>
        <v>2.5959607307370691E-2</v>
      </c>
      <c r="AW12" s="38">
        <f t="shared" si="9"/>
        <v>4.1444628143581141E-5</v>
      </c>
      <c r="AX12" s="38">
        <f t="shared" si="10"/>
        <v>1</v>
      </c>
      <c r="AY12" s="38">
        <f t="shared" si="11"/>
        <v>5.2753944889182584E-5</v>
      </c>
      <c r="AZ12" s="38">
        <f t="shared" si="12"/>
        <v>9.3277047718190811E-4</v>
      </c>
      <c r="BA12" s="38">
        <f t="shared" si="13"/>
        <v>1.9137368351170906E-3</v>
      </c>
      <c r="BB12" s="38">
        <f t="shared" si="14"/>
        <v>1.501704261894097E-5</v>
      </c>
      <c r="BC12" s="38">
        <f t="shared" si="15"/>
        <v>1.9175589046165145E-5</v>
      </c>
      <c r="BD12" s="38">
        <f t="shared" si="16"/>
        <v>1.4808305771149509E-4</v>
      </c>
      <c r="BE12" s="38">
        <f t="shared" si="17"/>
        <v>1.7322202090095029E-5</v>
      </c>
      <c r="BF12" s="38">
        <f t="shared" si="18"/>
        <v>2.2332206846913647E-5</v>
      </c>
      <c r="BG12" s="38">
        <f t="shared" si="19"/>
        <v>1.5329590637486577E-5</v>
      </c>
      <c r="BH12" s="38">
        <f t="shared" si="20"/>
        <v>1.9397375902507469E-5</v>
      </c>
      <c r="BI12" s="38">
        <f t="shared" si="0"/>
        <v>2.0486228562311557E-5</v>
      </c>
      <c r="BJ12" s="38">
        <f t="shared" si="1"/>
        <v>2.3751929898070943E-5</v>
      </c>
      <c r="BK12" s="38">
        <f t="shared" si="21"/>
        <v>2.5997806805143953E-5</v>
      </c>
      <c r="BL12" s="38">
        <f t="shared" si="22"/>
        <v>2.0262628678142778E-5</v>
      </c>
      <c r="BM12" s="38">
        <f t="shared" si="23"/>
        <v>9.8141721775208399E-6</v>
      </c>
      <c r="BN12" s="38">
        <f t="shared" si="24"/>
        <v>3.6714551813832144E-5</v>
      </c>
      <c r="BO12" s="38">
        <f t="shared" si="25"/>
        <v>2.4434661500345186E-4</v>
      </c>
      <c r="BP12" s="38">
        <f t="shared" si="26"/>
        <v>6.776795154825404E-5</v>
      </c>
      <c r="BQ12" s="38">
        <f t="shared" si="27"/>
        <v>1.7189498096521064E-5</v>
      </c>
      <c r="BR12" s="38">
        <f t="shared" si="28"/>
        <v>4.2206176964201975E-5</v>
      </c>
      <c r="BS12" s="38">
        <f t="shared" si="29"/>
        <v>3.7852876029985379E-5</v>
      </c>
      <c r="BT12" s="38">
        <f t="shared" si="30"/>
        <v>9.9389941169492283E-5</v>
      </c>
      <c r="BU12" s="38">
        <f t="shared" si="31"/>
        <v>3.7376014327028092E-5</v>
      </c>
      <c r="BV12" s="38">
        <f t="shared" si="32"/>
        <v>2.0976051067846821E-5</v>
      </c>
      <c r="BW12" s="38">
        <f t="shared" si="33"/>
        <v>5.1402551546039506E-5</v>
      </c>
      <c r="BX12" s="38">
        <f t="shared" si="34"/>
        <v>3.4095747873425159E-4</v>
      </c>
      <c r="BY12" s="38">
        <f t="shared" si="35"/>
        <v>1.6324047027790312E-4</v>
      </c>
      <c r="BZ12" s="38">
        <f t="shared" si="36"/>
        <v>1.9657415775377364E-3</v>
      </c>
      <c r="CA12" s="38">
        <f t="shared" si="37"/>
        <v>3.425461714035983E-3</v>
      </c>
      <c r="CB12" s="38">
        <f t="shared" si="38"/>
        <v>4.4370706587874278E-4</v>
      </c>
      <c r="CC12" s="38">
        <f t="shared" si="39"/>
        <v>5.7293906910932679E-5</v>
      </c>
      <c r="CD12" s="38">
        <f t="shared" si="40"/>
        <v>3.9069064881949341E-2</v>
      </c>
      <c r="CE12" s="38">
        <f t="shared" si="41"/>
        <v>1.9658528824950376E-4</v>
      </c>
      <c r="CF12" s="43">
        <f t="shared" si="42"/>
        <v>1.0896368781018401E-3</v>
      </c>
      <c r="CG12" s="236">
        <v>0</v>
      </c>
      <c r="CH12" s="44">
        <v>0.23218386401316113</v>
      </c>
      <c r="CI12" s="236">
        <f t="shared" si="2"/>
        <v>0</v>
      </c>
      <c r="CJ12" s="44">
        <v>0.11289955285409338</v>
      </c>
      <c r="CK12" s="236">
        <f t="shared" si="3"/>
        <v>0</v>
      </c>
      <c r="CL12" s="1986"/>
      <c r="CM12" s="1989"/>
      <c r="CN12" s="66">
        <v>3.8725681861750405E-2</v>
      </c>
      <c r="CO12" s="243">
        <f t="shared" si="4"/>
        <v>0</v>
      </c>
      <c r="CP12" s="243">
        <f t="shared" si="5"/>
        <v>0</v>
      </c>
      <c r="CQ12" s="243">
        <f t="shared" si="6"/>
        <v>0</v>
      </c>
      <c r="CR12" s="236">
        <f t="shared" si="43"/>
        <v>0</v>
      </c>
      <c r="CS12" s="86"/>
      <c r="CT12" s="41">
        <v>6</v>
      </c>
      <c r="CU12" s="42" t="s">
        <v>406</v>
      </c>
      <c r="CV12" s="61">
        <v>5.3675E-2</v>
      </c>
      <c r="CW12" s="62">
        <f t="shared" si="44"/>
        <v>0</v>
      </c>
      <c r="CX12" s="63">
        <f t="shared" si="45"/>
        <v>0</v>
      </c>
      <c r="CY12" s="64">
        <v>5.0021999999999997E-2</v>
      </c>
      <c r="CZ12" s="62">
        <f t="shared" si="46"/>
        <v>0</v>
      </c>
      <c r="DA12" s="62">
        <f t="shared" si="47"/>
        <v>0</v>
      </c>
    </row>
    <row r="13" spans="1:105" ht="11.25" customHeight="1">
      <c r="A13" s="41">
        <v>7</v>
      </c>
      <c r="B13" s="42" t="s">
        <v>11</v>
      </c>
      <c r="C13" s="276">
        <v>0</v>
      </c>
      <c r="D13" s="452">
        <v>2.0552919306378707E-4</v>
      </c>
      <c r="E13" s="38">
        <v>5.8371766648360396E-5</v>
      </c>
      <c r="F13" s="38">
        <v>2.3651180409509503E-5</v>
      </c>
      <c r="G13" s="38">
        <v>6.0451418564101147E-4</v>
      </c>
      <c r="H13" s="38">
        <v>1.232108156173812E-4</v>
      </c>
      <c r="I13" s="38">
        <v>7.7214954298198565E-5</v>
      </c>
      <c r="J13" s="38">
        <v>1.0047240467526475</v>
      </c>
      <c r="K13" s="38">
        <v>1.13594636381158E-4</v>
      </c>
      <c r="L13" s="38">
        <v>3.6748105606594563E-5</v>
      </c>
      <c r="M13" s="38">
        <v>1.6033358513457281E-5</v>
      </c>
      <c r="N13" s="38">
        <v>9.4068173697245153E-5</v>
      </c>
      <c r="O13" s="38">
        <v>5.0992793926123888E-5</v>
      </c>
      <c r="P13" s="38">
        <v>2.6062394790451407E-5</v>
      </c>
      <c r="Q13" s="38">
        <v>2.9433011768572544E-5</v>
      </c>
      <c r="R13" s="38">
        <v>4.0201656980928356E-5</v>
      </c>
      <c r="S13" s="38">
        <v>4.4450587354133927E-5</v>
      </c>
      <c r="T13" s="38">
        <v>3.5105494954271433E-5</v>
      </c>
      <c r="U13" s="38">
        <v>5.3117976222129399E-5</v>
      </c>
      <c r="V13" s="38">
        <v>1.3453775798042024E-4</v>
      </c>
      <c r="W13" s="38">
        <v>4.8912516304687645E-5</v>
      </c>
      <c r="X13" s="38">
        <v>5.098721199408226E-5</v>
      </c>
      <c r="Y13" s="38">
        <v>1.3230676026460643E-4</v>
      </c>
      <c r="Z13" s="38">
        <v>9.6427812610525815E-5</v>
      </c>
      <c r="AA13" s="38">
        <v>8.6548941654395042E-5</v>
      </c>
      <c r="AB13" s="38">
        <v>1.7351696283811156E-5</v>
      </c>
      <c r="AC13" s="38">
        <v>5.9672159561598276E-5</v>
      </c>
      <c r="AD13" s="38">
        <v>6.8520954219029192E-5</v>
      </c>
      <c r="AE13" s="38">
        <v>1.3269178653397252E-4</v>
      </c>
      <c r="AF13" s="38">
        <v>5.8361116745687308E-5</v>
      </c>
      <c r="AG13" s="38">
        <v>7.4040289607328442E-6</v>
      </c>
      <c r="AH13" s="38">
        <v>6.0454840080851177E-5</v>
      </c>
      <c r="AI13" s="38">
        <v>4.0630119352024333E-5</v>
      </c>
      <c r="AJ13" s="38">
        <v>8.7448426065207102E-5</v>
      </c>
      <c r="AK13" s="38">
        <v>2.0759862662615206E-5</v>
      </c>
      <c r="AL13" s="38">
        <v>9.2249415474413232E-5</v>
      </c>
      <c r="AM13" s="38">
        <v>1.0858068631690752E-3</v>
      </c>
      <c r="AN13" s="38">
        <v>7.5316572870856189E-5</v>
      </c>
      <c r="AO13" s="38">
        <v>1.450636136824531E-4</v>
      </c>
      <c r="AP13" s="38">
        <v>5.6459299642772185E-4</v>
      </c>
      <c r="AQ13" s="38">
        <v>5.3139028339514811E-5</v>
      </c>
      <c r="AR13" s="209">
        <f>J13</f>
        <v>1.0047240467526475</v>
      </c>
      <c r="AS13" s="46">
        <f t="shared" si="48"/>
        <v>1.9740319700067653E-4</v>
      </c>
      <c r="AT13" s="38">
        <f t="shared" si="49"/>
        <v>5.4275807792444763E-5</v>
      </c>
      <c r="AU13" s="38">
        <f t="shared" si="7"/>
        <v>2.0174436126794269E-5</v>
      </c>
      <c r="AV13" s="38">
        <f t="shared" si="8"/>
        <v>5.9864163176172954E-4</v>
      </c>
      <c r="AW13" s="38">
        <f t="shared" si="9"/>
        <v>1.2308713809934137E-4</v>
      </c>
      <c r="AX13" s="38">
        <f t="shared" si="10"/>
        <v>7.2611693184527329E-5</v>
      </c>
      <c r="AY13" s="38">
        <f t="shared" si="11"/>
        <v>1</v>
      </c>
      <c r="AZ13" s="38">
        <f t="shared" si="12"/>
        <v>9.5524867270119194E-5</v>
      </c>
      <c r="BA13" s="38">
        <f t="shared" si="13"/>
        <v>3.6671587389938679E-5</v>
      </c>
      <c r="BB13" s="38">
        <f t="shared" si="14"/>
        <v>1.5872593208843731E-5</v>
      </c>
      <c r="BC13" s="38">
        <f t="shared" si="15"/>
        <v>9.1623759652104066E-5</v>
      </c>
      <c r="BD13" s="38">
        <f t="shared" si="16"/>
        <v>4.9043996322524162E-5</v>
      </c>
      <c r="BE13" s="38">
        <f t="shared" si="17"/>
        <v>2.5455975041860622E-5</v>
      </c>
      <c r="BF13" s="38">
        <f t="shared" si="18"/>
        <v>2.9379717199305977E-5</v>
      </c>
      <c r="BG13" s="38">
        <f t="shared" si="19"/>
        <v>3.988681758571454E-5</v>
      </c>
      <c r="BH13" s="38">
        <f t="shared" si="20"/>
        <v>4.4310520288803903E-5</v>
      </c>
      <c r="BI13" s="38">
        <f t="shared" si="0"/>
        <v>3.4908481388996501E-5</v>
      </c>
      <c r="BJ13" s="38">
        <f t="shared" si="1"/>
        <v>5.2624331430075695E-5</v>
      </c>
      <c r="BK13" s="38">
        <f t="shared" si="21"/>
        <v>1.1741245683055691E-4</v>
      </c>
      <c r="BL13" s="38">
        <f t="shared" si="22"/>
        <v>4.8697493905293696E-5</v>
      </c>
      <c r="BM13" s="38">
        <f t="shared" si="23"/>
        <v>5.0977339996193881E-5</v>
      </c>
      <c r="BN13" s="38">
        <f t="shared" si="24"/>
        <v>1.3129139889234164E-4</v>
      </c>
      <c r="BO13" s="38">
        <f t="shared" si="25"/>
        <v>9.5634767888734342E-5</v>
      </c>
      <c r="BP13" s="38">
        <f t="shared" si="26"/>
        <v>8.6408508594479659E-5</v>
      </c>
      <c r="BQ13" s="38">
        <f t="shared" si="27"/>
        <v>1.6116711418175641E-5</v>
      </c>
      <c r="BR13" s="38">
        <f t="shared" si="28"/>
        <v>5.3197682259458299E-5</v>
      </c>
      <c r="BS13" s="38">
        <f t="shared" si="29"/>
        <v>6.8432061503785271E-5</v>
      </c>
      <c r="BT13" s="38">
        <f t="shared" si="30"/>
        <v>1.318067392857045E-4</v>
      </c>
      <c r="BU13" s="38">
        <f t="shared" si="31"/>
        <v>5.6031005649713735E-5</v>
      </c>
      <c r="BV13" s="38">
        <f t="shared" si="32"/>
        <v>7.2266210045610441E-6</v>
      </c>
      <c r="BW13" s="38">
        <f t="shared" si="33"/>
        <v>5.6440514431717048E-5</v>
      </c>
      <c r="BX13" s="38">
        <f t="shared" si="34"/>
        <v>3.6504296995604808E-5</v>
      </c>
      <c r="BY13" s="38">
        <f t="shared" si="35"/>
        <v>8.7398336693601404E-5</v>
      </c>
      <c r="BZ13" s="38">
        <f t="shared" si="36"/>
        <v>2.0757455291039439E-5</v>
      </c>
      <c r="CA13" s="38">
        <f t="shared" si="37"/>
        <v>9.0871765496622543E-5</v>
      </c>
      <c r="CB13" s="38">
        <f t="shared" si="38"/>
        <v>1.0849419231196329E-3</v>
      </c>
      <c r="CC13" s="38">
        <f t="shared" si="39"/>
        <v>6.7949109814701653E-5</v>
      </c>
      <c r="CD13" s="38">
        <f t="shared" si="40"/>
        <v>1.4317123223737862E-4</v>
      </c>
      <c r="CE13" s="38">
        <f t="shared" si="41"/>
        <v>5.6429658048217214E-4</v>
      </c>
      <c r="CF13" s="43">
        <f t="shared" si="42"/>
        <v>5.3033856375805459E-5</v>
      </c>
      <c r="CG13" s="236">
        <v>0</v>
      </c>
      <c r="CH13" s="44">
        <v>0.61071528937232411</v>
      </c>
      <c r="CI13" s="236">
        <f t="shared" si="2"/>
        <v>0</v>
      </c>
      <c r="CJ13" s="44">
        <v>0.39250822409204372</v>
      </c>
      <c r="CK13" s="236">
        <f t="shared" si="3"/>
        <v>0</v>
      </c>
      <c r="CL13" s="1986"/>
      <c r="CM13" s="1989"/>
      <c r="CN13" s="66">
        <v>3.5134503402800543E-4</v>
      </c>
      <c r="CO13" s="243">
        <f t="shared" si="4"/>
        <v>0</v>
      </c>
      <c r="CP13" s="243">
        <f t="shared" si="5"/>
        <v>0</v>
      </c>
      <c r="CQ13" s="243">
        <f t="shared" si="6"/>
        <v>0</v>
      </c>
      <c r="CR13" s="236">
        <f t="shared" si="43"/>
        <v>0</v>
      </c>
      <c r="CS13" s="86"/>
      <c r="CT13" s="41">
        <v>7</v>
      </c>
      <c r="CU13" s="42" t="s">
        <v>11</v>
      </c>
      <c r="CV13" s="61">
        <v>0.100871</v>
      </c>
      <c r="CW13" s="62">
        <f t="shared" si="44"/>
        <v>0</v>
      </c>
      <c r="CX13" s="63">
        <f t="shared" si="45"/>
        <v>0</v>
      </c>
      <c r="CY13" s="64">
        <v>9.3631000000000006E-2</v>
      </c>
      <c r="CZ13" s="62">
        <f t="shared" si="46"/>
        <v>0</v>
      </c>
      <c r="DA13" s="62">
        <f t="shared" si="47"/>
        <v>0</v>
      </c>
    </row>
    <row r="14" spans="1:105" ht="11.25" customHeight="1">
      <c r="A14" s="41">
        <v>8</v>
      </c>
      <c r="B14" s="42" t="s">
        <v>407</v>
      </c>
      <c r="C14" s="276">
        <v>0</v>
      </c>
      <c r="D14" s="452">
        <v>2.0427761655629279E-2</v>
      </c>
      <c r="E14" s="38">
        <v>7.8516935252456021E-3</v>
      </c>
      <c r="F14" s="38">
        <v>1.7778906109124145E-3</v>
      </c>
      <c r="G14" s="38">
        <v>2.3214837369693706E-3</v>
      </c>
      <c r="H14" s="38">
        <v>1.9561483770383285E-3</v>
      </c>
      <c r="I14" s="38">
        <v>7.9092740090950589E-3</v>
      </c>
      <c r="J14" s="38">
        <v>2.3909538090823223E-3</v>
      </c>
      <c r="K14" s="38">
        <v>1.1891629858007784</v>
      </c>
      <c r="L14" s="38">
        <v>5.4853447768839448E-3</v>
      </c>
      <c r="M14" s="38">
        <v>5.2139069919767658E-4</v>
      </c>
      <c r="N14" s="38">
        <v>3.6863539236528962E-3</v>
      </c>
      <c r="O14" s="38">
        <v>6.3231488719797868E-3</v>
      </c>
      <c r="P14" s="38">
        <v>1.1175031214812807E-3</v>
      </c>
      <c r="Q14" s="38">
        <v>6.5897595720023033E-4</v>
      </c>
      <c r="R14" s="38">
        <v>1.5455893953624966E-3</v>
      </c>
      <c r="S14" s="38">
        <v>1.1680877415355005E-3</v>
      </c>
      <c r="T14" s="38">
        <v>1.0790300498935857E-3</v>
      </c>
      <c r="U14" s="38">
        <v>4.1178285079752561E-3</v>
      </c>
      <c r="V14" s="38">
        <v>5.2413962071559987E-3</v>
      </c>
      <c r="W14" s="38">
        <v>3.304928420227741E-3</v>
      </c>
      <c r="X14" s="38">
        <v>1.5837792378286908E-3</v>
      </c>
      <c r="Y14" s="38">
        <v>5.4882521761944452E-3</v>
      </c>
      <c r="Z14" s="38">
        <v>4.1106685665007289E-2</v>
      </c>
      <c r="AA14" s="38">
        <v>1.7274925677357014E-2</v>
      </c>
      <c r="AB14" s="38">
        <v>2.5302145561607392E-3</v>
      </c>
      <c r="AC14" s="38">
        <v>2.7974734953473061E-3</v>
      </c>
      <c r="AD14" s="38">
        <v>2.911110396325964E-3</v>
      </c>
      <c r="AE14" s="38">
        <v>4.5019316658442398E-3</v>
      </c>
      <c r="AF14" s="38">
        <v>3.5061831138466916E-3</v>
      </c>
      <c r="AG14" s="38">
        <v>6.7721608210924075E-4</v>
      </c>
      <c r="AH14" s="38">
        <v>1.8646830925160337E-3</v>
      </c>
      <c r="AI14" s="38">
        <v>9.6027535136572091E-3</v>
      </c>
      <c r="AJ14" s="38">
        <v>1.7861224853570757E-3</v>
      </c>
      <c r="AK14" s="38">
        <v>3.9446277734278747E-3</v>
      </c>
      <c r="AL14" s="38">
        <v>3.3325847469457956E-3</v>
      </c>
      <c r="AM14" s="38">
        <v>1.090304278218218E-2</v>
      </c>
      <c r="AN14" s="38">
        <v>2.8823335104315008E-3</v>
      </c>
      <c r="AO14" s="38">
        <v>4.1223364723599011E-3</v>
      </c>
      <c r="AP14" s="38">
        <v>0.19229352633147642</v>
      </c>
      <c r="AQ14" s="38">
        <v>1.8121491776553578E-3</v>
      </c>
      <c r="AR14" s="209">
        <f>K14</f>
        <v>1.1891629858007784</v>
      </c>
      <c r="AS14" s="46">
        <f t="shared" si="48"/>
        <v>1.9620110400265831E-2</v>
      </c>
      <c r="AT14" s="38">
        <f t="shared" si="49"/>
        <v>7.3007385777552726E-3</v>
      </c>
      <c r="AU14" s="38">
        <f t="shared" si="7"/>
        <v>1.5165391303623144E-3</v>
      </c>
      <c r="AV14" s="38">
        <f t="shared" si="8"/>
        <v>2.2989316800465487E-3</v>
      </c>
      <c r="AW14" s="38">
        <f t="shared" si="9"/>
        <v>1.9541848190911021E-3</v>
      </c>
      <c r="AX14" s="38">
        <f t="shared" si="10"/>
        <v>7.4377532549308968E-3</v>
      </c>
      <c r="AY14" s="38">
        <f t="shared" si="11"/>
        <v>2.3797119386264175E-3</v>
      </c>
      <c r="AZ14" s="38">
        <f t="shared" si="12"/>
        <v>1</v>
      </c>
      <c r="BA14" s="38">
        <f t="shared" si="13"/>
        <v>5.4739229962739947E-3</v>
      </c>
      <c r="BB14" s="38">
        <f t="shared" si="14"/>
        <v>5.1616275306843402E-4</v>
      </c>
      <c r="BC14" s="38">
        <f t="shared" si="15"/>
        <v>3.5905619575481904E-3</v>
      </c>
      <c r="BD14" s="38">
        <f t="shared" si="16"/>
        <v>6.0814963477668392E-3</v>
      </c>
      <c r="BE14" s="38">
        <f t="shared" si="17"/>
        <v>1.0915010611400576E-3</v>
      </c>
      <c r="BF14" s="38">
        <f t="shared" si="18"/>
        <v>6.5778274462408785E-4</v>
      </c>
      <c r="BG14" s="38">
        <f t="shared" si="19"/>
        <v>1.5334851074542727E-3</v>
      </c>
      <c r="BH14" s="38">
        <f t="shared" si="20"/>
        <v>1.1644070112742471E-3</v>
      </c>
      <c r="BI14" s="38">
        <f t="shared" si="0"/>
        <v>1.0729744863003296E-3</v>
      </c>
      <c r="BJ14" s="38">
        <f t="shared" si="1"/>
        <v>4.0795600206926892E-3</v>
      </c>
      <c r="BK14" s="38">
        <f t="shared" si="21"/>
        <v>4.5742192760051086E-3</v>
      </c>
      <c r="BL14" s="38">
        <f t="shared" si="22"/>
        <v>3.2903997536934755E-3</v>
      </c>
      <c r="BM14" s="38">
        <f t="shared" si="23"/>
        <v>1.5834725910307973E-3</v>
      </c>
      <c r="BN14" s="38">
        <f t="shared" si="24"/>
        <v>5.4461336990296264E-3</v>
      </c>
      <c r="BO14" s="38">
        <f t="shared" si="25"/>
        <v>4.0768614736979035E-2</v>
      </c>
      <c r="BP14" s="38">
        <f t="shared" si="26"/>
        <v>1.7246895633010899E-2</v>
      </c>
      <c r="BQ14" s="38">
        <f t="shared" si="27"/>
        <v>2.3501297602676391E-3</v>
      </c>
      <c r="BR14" s="38">
        <f t="shared" si="28"/>
        <v>2.4939453713103753E-3</v>
      </c>
      <c r="BS14" s="38">
        <f t="shared" si="29"/>
        <v>2.9073337923592852E-3</v>
      </c>
      <c r="BT14" s="38">
        <f t="shared" si="30"/>
        <v>4.4719040180385789E-3</v>
      </c>
      <c r="BU14" s="38">
        <f t="shared" si="31"/>
        <v>3.3661961390653518E-3</v>
      </c>
      <c r="BV14" s="38">
        <f t="shared" si="32"/>
        <v>6.6098930589714676E-4</v>
      </c>
      <c r="BW14" s="38">
        <f t="shared" si="33"/>
        <v>1.7408643022292184E-3</v>
      </c>
      <c r="BX14" s="38">
        <f t="shared" si="34"/>
        <v>8.6276331900724569E-3</v>
      </c>
      <c r="BY14" s="38">
        <f t="shared" si="35"/>
        <v>1.7850994165961168E-3</v>
      </c>
      <c r="BZ14" s="38">
        <f t="shared" si="36"/>
        <v>3.9441703433892913E-3</v>
      </c>
      <c r="CA14" s="38">
        <f t="shared" si="37"/>
        <v>3.2828160272308305E-3</v>
      </c>
      <c r="CB14" s="38">
        <f t="shared" si="38"/>
        <v>1.0894357555846838E-2</v>
      </c>
      <c r="CC14" s="38">
        <f t="shared" si="39"/>
        <v>2.6003838034256823E-3</v>
      </c>
      <c r="CD14" s="38">
        <f t="shared" si="40"/>
        <v>4.0685598370437271E-3</v>
      </c>
      <c r="CE14" s="38">
        <f t="shared" si="41"/>
        <v>0.19219257065581047</v>
      </c>
      <c r="CF14" s="43">
        <f t="shared" si="42"/>
        <v>1.8085625993248208E-3</v>
      </c>
      <c r="CG14" s="236">
        <v>0</v>
      </c>
      <c r="CH14" s="44">
        <v>0.16092416262356332</v>
      </c>
      <c r="CI14" s="236">
        <f t="shared" si="2"/>
        <v>0</v>
      </c>
      <c r="CJ14" s="44">
        <v>6.8196559686583821E-2</v>
      </c>
      <c r="CK14" s="236">
        <f t="shared" si="3"/>
        <v>0</v>
      </c>
      <c r="CL14" s="1986"/>
      <c r="CM14" s="1989"/>
      <c r="CN14" s="66">
        <v>2.7483723988694607E-3</v>
      </c>
      <c r="CO14" s="243">
        <f t="shared" si="4"/>
        <v>0</v>
      </c>
      <c r="CP14" s="243">
        <f t="shared" si="5"/>
        <v>0</v>
      </c>
      <c r="CQ14" s="243">
        <f t="shared" si="6"/>
        <v>0</v>
      </c>
      <c r="CR14" s="236">
        <f t="shared" si="43"/>
        <v>0</v>
      </c>
      <c r="CS14" s="86"/>
      <c r="CT14" s="41">
        <v>8</v>
      </c>
      <c r="CU14" s="42" t="s">
        <v>407</v>
      </c>
      <c r="CV14" s="61">
        <v>2.4726000000000001E-2</v>
      </c>
      <c r="CW14" s="62">
        <f t="shared" si="44"/>
        <v>0</v>
      </c>
      <c r="CX14" s="63">
        <f t="shared" si="45"/>
        <v>0</v>
      </c>
      <c r="CY14" s="64">
        <v>2.1177999999999999E-2</v>
      </c>
      <c r="CZ14" s="62">
        <f t="shared" si="46"/>
        <v>0</v>
      </c>
      <c r="DA14" s="62">
        <f t="shared" si="47"/>
        <v>0</v>
      </c>
    </row>
    <row r="15" spans="1:105" ht="11.25" customHeight="1">
      <c r="A15" s="41">
        <v>9</v>
      </c>
      <c r="B15" s="42" t="s">
        <v>12</v>
      </c>
      <c r="C15" s="276">
        <v>0</v>
      </c>
      <c r="D15" s="452">
        <v>1.2918112051285634E-3</v>
      </c>
      <c r="E15" s="38">
        <v>3.1330499467161562E-4</v>
      </c>
      <c r="F15" s="38">
        <v>1.936302942417554E-5</v>
      </c>
      <c r="G15" s="38">
        <v>1.4580804644542434E-4</v>
      </c>
      <c r="H15" s="38">
        <v>3.1305116406861303E-4</v>
      </c>
      <c r="I15" s="38">
        <v>2.3139920423844736E-4</v>
      </c>
      <c r="J15" s="38">
        <v>3.3626388013133582E-4</v>
      </c>
      <c r="K15" s="38">
        <v>6.1284222027660235E-4</v>
      </c>
      <c r="L15" s="38">
        <v>1.0020865804319361</v>
      </c>
      <c r="M15" s="38">
        <v>5.3377899061551979E-4</v>
      </c>
      <c r="N15" s="38">
        <v>2.7369946714959313E-3</v>
      </c>
      <c r="O15" s="38">
        <v>1.7236100376227418E-4</v>
      </c>
      <c r="P15" s="38">
        <v>7.6032635082631171E-5</v>
      </c>
      <c r="Q15" s="38">
        <v>2.3443680885643813E-4</v>
      </c>
      <c r="R15" s="38">
        <v>1.8944832640326641E-4</v>
      </c>
      <c r="S15" s="38">
        <v>8.1872526256883833E-5</v>
      </c>
      <c r="T15" s="38">
        <v>6.6107351735483102E-5</v>
      </c>
      <c r="U15" s="38">
        <v>4.1868022674068991E-4</v>
      </c>
      <c r="V15" s="38">
        <v>2.2308050558389925E-4</v>
      </c>
      <c r="W15" s="38">
        <v>1.0231268765040121E-4</v>
      </c>
      <c r="X15" s="38">
        <v>9.8157424643725594E-5</v>
      </c>
      <c r="Y15" s="38">
        <v>3.0511979646819648E-4</v>
      </c>
      <c r="Z15" s="38">
        <v>4.39843434295352E-4</v>
      </c>
      <c r="AA15" s="38">
        <v>9.2474754724639985E-5</v>
      </c>
      <c r="AB15" s="38">
        <v>2.5093162615371816E-5</v>
      </c>
      <c r="AC15" s="38">
        <v>1.601097145606122E-4</v>
      </c>
      <c r="AD15" s="38">
        <v>2.1601254488546795E-4</v>
      </c>
      <c r="AE15" s="38">
        <v>1.6801019630134517E-5</v>
      </c>
      <c r="AF15" s="38">
        <v>1.7505581248069189E-5</v>
      </c>
      <c r="AG15" s="38">
        <v>4.946627631927586E-6</v>
      </c>
      <c r="AH15" s="38">
        <v>2.7038982401084084E-5</v>
      </c>
      <c r="AI15" s="38">
        <v>5.0664825274151685E-5</v>
      </c>
      <c r="AJ15" s="38">
        <v>3.0597843134558392E-5</v>
      </c>
      <c r="AK15" s="38">
        <v>7.5656876415214851E-5</v>
      </c>
      <c r="AL15" s="38">
        <v>1.9678771661730847E-3</v>
      </c>
      <c r="AM15" s="38">
        <v>6.7034910857077421E-5</v>
      </c>
      <c r="AN15" s="38">
        <v>9.8600945845826098E-5</v>
      </c>
      <c r="AO15" s="38">
        <v>1.1912118368517817E-4</v>
      </c>
      <c r="AP15" s="38">
        <v>2.6057524452815199E-4</v>
      </c>
      <c r="AQ15" s="38">
        <v>1.2608391832753227E-4</v>
      </c>
      <c r="AR15" s="209">
        <f>L15</f>
        <v>1.0020865804319361</v>
      </c>
      <c r="AS15" s="46">
        <f t="shared" si="48"/>
        <v>1.2407369386913916E-3</v>
      </c>
      <c r="AT15" s="38">
        <f t="shared" si="49"/>
        <v>2.9132031883923097E-4</v>
      </c>
      <c r="AU15" s="38">
        <f t="shared" si="7"/>
        <v>1.6516647100717322E-5</v>
      </c>
      <c r="AV15" s="38">
        <f t="shared" si="8"/>
        <v>1.4439159397975449E-4</v>
      </c>
      <c r="AW15" s="38">
        <f t="shared" si="9"/>
        <v>3.1273692711792424E-4</v>
      </c>
      <c r="AX15" s="38">
        <f t="shared" si="10"/>
        <v>2.176040661296864E-4</v>
      </c>
      <c r="AY15" s="38">
        <f t="shared" si="11"/>
        <v>3.3468282282898365E-4</v>
      </c>
      <c r="AZ15" s="38">
        <f t="shared" si="12"/>
        <v>5.1535595002052341E-4</v>
      </c>
      <c r="BA15" s="38">
        <f t="shared" si="13"/>
        <v>1</v>
      </c>
      <c r="BB15" s="38">
        <f t="shared" si="14"/>
        <v>5.28426828000894E-4</v>
      </c>
      <c r="BC15" s="38">
        <f t="shared" si="15"/>
        <v>2.6658723359224397E-3</v>
      </c>
      <c r="BD15" s="38">
        <f t="shared" si="16"/>
        <v>1.6577386300719817E-4</v>
      </c>
      <c r="BE15" s="38">
        <f t="shared" si="17"/>
        <v>7.4263507885294846E-5</v>
      </c>
      <c r="BF15" s="38">
        <f t="shared" si="18"/>
        <v>2.3401231241528312E-4</v>
      </c>
      <c r="BG15" s="38">
        <f t="shared" si="19"/>
        <v>1.8796466127629492E-4</v>
      </c>
      <c r="BH15" s="38">
        <f t="shared" si="20"/>
        <v>8.1614539913697973E-5</v>
      </c>
      <c r="BI15" s="38">
        <f t="shared" si="0"/>
        <v>6.5736354400927451E-5</v>
      </c>
      <c r="BJ15" s="38">
        <f t="shared" si="1"/>
        <v>4.1478927817363402E-4</v>
      </c>
      <c r="BK15" s="38">
        <f t="shared" si="21"/>
        <v>1.9468460471461295E-4</v>
      </c>
      <c r="BL15" s="38">
        <f t="shared" si="22"/>
        <v>1.0186291484685145E-4</v>
      </c>
      <c r="BM15" s="38">
        <f t="shared" si="23"/>
        <v>9.8138419684424747E-5</v>
      </c>
      <c r="BN15" s="38">
        <f t="shared" si="24"/>
        <v>3.0277821653208812E-4</v>
      </c>
      <c r="BO15" s="38">
        <f t="shared" si="25"/>
        <v>4.3622605975849059E-4</v>
      </c>
      <c r="BP15" s="38">
        <f t="shared" si="26"/>
        <v>9.232470652621414E-5</v>
      </c>
      <c r="BQ15" s="38">
        <f t="shared" si="27"/>
        <v>2.3307188751258715E-5</v>
      </c>
      <c r="BR15" s="38">
        <f t="shared" si="28"/>
        <v>1.4273768176691537E-4</v>
      </c>
      <c r="BS15" s="38">
        <f t="shared" si="29"/>
        <v>2.1573231029357599E-4</v>
      </c>
      <c r="BT15" s="38">
        <f t="shared" si="30"/>
        <v>1.6688957711456977E-5</v>
      </c>
      <c r="BU15" s="38">
        <f t="shared" si="31"/>
        <v>1.6806657865822444E-5</v>
      </c>
      <c r="BV15" s="38">
        <f t="shared" si="32"/>
        <v>4.8281014750503764E-6</v>
      </c>
      <c r="BW15" s="38">
        <f t="shared" si="33"/>
        <v>2.5243538389752741E-5</v>
      </c>
      <c r="BX15" s="38">
        <f t="shared" si="34"/>
        <v>4.5520019594673185E-5</v>
      </c>
      <c r="BY15" s="38">
        <f t="shared" si="35"/>
        <v>3.0580317070293302E-5</v>
      </c>
      <c r="BZ15" s="38">
        <f t="shared" si="36"/>
        <v>7.5648103032810858E-5</v>
      </c>
      <c r="CA15" s="38">
        <f t="shared" si="37"/>
        <v>1.9384889481520707E-3</v>
      </c>
      <c r="CB15" s="38">
        <f t="shared" si="38"/>
        <v>6.6981511692752881E-5</v>
      </c>
      <c r="CC15" s="38">
        <f t="shared" si="39"/>
        <v>8.8955806693429617E-5</v>
      </c>
      <c r="CD15" s="38">
        <f t="shared" si="40"/>
        <v>1.1756722599724553E-4</v>
      </c>
      <c r="CE15" s="38">
        <f t="shared" si="41"/>
        <v>2.6043844039139798E-4</v>
      </c>
      <c r="CF15" s="43">
        <f t="shared" si="42"/>
        <v>1.2583437493735299E-4</v>
      </c>
      <c r="CG15" s="236">
        <v>0</v>
      </c>
      <c r="CH15" s="44">
        <v>0.62025525178907093</v>
      </c>
      <c r="CI15" s="236">
        <f t="shared" si="2"/>
        <v>0</v>
      </c>
      <c r="CJ15" s="44">
        <v>0.11390693532961778</v>
      </c>
      <c r="CK15" s="236">
        <f t="shared" si="3"/>
        <v>0</v>
      </c>
      <c r="CL15" s="1986"/>
      <c r="CM15" s="1989"/>
      <c r="CN15" s="66">
        <v>2.7259345393236279E-4</v>
      </c>
      <c r="CO15" s="243">
        <f t="shared" si="4"/>
        <v>0</v>
      </c>
      <c r="CP15" s="243">
        <f t="shared" si="5"/>
        <v>0</v>
      </c>
      <c r="CQ15" s="243">
        <f t="shared" si="6"/>
        <v>0</v>
      </c>
      <c r="CR15" s="236">
        <f t="shared" si="43"/>
        <v>0</v>
      </c>
      <c r="CS15" s="86"/>
      <c r="CT15" s="41">
        <v>9</v>
      </c>
      <c r="CU15" s="42" t="s">
        <v>12</v>
      </c>
      <c r="CV15" s="61">
        <v>1.9820000000000001E-2</v>
      </c>
      <c r="CW15" s="62">
        <f t="shared" si="44"/>
        <v>0</v>
      </c>
      <c r="CX15" s="63">
        <f t="shared" si="45"/>
        <v>0</v>
      </c>
      <c r="CY15" s="64">
        <v>1.916E-2</v>
      </c>
      <c r="CZ15" s="62">
        <f t="shared" si="46"/>
        <v>0</v>
      </c>
      <c r="DA15" s="62">
        <f t="shared" si="47"/>
        <v>0</v>
      </c>
    </row>
    <row r="16" spans="1:105" ht="11.25" customHeight="1">
      <c r="A16" s="41">
        <v>10</v>
      </c>
      <c r="B16" s="42" t="s">
        <v>13</v>
      </c>
      <c r="C16" s="276">
        <v>0</v>
      </c>
      <c r="D16" s="452">
        <v>5.1128463185839339E-4</v>
      </c>
      <c r="E16" s="38">
        <v>4.2181131650338201E-4</v>
      </c>
      <c r="F16" s="38">
        <v>5.9330909670604669E-4</v>
      </c>
      <c r="G16" s="38">
        <v>1.7916988899062194E-3</v>
      </c>
      <c r="H16" s="38">
        <v>1.7284041495214252E-3</v>
      </c>
      <c r="I16" s="38">
        <v>4.043680322876926E-4</v>
      </c>
      <c r="J16" s="38">
        <v>1.4477226591605574E-4</v>
      </c>
      <c r="K16" s="38">
        <v>6.5940992146188359E-4</v>
      </c>
      <c r="L16" s="38">
        <v>3.8690804654194298E-4</v>
      </c>
      <c r="M16" s="38">
        <v>1.0101284838903311</v>
      </c>
      <c r="N16" s="38">
        <v>1.7664181339879654E-4</v>
      </c>
      <c r="O16" s="38">
        <v>9.1442595944020238E-4</v>
      </c>
      <c r="P16" s="38">
        <v>1.8058594427885785E-3</v>
      </c>
      <c r="Q16" s="38">
        <v>1.4926981876361214E-4</v>
      </c>
      <c r="R16" s="38">
        <v>3.047727238570466E-4</v>
      </c>
      <c r="S16" s="38">
        <v>1.7346716980927318E-4</v>
      </c>
      <c r="T16" s="38">
        <v>1.8844103191694998E-4</v>
      </c>
      <c r="U16" s="38">
        <v>2.0340792699811866E-4</v>
      </c>
      <c r="V16" s="38">
        <v>2.1122954261968151E-4</v>
      </c>
      <c r="W16" s="38">
        <v>1.5018883646299597E-4</v>
      </c>
      <c r="X16" s="38">
        <v>6.3046670796203529E-5</v>
      </c>
      <c r="Y16" s="38">
        <v>2.288194371942633E-4</v>
      </c>
      <c r="Z16" s="38">
        <v>5.9631391885742754E-4</v>
      </c>
      <c r="AA16" s="38">
        <v>6.9662106501799687E-4</v>
      </c>
      <c r="AB16" s="38">
        <v>2.1223261318353815E-3</v>
      </c>
      <c r="AC16" s="38">
        <v>5.0279494871425525E-4</v>
      </c>
      <c r="AD16" s="38">
        <v>7.413000427962742E-4</v>
      </c>
      <c r="AE16" s="38">
        <v>3.1162428228950805E-4</v>
      </c>
      <c r="AF16" s="38">
        <v>1.7484376564778226E-4</v>
      </c>
      <c r="AG16" s="38">
        <v>4.65961298356977E-5</v>
      </c>
      <c r="AH16" s="38">
        <v>4.00051849124612E-3</v>
      </c>
      <c r="AI16" s="38">
        <v>1.8513441849523884E-4</v>
      </c>
      <c r="AJ16" s="38">
        <v>5.8292248744713109E-4</v>
      </c>
      <c r="AK16" s="38">
        <v>2.3148585300084473E-4</v>
      </c>
      <c r="AL16" s="38">
        <v>1.7310476008772802E-4</v>
      </c>
      <c r="AM16" s="38">
        <v>3.0586528216522006E-4</v>
      </c>
      <c r="AN16" s="38">
        <v>1.8299977308834211E-4</v>
      </c>
      <c r="AO16" s="38">
        <v>4.2575561637456244E-4</v>
      </c>
      <c r="AP16" s="38">
        <v>2.9858882072836073E-4</v>
      </c>
      <c r="AQ16" s="38">
        <v>1.0476956560631044E-3</v>
      </c>
      <c r="AR16" s="209">
        <f>M16</f>
        <v>1.0101284838903311</v>
      </c>
      <c r="AS16" s="46">
        <f t="shared" si="48"/>
        <v>4.9107000033244373E-4</v>
      </c>
      <c r="AT16" s="38">
        <f t="shared" si="49"/>
        <v>3.922127297796754E-4</v>
      </c>
      <c r="AU16" s="38">
        <f t="shared" si="7"/>
        <v>5.0609213864562371E-4</v>
      </c>
      <c r="AV16" s="38">
        <f t="shared" si="8"/>
        <v>1.7742934286013423E-3</v>
      </c>
      <c r="AW16" s="38">
        <f t="shared" si="9"/>
        <v>1.7266691984596095E-3</v>
      </c>
      <c r="AX16" s="38">
        <f t="shared" si="10"/>
        <v>3.8026115227254609E-4</v>
      </c>
      <c r="AY16" s="38">
        <f t="shared" si="11"/>
        <v>1.4409157059987949E-4</v>
      </c>
      <c r="AZ16" s="38">
        <f t="shared" si="12"/>
        <v>5.5451601616900235E-4</v>
      </c>
      <c r="BA16" s="38">
        <f t="shared" si="13"/>
        <v>3.8610241280266562E-4</v>
      </c>
      <c r="BB16" s="38">
        <f t="shared" si="14"/>
        <v>1</v>
      </c>
      <c r="BC16" s="38">
        <f t="shared" si="15"/>
        <v>1.7205167719586679E-4</v>
      </c>
      <c r="BD16" s="38">
        <f t="shared" si="16"/>
        <v>8.7947923498717139E-4</v>
      </c>
      <c r="BE16" s="38">
        <f t="shared" si="17"/>
        <v>1.7638407089733972E-3</v>
      </c>
      <c r="BF16" s="38">
        <f t="shared" si="18"/>
        <v>1.4899953481312632E-4</v>
      </c>
      <c r="BG16" s="38">
        <f t="shared" si="19"/>
        <v>3.0238589537128689E-4</v>
      </c>
      <c r="BH16" s="38">
        <f t="shared" si="20"/>
        <v>1.7292056201728345E-4</v>
      </c>
      <c r="BI16" s="38">
        <f t="shared" si="0"/>
        <v>1.8738349264594967E-4</v>
      </c>
      <c r="BJ16" s="38">
        <f t="shared" si="1"/>
        <v>2.0151758269348704E-4</v>
      </c>
      <c r="BK16" s="38">
        <f t="shared" si="21"/>
        <v>1.8434214993965492E-4</v>
      </c>
      <c r="BL16" s="38">
        <f t="shared" si="22"/>
        <v>1.4952859719463997E-4</v>
      </c>
      <c r="BM16" s="38">
        <f t="shared" si="23"/>
        <v>6.3034463880456854E-5</v>
      </c>
      <c r="BN16" s="38">
        <f t="shared" si="24"/>
        <v>2.2706340887578762E-4</v>
      </c>
      <c r="BO16" s="38">
        <f t="shared" si="25"/>
        <v>5.9140969472252223E-4</v>
      </c>
      <c r="BP16" s="38">
        <f t="shared" si="26"/>
        <v>6.954907377616262E-4</v>
      </c>
      <c r="BQ16" s="38">
        <f t="shared" si="27"/>
        <v>1.971272274628069E-3</v>
      </c>
      <c r="BR16" s="38">
        <f t="shared" si="28"/>
        <v>4.4824129241963651E-4</v>
      </c>
      <c r="BS16" s="38">
        <f t="shared" si="29"/>
        <v>7.4033834904338285E-4</v>
      </c>
      <c r="BT16" s="38">
        <f t="shared" si="30"/>
        <v>3.095457646906572E-4</v>
      </c>
      <c r="BU16" s="38">
        <f t="shared" si="31"/>
        <v>1.6786299795320579E-4</v>
      </c>
      <c r="BV16" s="38">
        <f t="shared" si="32"/>
        <v>4.547963985389072E-5</v>
      </c>
      <c r="BW16" s="38">
        <f t="shared" si="33"/>
        <v>3.7348758401735647E-3</v>
      </c>
      <c r="BX16" s="38">
        <f t="shared" si="34"/>
        <v>1.663347758913751E-4</v>
      </c>
      <c r="BY16" s="38">
        <f t="shared" si="35"/>
        <v>5.8258859669111816E-4</v>
      </c>
      <c r="BZ16" s="38">
        <f t="shared" si="36"/>
        <v>2.3145900925569267E-4</v>
      </c>
      <c r="CA16" s="38">
        <f t="shared" si="37"/>
        <v>1.7051961884142423E-4</v>
      </c>
      <c r="CB16" s="38">
        <f t="shared" si="38"/>
        <v>3.0562163374002357E-4</v>
      </c>
      <c r="CC16" s="38">
        <f t="shared" si="39"/>
        <v>1.6509874525181496E-4</v>
      </c>
      <c r="CD16" s="38">
        <f t="shared" si="40"/>
        <v>4.2020155627561068E-4</v>
      </c>
      <c r="CE16" s="38">
        <f t="shared" si="41"/>
        <v>2.9843205915287759E-4</v>
      </c>
      <c r="CF16" s="43">
        <f t="shared" si="42"/>
        <v>1.0456220726167925E-3</v>
      </c>
      <c r="CG16" s="236">
        <v>0</v>
      </c>
      <c r="CH16" s="44">
        <v>0.36547275505007637</v>
      </c>
      <c r="CI16" s="236">
        <f t="shared" si="2"/>
        <v>0</v>
      </c>
      <c r="CJ16" s="44">
        <v>8.827024274316754E-2</v>
      </c>
      <c r="CK16" s="236">
        <f t="shared" si="3"/>
        <v>0</v>
      </c>
      <c r="CL16" s="1986"/>
      <c r="CM16" s="1989"/>
      <c r="CN16" s="66">
        <v>9.7571656282459537E-4</v>
      </c>
      <c r="CO16" s="243">
        <f t="shared" si="4"/>
        <v>0</v>
      </c>
      <c r="CP16" s="243">
        <f t="shared" si="5"/>
        <v>0</v>
      </c>
      <c r="CQ16" s="243">
        <f t="shared" si="6"/>
        <v>0</v>
      </c>
      <c r="CR16" s="236">
        <f t="shared" si="43"/>
        <v>0</v>
      </c>
      <c r="CS16" s="86"/>
      <c r="CT16" s="41">
        <v>10</v>
      </c>
      <c r="CU16" s="42" t="s">
        <v>13</v>
      </c>
      <c r="CV16" s="61">
        <v>2.75E-2</v>
      </c>
      <c r="CW16" s="62">
        <f t="shared" si="44"/>
        <v>0</v>
      </c>
      <c r="CX16" s="63">
        <f t="shared" si="45"/>
        <v>0</v>
      </c>
      <c r="CY16" s="64">
        <v>2.75E-2</v>
      </c>
      <c r="CZ16" s="62">
        <f t="shared" si="46"/>
        <v>0</v>
      </c>
      <c r="DA16" s="62">
        <f t="shared" si="47"/>
        <v>0</v>
      </c>
    </row>
    <row r="17" spans="1:105" ht="11.25" customHeight="1">
      <c r="A17" s="41">
        <v>11</v>
      </c>
      <c r="B17" s="253" t="s">
        <v>879</v>
      </c>
      <c r="C17" s="276">
        <v>0</v>
      </c>
      <c r="D17" s="452">
        <v>1.0069939860473612E-3</v>
      </c>
      <c r="E17" s="38">
        <v>7.6865530542045545E-4</v>
      </c>
      <c r="F17" s="38">
        <v>5.6874912497464729E-4</v>
      </c>
      <c r="G17" s="38">
        <v>2.2027519087681772E-3</v>
      </c>
      <c r="H17" s="38">
        <v>8.1142565282066705E-4</v>
      </c>
      <c r="I17" s="38">
        <v>1.6158129477673762E-3</v>
      </c>
      <c r="J17" s="38">
        <v>7.172700678584001E-4</v>
      </c>
      <c r="K17" s="38">
        <v>8.6078056838432095E-4</v>
      </c>
      <c r="L17" s="38">
        <v>2.114355868317186E-3</v>
      </c>
      <c r="M17" s="38">
        <v>2.4207870853203551E-4</v>
      </c>
      <c r="N17" s="38">
        <v>1.0266788227684887</v>
      </c>
      <c r="O17" s="38">
        <v>6.8300457464083879E-4</v>
      </c>
      <c r="P17" s="38">
        <v>3.3135465120308989E-4</v>
      </c>
      <c r="Q17" s="38">
        <v>1.4436545177164023E-4</v>
      </c>
      <c r="R17" s="38">
        <v>4.9769262763580291E-4</v>
      </c>
      <c r="S17" s="38">
        <v>1.4217845686362064E-3</v>
      </c>
      <c r="T17" s="38">
        <v>2.2082834712160641E-3</v>
      </c>
      <c r="U17" s="38">
        <v>7.7720670739549755E-3</v>
      </c>
      <c r="V17" s="38">
        <v>2.3917934833549959E-3</v>
      </c>
      <c r="W17" s="38">
        <v>2.2835098513761531E-3</v>
      </c>
      <c r="X17" s="38">
        <v>2.940229348538301E-3</v>
      </c>
      <c r="Y17" s="38">
        <v>1.7425403573638522E-3</v>
      </c>
      <c r="Z17" s="38">
        <v>5.1777543749016441E-3</v>
      </c>
      <c r="AA17" s="38">
        <v>1.7492811308068119E-3</v>
      </c>
      <c r="AB17" s="38">
        <v>2.0996798649693021E-4</v>
      </c>
      <c r="AC17" s="38">
        <v>4.8183958183905928E-3</v>
      </c>
      <c r="AD17" s="38">
        <v>1.8325194235978991E-3</v>
      </c>
      <c r="AE17" s="38">
        <v>1.0118464890860211E-3</v>
      </c>
      <c r="AF17" s="38">
        <v>6.3820704301300452E-4</v>
      </c>
      <c r="AG17" s="38">
        <v>1.6842512056719828E-4</v>
      </c>
      <c r="AH17" s="38">
        <v>7.7991451419950279E-4</v>
      </c>
      <c r="AI17" s="38">
        <v>5.6103028791857517E-4</v>
      </c>
      <c r="AJ17" s="38">
        <v>5.4922273485467563E-4</v>
      </c>
      <c r="AK17" s="38">
        <v>4.711217848678264E-4</v>
      </c>
      <c r="AL17" s="38">
        <v>4.4015471000501577E-4</v>
      </c>
      <c r="AM17" s="38">
        <v>1.5921326679604441E-3</v>
      </c>
      <c r="AN17" s="38">
        <v>2.3778892122472673E-3</v>
      </c>
      <c r="AO17" s="38">
        <v>6.6069252364295121E-4</v>
      </c>
      <c r="AP17" s="38">
        <v>5.7875933826856086E-3</v>
      </c>
      <c r="AQ17" s="38">
        <v>7.7755911037710756E-4</v>
      </c>
      <c r="AR17" s="209">
        <f>N17</f>
        <v>1.0266788227684887</v>
      </c>
      <c r="AS17" s="46">
        <f t="shared" si="48"/>
        <v>9.6718052186635188E-4</v>
      </c>
      <c r="AT17" s="38">
        <f t="shared" si="49"/>
        <v>7.1471860474888371E-4</v>
      </c>
      <c r="AU17" s="38">
        <f t="shared" si="7"/>
        <v>4.8514250431905243E-4</v>
      </c>
      <c r="AV17" s="38">
        <f t="shared" si="8"/>
        <v>2.181353272352035E-3</v>
      </c>
      <c r="AW17" s="38">
        <f t="shared" si="9"/>
        <v>8.1061115362015569E-4</v>
      </c>
      <c r="AX17" s="38">
        <f t="shared" si="10"/>
        <v>1.5194843417735294E-3</v>
      </c>
      <c r="AY17" s="38">
        <f t="shared" si="11"/>
        <v>7.1389758230299869E-4</v>
      </c>
      <c r="AZ17" s="38">
        <f t="shared" si="12"/>
        <v>7.2385415511791614E-4</v>
      </c>
      <c r="BA17" s="38">
        <f t="shared" si="13"/>
        <v>2.1099532810885673E-3</v>
      </c>
      <c r="BB17" s="38">
        <f t="shared" si="14"/>
        <v>2.3965140315587599E-4</v>
      </c>
      <c r="BC17" s="38">
        <f t="shared" si="15"/>
        <v>1</v>
      </c>
      <c r="BD17" s="38">
        <f t="shared" si="16"/>
        <v>6.5690210847206868E-4</v>
      </c>
      <c r="BE17" s="38">
        <f t="shared" si="17"/>
        <v>3.2364469185773516E-4</v>
      </c>
      <c r="BF17" s="38">
        <f t="shared" si="18"/>
        <v>1.4410404819426804E-4</v>
      </c>
      <c r="BG17" s="38">
        <f t="shared" si="19"/>
        <v>4.9379494635461683E-4</v>
      </c>
      <c r="BH17" s="38">
        <f t="shared" si="20"/>
        <v>1.4173044210405445E-3</v>
      </c>
      <c r="BI17" s="38">
        <f t="shared" si="0"/>
        <v>2.1958904882836573E-3</v>
      </c>
      <c r="BJ17" s="38">
        <f t="shared" si="1"/>
        <v>7.6998384103758926E-3</v>
      </c>
      <c r="BK17" s="38">
        <f t="shared" si="21"/>
        <v>2.0873422697656034E-3</v>
      </c>
      <c r="BL17" s="38">
        <f t="shared" si="22"/>
        <v>2.2734714030529465E-3</v>
      </c>
      <c r="BM17" s="38">
        <f t="shared" si="23"/>
        <v>2.9396600697567219E-3</v>
      </c>
      <c r="BN17" s="38">
        <f t="shared" si="24"/>
        <v>1.7291675851416224E-3</v>
      </c>
      <c r="BO17" s="38">
        <f t="shared" si="25"/>
        <v>5.1351713206293937E-3</v>
      </c>
      <c r="BP17" s="38">
        <f t="shared" si="26"/>
        <v>1.7464427725651548E-3</v>
      </c>
      <c r="BQ17" s="38">
        <f t="shared" si="27"/>
        <v>1.9502378269400862E-4</v>
      </c>
      <c r="BR17" s="38">
        <f t="shared" si="28"/>
        <v>4.2955959970318149E-3</v>
      </c>
      <c r="BS17" s="38">
        <f t="shared" si="29"/>
        <v>1.8301420832768618E-3</v>
      </c>
      <c r="BT17" s="38">
        <f t="shared" si="30"/>
        <v>1.0050975261379192E-3</v>
      </c>
      <c r="BU17" s="38">
        <f t="shared" si="31"/>
        <v>6.1272615101888453E-4</v>
      </c>
      <c r="BV17" s="38">
        <f t="shared" si="32"/>
        <v>1.6438948583828467E-4</v>
      </c>
      <c r="BW17" s="38">
        <f t="shared" si="33"/>
        <v>7.2812658730571009E-4</v>
      </c>
      <c r="BX17" s="38">
        <f t="shared" si="34"/>
        <v>5.0405995798998211E-4</v>
      </c>
      <c r="BY17" s="38">
        <f t="shared" si="35"/>
        <v>5.4890814689811343E-4</v>
      </c>
      <c r="BZ17" s="38">
        <f t="shared" si="36"/>
        <v>4.7106715227164558E-4</v>
      </c>
      <c r="CA17" s="38">
        <f t="shared" si="37"/>
        <v>4.3358145289173832E-4</v>
      </c>
      <c r="CB17" s="38">
        <f t="shared" si="38"/>
        <v>1.5908643951623471E-3</v>
      </c>
      <c r="CC17" s="38">
        <f t="shared" si="39"/>
        <v>2.1452842190155699E-3</v>
      </c>
      <c r="CD17" s="38">
        <f t="shared" si="40"/>
        <v>6.5207366850138389E-4</v>
      </c>
      <c r="CE17" s="38">
        <f t="shared" si="41"/>
        <v>5.7845548487756235E-3</v>
      </c>
      <c r="CF17" s="43">
        <f t="shared" si="42"/>
        <v>7.7602017710915307E-4</v>
      </c>
      <c r="CG17" s="236">
        <v>0</v>
      </c>
      <c r="CH17" s="44">
        <v>0.37390729449790638</v>
      </c>
      <c r="CI17" s="236">
        <f t="shared" si="2"/>
        <v>0</v>
      </c>
      <c r="CJ17" s="44">
        <v>0.23080878571953281</v>
      </c>
      <c r="CK17" s="236">
        <f t="shared" si="3"/>
        <v>0</v>
      </c>
      <c r="CL17" s="1986"/>
      <c r="CM17" s="1989"/>
      <c r="CN17" s="66">
        <v>7.5894648738987068E-4</v>
      </c>
      <c r="CO17" s="243">
        <f t="shared" si="4"/>
        <v>0</v>
      </c>
      <c r="CP17" s="243">
        <f t="shared" si="5"/>
        <v>0</v>
      </c>
      <c r="CQ17" s="243">
        <f t="shared" si="6"/>
        <v>0</v>
      </c>
      <c r="CR17" s="236">
        <f t="shared" si="43"/>
        <v>0</v>
      </c>
      <c r="CS17" s="86"/>
      <c r="CT17" s="41">
        <v>11</v>
      </c>
      <c r="CU17" s="253" t="s">
        <v>676</v>
      </c>
      <c r="CV17" s="61">
        <v>9.5496999999999999E-2</v>
      </c>
      <c r="CW17" s="62">
        <f t="shared" si="44"/>
        <v>0</v>
      </c>
      <c r="CX17" s="63">
        <f t="shared" si="45"/>
        <v>0</v>
      </c>
      <c r="CY17" s="64">
        <v>8.8223999999999997E-2</v>
      </c>
      <c r="CZ17" s="62">
        <f t="shared" si="46"/>
        <v>0</v>
      </c>
      <c r="DA17" s="62">
        <f t="shared" si="47"/>
        <v>0</v>
      </c>
    </row>
    <row r="18" spans="1:105" ht="11.25" customHeight="1">
      <c r="A18" s="41">
        <v>12</v>
      </c>
      <c r="B18" s="42" t="s">
        <v>14</v>
      </c>
      <c r="C18" s="276">
        <v>0</v>
      </c>
      <c r="D18" s="452">
        <v>1.3167888512141685E-3</v>
      </c>
      <c r="E18" s="38">
        <v>1.0463618325727403E-3</v>
      </c>
      <c r="F18" s="38">
        <v>1.8254343106541954E-4</v>
      </c>
      <c r="G18" s="38">
        <v>1.2937272433276829E-4</v>
      </c>
      <c r="H18" s="38">
        <v>2.6125839406967565E-4</v>
      </c>
      <c r="I18" s="38">
        <v>8.8742767633889004E-4</v>
      </c>
      <c r="J18" s="38">
        <v>1.8230626207175186E-4</v>
      </c>
      <c r="K18" s="38">
        <v>8.7726256445766016E-4</v>
      </c>
      <c r="L18" s="38">
        <v>2.606228238478983E-3</v>
      </c>
      <c r="M18" s="38">
        <v>4.3337674288030032E-3</v>
      </c>
      <c r="N18" s="38">
        <v>1.4448705796316925E-3</v>
      </c>
      <c r="O18" s="38">
        <v>1.0397357016093061</v>
      </c>
      <c r="P18" s="38">
        <v>5.6956494287320122E-3</v>
      </c>
      <c r="Q18" s="38">
        <v>2.1439039145760286E-4</v>
      </c>
      <c r="R18" s="38">
        <v>1.9027907464411098E-3</v>
      </c>
      <c r="S18" s="38">
        <v>6.417505984287821E-3</v>
      </c>
      <c r="T18" s="38">
        <v>2.1948919311588063E-3</v>
      </c>
      <c r="U18" s="38">
        <v>1.6437399602431707E-2</v>
      </c>
      <c r="V18" s="38">
        <v>2.3168057017071877E-2</v>
      </c>
      <c r="W18" s="38">
        <v>4.9096675892681373E-3</v>
      </c>
      <c r="X18" s="38">
        <v>2.2882947250760957E-3</v>
      </c>
      <c r="Y18" s="38">
        <v>1.3104163893531261E-3</v>
      </c>
      <c r="Z18" s="38">
        <v>1.2586007683027104E-3</v>
      </c>
      <c r="AA18" s="38">
        <v>2.141459985724764E-2</v>
      </c>
      <c r="AB18" s="38">
        <v>3.1724436679903039E-4</v>
      </c>
      <c r="AC18" s="38">
        <v>2.600543690866998E-3</v>
      </c>
      <c r="AD18" s="38">
        <v>4.1570655464864966E-4</v>
      </c>
      <c r="AE18" s="38">
        <v>2.8540340732953641E-4</v>
      </c>
      <c r="AF18" s="38">
        <v>1.8889465304673794E-4</v>
      </c>
      <c r="AG18" s="38">
        <v>2.6373003147152851E-4</v>
      </c>
      <c r="AH18" s="38">
        <v>3.0149866988057194E-4</v>
      </c>
      <c r="AI18" s="38">
        <v>2.6752103085357182E-4</v>
      </c>
      <c r="AJ18" s="38">
        <v>3.4766075144111383E-4</v>
      </c>
      <c r="AK18" s="38">
        <v>8.3951764061495477E-4</v>
      </c>
      <c r="AL18" s="38">
        <v>4.9690207807985326E-4</v>
      </c>
      <c r="AM18" s="38">
        <v>5.0980867250299421E-4</v>
      </c>
      <c r="AN18" s="38">
        <v>8.7399544375204316E-4</v>
      </c>
      <c r="AO18" s="38">
        <v>7.4328158958523831E-4</v>
      </c>
      <c r="AP18" s="38">
        <v>2.5694754085398559E-3</v>
      </c>
      <c r="AQ18" s="38">
        <v>2.0183297006707954E-3</v>
      </c>
      <c r="AR18" s="209">
        <f>O18</f>
        <v>1.0397357016093061</v>
      </c>
      <c r="AS18" s="46">
        <f t="shared" si="48"/>
        <v>1.2647270449986723E-3</v>
      </c>
      <c r="AT18" s="38">
        <f t="shared" si="49"/>
        <v>9.729384078469305E-4</v>
      </c>
      <c r="AU18" s="38">
        <f t="shared" si="7"/>
        <v>1.557093864505156E-4</v>
      </c>
      <c r="AV18" s="38">
        <f t="shared" si="8"/>
        <v>1.2811593282613382E-4</v>
      </c>
      <c r="AW18" s="38">
        <f t="shared" si="9"/>
        <v>2.6099614607152954E-4</v>
      </c>
      <c r="AX18" s="38">
        <f t="shared" si="10"/>
        <v>8.3452262250812261E-4</v>
      </c>
      <c r="AY18" s="38">
        <f t="shared" si="11"/>
        <v>1.8144908809635939E-4</v>
      </c>
      <c r="AZ18" s="38">
        <f t="shared" si="12"/>
        <v>7.3771432085645891E-4</v>
      </c>
      <c r="BA18" s="38">
        <f t="shared" si="13"/>
        <v>2.6008014570513488E-3</v>
      </c>
      <c r="BB18" s="38">
        <f t="shared" si="14"/>
        <v>4.2903130620693571E-3</v>
      </c>
      <c r="BC18" s="38">
        <f t="shared" si="15"/>
        <v>1.4073248104363638E-3</v>
      </c>
      <c r="BD18" s="38">
        <f t="shared" si="16"/>
        <v>1</v>
      </c>
      <c r="BE18" s="38">
        <f t="shared" si="17"/>
        <v>5.5631230694928235E-3</v>
      </c>
      <c r="BF18" s="38">
        <f t="shared" si="18"/>
        <v>2.1400219321076821E-4</v>
      </c>
      <c r="BG18" s="38">
        <f t="shared" si="19"/>
        <v>1.8878890350984116E-3</v>
      </c>
      <c r="BH18" s="38">
        <f t="shared" si="20"/>
        <v>6.3972839516114981E-3</v>
      </c>
      <c r="BI18" s="38">
        <f t="shared" si="0"/>
        <v>2.1825741021319245E-3</v>
      </c>
      <c r="BJ18" s="38">
        <f t="shared" si="1"/>
        <v>1.62846408325058E-2</v>
      </c>
      <c r="BK18" s="38">
        <f t="shared" si="21"/>
        <v>2.021899677234636E-2</v>
      </c>
      <c r="BL18" s="38">
        <f t="shared" si="22"/>
        <v>4.888084391652725E-3</v>
      </c>
      <c r="BM18" s="38">
        <f t="shared" si="23"/>
        <v>2.2878516720082685E-3</v>
      </c>
      <c r="BN18" s="38">
        <f t="shared" si="24"/>
        <v>1.3003598647985922E-3</v>
      </c>
      <c r="BO18" s="38">
        <f t="shared" si="25"/>
        <v>1.248249743332595E-3</v>
      </c>
      <c r="BP18" s="38">
        <f t="shared" si="26"/>
        <v>2.1379852837499835E-2</v>
      </c>
      <c r="BQ18" s="38">
        <f t="shared" si="27"/>
        <v>2.9466490336809998E-4</v>
      </c>
      <c r="BR18" s="38">
        <f t="shared" si="28"/>
        <v>2.318382608991604E-3</v>
      </c>
      <c r="BS18" s="38">
        <f t="shared" si="29"/>
        <v>4.1516725561511185E-4</v>
      </c>
      <c r="BT18" s="38">
        <f t="shared" si="30"/>
        <v>2.8349978158975748E-4</v>
      </c>
      <c r="BU18" s="38">
        <f t="shared" si="31"/>
        <v>1.8135289319741484E-4</v>
      </c>
      <c r="BV18" s="38">
        <f t="shared" si="32"/>
        <v>2.5741079553760293E-4</v>
      </c>
      <c r="BW18" s="38">
        <f t="shared" si="33"/>
        <v>2.8147853845581335E-4</v>
      </c>
      <c r="BX18" s="38">
        <f t="shared" si="34"/>
        <v>2.4035536490154522E-4</v>
      </c>
      <c r="BY18" s="38">
        <f t="shared" si="35"/>
        <v>3.4746161568355701E-4</v>
      </c>
      <c r="BZ18" s="38">
        <f t="shared" si="36"/>
        <v>8.3942028780784723E-4</v>
      </c>
      <c r="CA18" s="38">
        <f t="shared" si="37"/>
        <v>4.8948135748980539E-4</v>
      </c>
      <c r="CB18" s="38">
        <f t="shared" si="38"/>
        <v>5.0940256534585775E-4</v>
      </c>
      <c r="CC18" s="38">
        <f t="shared" si="39"/>
        <v>7.8850125704586348E-4</v>
      </c>
      <c r="CD18" s="38">
        <f t="shared" si="40"/>
        <v>7.3358534493166464E-4</v>
      </c>
      <c r="CE18" s="38">
        <f t="shared" si="41"/>
        <v>2.5681264129136122E-3</v>
      </c>
      <c r="CF18" s="43">
        <f t="shared" si="42"/>
        <v>2.0143350529577019E-3</v>
      </c>
      <c r="CG18" s="236">
        <v>0</v>
      </c>
      <c r="CH18" s="44">
        <v>0.43262924133656977</v>
      </c>
      <c r="CI18" s="236">
        <f t="shared" si="2"/>
        <v>0</v>
      </c>
      <c r="CJ18" s="44">
        <v>0.1861540050611992</v>
      </c>
      <c r="CK18" s="236">
        <f t="shared" si="3"/>
        <v>0</v>
      </c>
      <c r="CL18" s="1986"/>
      <c r="CM18" s="1989"/>
      <c r="CN18" s="66">
        <v>5.0180926529701242E-4</v>
      </c>
      <c r="CO18" s="243">
        <f t="shared" si="4"/>
        <v>0</v>
      </c>
      <c r="CP18" s="243">
        <f t="shared" si="5"/>
        <v>0</v>
      </c>
      <c r="CQ18" s="243">
        <f t="shared" si="6"/>
        <v>0</v>
      </c>
      <c r="CR18" s="236">
        <f t="shared" si="43"/>
        <v>0</v>
      </c>
      <c r="CS18" s="86"/>
      <c r="CT18" s="41">
        <v>12</v>
      </c>
      <c r="CU18" s="42" t="s">
        <v>14</v>
      </c>
      <c r="CV18" s="61">
        <v>5.3143000000000003E-2</v>
      </c>
      <c r="CW18" s="62">
        <f t="shared" si="44"/>
        <v>0</v>
      </c>
      <c r="CX18" s="63">
        <f t="shared" si="45"/>
        <v>0</v>
      </c>
      <c r="CY18" s="64">
        <v>5.0585999999999999E-2</v>
      </c>
      <c r="CZ18" s="62">
        <f t="shared" si="46"/>
        <v>0</v>
      </c>
      <c r="DA18" s="62">
        <f t="shared" si="47"/>
        <v>0</v>
      </c>
    </row>
    <row r="19" spans="1:105" ht="11.25" customHeight="1">
      <c r="A19" s="41">
        <v>13</v>
      </c>
      <c r="B19" s="42" t="s">
        <v>15</v>
      </c>
      <c r="C19" s="276">
        <v>0</v>
      </c>
      <c r="D19" s="452">
        <v>4.9609989350711211E-5</v>
      </c>
      <c r="E19" s="38">
        <v>4.6387647367040211E-5</v>
      </c>
      <c r="F19" s="38">
        <v>2.8154778244943693E-5</v>
      </c>
      <c r="G19" s="38">
        <v>1.8698909466262879E-4</v>
      </c>
      <c r="H19" s="38">
        <v>3.3412743809548836E-4</v>
      </c>
      <c r="I19" s="38">
        <v>8.9366240212110021E-5</v>
      </c>
      <c r="J19" s="38">
        <v>4.1542724816815254E-5</v>
      </c>
      <c r="K19" s="38">
        <v>3.0792925183595598E-4</v>
      </c>
      <c r="L19" s="38">
        <v>7.0392628610637487E-5</v>
      </c>
      <c r="M19" s="38">
        <v>4.3952990341107239E-5</v>
      </c>
      <c r="N19" s="38">
        <v>4.174722640649651E-4</v>
      </c>
      <c r="O19" s="38">
        <v>1.8759570320466578E-3</v>
      </c>
      <c r="P19" s="38">
        <v>1.0238222950640692</v>
      </c>
      <c r="Q19" s="38">
        <v>1.3667288947558042E-3</v>
      </c>
      <c r="R19" s="38">
        <v>4.3579156072274812E-2</v>
      </c>
      <c r="S19" s="38">
        <v>1.7828664365406182E-2</v>
      </c>
      <c r="T19" s="38">
        <v>2.468138906010512E-2</v>
      </c>
      <c r="U19" s="38">
        <v>3.1198016928931779E-3</v>
      </c>
      <c r="V19" s="38">
        <v>2.5564201765517786E-3</v>
      </c>
      <c r="W19" s="38">
        <v>9.6472575766801214E-3</v>
      </c>
      <c r="X19" s="38">
        <v>1.0619144427178146E-3</v>
      </c>
      <c r="Y19" s="38">
        <v>3.5844299197781052E-2</v>
      </c>
      <c r="Z19" s="38">
        <v>3.6952078441629361E-4</v>
      </c>
      <c r="AA19" s="38">
        <v>4.421018351319899E-3</v>
      </c>
      <c r="AB19" s="38">
        <v>7.5723411943983082E-5</v>
      </c>
      <c r="AC19" s="38">
        <v>2.0176510297458068E-4</v>
      </c>
      <c r="AD19" s="38">
        <v>5.8281055842986519E-5</v>
      </c>
      <c r="AE19" s="38">
        <v>6.2912111818574335E-5</v>
      </c>
      <c r="AF19" s="38">
        <v>4.8115474334591207E-5</v>
      </c>
      <c r="AG19" s="38">
        <v>5.2096427176847881E-5</v>
      </c>
      <c r="AH19" s="38">
        <v>9.3778904778829192E-5</v>
      </c>
      <c r="AI19" s="38">
        <v>6.523075197829918E-5</v>
      </c>
      <c r="AJ19" s="38">
        <v>1.1991127481052019E-4</v>
      </c>
      <c r="AK19" s="38">
        <v>5.2807938683864217E-5</v>
      </c>
      <c r="AL19" s="38">
        <v>3.6652172757830767E-5</v>
      </c>
      <c r="AM19" s="38">
        <v>6.9005851620974608E-5</v>
      </c>
      <c r="AN19" s="38">
        <v>2.6421042280051754E-4</v>
      </c>
      <c r="AO19" s="38">
        <v>5.3110832894071188E-5</v>
      </c>
      <c r="AP19" s="38">
        <v>1.2039607753028222E-4</v>
      </c>
      <c r="AQ19" s="38">
        <v>8.977645225857299E-4</v>
      </c>
      <c r="AR19" s="209">
        <f>P19</f>
        <v>1.0238222950640692</v>
      </c>
      <c r="AS19" s="46">
        <f t="shared" si="48"/>
        <v>4.7648562012115464E-5</v>
      </c>
      <c r="AT19" s="38">
        <f t="shared" si="49"/>
        <v>4.3132616622764167E-5</v>
      </c>
      <c r="AU19" s="38">
        <f t="shared" si="7"/>
        <v>2.4016001126873699E-5</v>
      </c>
      <c r="AV19" s="38">
        <f t="shared" si="8"/>
        <v>1.8517258884799675E-4</v>
      </c>
      <c r="AW19" s="38">
        <f t="shared" si="9"/>
        <v>3.3379204503729303E-4</v>
      </c>
      <c r="AX19" s="38">
        <f t="shared" si="10"/>
        <v>8.4038565771551473E-5</v>
      </c>
      <c r="AY19" s="38">
        <f t="shared" si="11"/>
        <v>4.1347397776618199E-5</v>
      </c>
      <c r="AZ19" s="38">
        <f t="shared" si="12"/>
        <v>2.5894621301940157E-4</v>
      </c>
      <c r="BA19" s="38">
        <f t="shared" si="13"/>
        <v>7.0246054567755687E-5</v>
      </c>
      <c r="BB19" s="38">
        <f t="shared" si="14"/>
        <v>4.3512276945037798E-5</v>
      </c>
      <c r="BC19" s="38">
        <f t="shared" si="15"/>
        <v>4.0662401406043529E-4</v>
      </c>
      <c r="BD19" s="38">
        <f t="shared" si="16"/>
        <v>1.804263361489892E-3</v>
      </c>
      <c r="BE19" s="38">
        <f t="shared" si="17"/>
        <v>1</v>
      </c>
      <c r="BF19" s="38">
        <f t="shared" si="18"/>
        <v>1.364254148769124E-3</v>
      </c>
      <c r="BG19" s="38">
        <f t="shared" si="19"/>
        <v>4.3237865782965783E-2</v>
      </c>
      <c r="BH19" s="38">
        <f t="shared" si="20"/>
        <v>1.7772484934603136E-2</v>
      </c>
      <c r="BI19" s="38">
        <f t="shared" si="0"/>
        <v>2.4542876030706078E-2</v>
      </c>
      <c r="BJ19" s="38">
        <f t="shared" si="1"/>
        <v>3.0908082340404398E-3</v>
      </c>
      <c r="BK19" s="38">
        <f t="shared" si="21"/>
        <v>2.2310136434994933E-3</v>
      </c>
      <c r="BL19" s="38">
        <f t="shared" si="22"/>
        <v>9.6048476450628761E-3</v>
      </c>
      <c r="BM19" s="38">
        <f t="shared" si="23"/>
        <v>1.0617088378862076E-3</v>
      </c>
      <c r="BN19" s="38">
        <f t="shared" si="24"/>
        <v>3.5569219400282112E-2</v>
      </c>
      <c r="BO19" s="38">
        <f t="shared" si="25"/>
        <v>3.6648175968120801E-4</v>
      </c>
      <c r="BP19" s="38">
        <f t="shared" si="26"/>
        <v>4.413844870938162E-3</v>
      </c>
      <c r="BQ19" s="38">
        <f t="shared" si="27"/>
        <v>7.0333894619826548E-5</v>
      </c>
      <c r="BR19" s="38">
        <f t="shared" si="28"/>
        <v>1.7987342703775844E-4</v>
      </c>
      <c r="BS19" s="38">
        <f t="shared" si="29"/>
        <v>5.8205447419837524E-5</v>
      </c>
      <c r="BT19" s="38">
        <f t="shared" si="30"/>
        <v>6.2492491336386437E-5</v>
      </c>
      <c r="BU19" s="38">
        <f t="shared" si="31"/>
        <v>4.6194428150303661E-5</v>
      </c>
      <c r="BV19" s="38">
        <f t="shared" si="32"/>
        <v>5.0848144556896752E-5</v>
      </c>
      <c r="BW19" s="38">
        <f t="shared" si="33"/>
        <v>8.7551792734567852E-5</v>
      </c>
      <c r="BX19" s="38">
        <f t="shared" si="34"/>
        <v>5.8606836047697443E-5</v>
      </c>
      <c r="BY19" s="38">
        <f t="shared" si="35"/>
        <v>1.1984259112261461E-4</v>
      </c>
      <c r="BZ19" s="38">
        <f t="shared" si="36"/>
        <v>5.2801814928007615E-5</v>
      </c>
      <c r="CA19" s="38">
        <f t="shared" si="37"/>
        <v>3.610481031953097E-5</v>
      </c>
      <c r="CB19" s="38">
        <f t="shared" si="38"/>
        <v>6.8950882430101519E-5</v>
      </c>
      <c r="CC19" s="38">
        <f t="shared" si="39"/>
        <v>2.3836537363223541E-4</v>
      </c>
      <c r="CD19" s="38">
        <f t="shared" si="40"/>
        <v>5.241799233847052E-5</v>
      </c>
      <c r="CE19" s="38">
        <f t="shared" si="41"/>
        <v>1.2033286860387433E-4</v>
      </c>
      <c r="CF19" s="43">
        <f t="shared" si="42"/>
        <v>8.9598768057827603E-4</v>
      </c>
      <c r="CG19" s="236">
        <v>0</v>
      </c>
      <c r="CH19" s="44">
        <v>0.33146248024218394</v>
      </c>
      <c r="CI19" s="236">
        <f t="shared" si="2"/>
        <v>0</v>
      </c>
      <c r="CJ19" s="44">
        <v>4.0011251908805959E-2</v>
      </c>
      <c r="CK19" s="236">
        <f t="shared" si="3"/>
        <v>0</v>
      </c>
      <c r="CL19" s="1986"/>
      <c r="CM19" s="1989"/>
      <c r="CN19" s="66">
        <v>4.1300585541718893E-5</v>
      </c>
      <c r="CO19" s="243">
        <f t="shared" si="4"/>
        <v>0</v>
      </c>
      <c r="CP19" s="243">
        <f t="shared" si="5"/>
        <v>0</v>
      </c>
      <c r="CQ19" s="243">
        <f t="shared" si="6"/>
        <v>0</v>
      </c>
      <c r="CR19" s="236">
        <f t="shared" si="43"/>
        <v>0</v>
      </c>
      <c r="CS19" s="86"/>
      <c r="CT19" s="41">
        <v>13</v>
      </c>
      <c r="CU19" s="42" t="s">
        <v>15</v>
      </c>
      <c r="CV19" s="61">
        <v>1.0689000000000001E-2</v>
      </c>
      <c r="CW19" s="62">
        <f t="shared" si="44"/>
        <v>0</v>
      </c>
      <c r="CX19" s="63">
        <f t="shared" si="45"/>
        <v>0</v>
      </c>
      <c r="CY19" s="64">
        <v>1.0160000000000001E-2</v>
      </c>
      <c r="CZ19" s="62">
        <f t="shared" si="46"/>
        <v>0</v>
      </c>
      <c r="DA19" s="62">
        <f t="shared" si="47"/>
        <v>0</v>
      </c>
    </row>
    <row r="20" spans="1:105" ht="11.25" customHeight="1">
      <c r="A20" s="27">
        <v>14</v>
      </c>
      <c r="B20" s="45" t="s">
        <v>16</v>
      </c>
      <c r="C20" s="276">
        <v>0</v>
      </c>
      <c r="D20" s="452">
        <v>3.5648107401062443E-6</v>
      </c>
      <c r="E20" s="38">
        <v>5.0959732290815627E-6</v>
      </c>
      <c r="F20" s="38">
        <v>2.7659569149041302E-6</v>
      </c>
      <c r="G20" s="38">
        <v>5.2614166482357237E-6</v>
      </c>
      <c r="H20" s="38">
        <v>2.0819136438731263E-5</v>
      </c>
      <c r="I20" s="38">
        <v>2.0441987921207934E-5</v>
      </c>
      <c r="J20" s="38">
        <v>3.55762131731939E-6</v>
      </c>
      <c r="K20" s="38">
        <v>1.5754412553742479E-5</v>
      </c>
      <c r="L20" s="38">
        <v>6.3598231681735073E-5</v>
      </c>
      <c r="M20" s="38">
        <v>3.8784822765659339E-6</v>
      </c>
      <c r="N20" s="38">
        <v>6.4080409900320537E-5</v>
      </c>
      <c r="O20" s="38">
        <v>5.9681987915293693E-5</v>
      </c>
      <c r="P20" s="38">
        <v>5.5114183059353807E-4</v>
      </c>
      <c r="Q20" s="38">
        <v>1.001813991908262</v>
      </c>
      <c r="R20" s="38">
        <v>1.186456644042751E-3</v>
      </c>
      <c r="S20" s="38">
        <v>1.1755057120071371E-3</v>
      </c>
      <c r="T20" s="38">
        <v>8.6045112781742421E-4</v>
      </c>
      <c r="U20" s="38">
        <v>1.1285958767415266E-3</v>
      </c>
      <c r="V20" s="38">
        <v>2.1960494919622707E-3</v>
      </c>
      <c r="W20" s="38">
        <v>1.6922707134498049E-3</v>
      </c>
      <c r="X20" s="38">
        <v>7.9642017880125217E-4</v>
      </c>
      <c r="Y20" s="38">
        <v>5.2762866446814179E-4</v>
      </c>
      <c r="Z20" s="38">
        <v>1.789762807783581E-4</v>
      </c>
      <c r="AA20" s="38">
        <v>3.6041973145905181E-4</v>
      </c>
      <c r="AB20" s="38">
        <v>1.5511346589506994E-5</v>
      </c>
      <c r="AC20" s="38">
        <v>2.5617887114267332E-5</v>
      </c>
      <c r="AD20" s="38">
        <v>6.9977081136375185E-6</v>
      </c>
      <c r="AE20" s="38">
        <v>6.4996580279877777E-6</v>
      </c>
      <c r="AF20" s="38">
        <v>6.0164121375201011E-6</v>
      </c>
      <c r="AG20" s="38">
        <v>4.5724874959564382E-6</v>
      </c>
      <c r="AH20" s="38">
        <v>8.1736060352567289E-6</v>
      </c>
      <c r="AI20" s="38">
        <v>1.1980164936103978E-5</v>
      </c>
      <c r="AJ20" s="38">
        <v>1.802642641592437E-5</v>
      </c>
      <c r="AK20" s="38">
        <v>7.7208611369913103E-6</v>
      </c>
      <c r="AL20" s="38">
        <v>3.3509048630454461E-5</v>
      </c>
      <c r="AM20" s="38">
        <v>1.3731132990736077E-5</v>
      </c>
      <c r="AN20" s="38">
        <v>3.3427931923188104E-5</v>
      </c>
      <c r="AO20" s="38">
        <v>1.3907523893222701E-5</v>
      </c>
      <c r="AP20" s="38">
        <v>6.6435709766854431E-5</v>
      </c>
      <c r="AQ20" s="38">
        <v>1.0268420155233912E-4</v>
      </c>
      <c r="AR20" s="209">
        <f>Q20</f>
        <v>1.001813991908262</v>
      </c>
      <c r="AS20" s="46">
        <f t="shared" si="48"/>
        <v>3.4238690198181329E-6</v>
      </c>
      <c r="AT20" s="38">
        <f t="shared" si="49"/>
        <v>4.7383877408281943E-6</v>
      </c>
      <c r="AU20" s="38">
        <f t="shared" si="7"/>
        <v>2.3593588202795144E-6</v>
      </c>
      <c r="AV20" s="38">
        <f t="shared" si="8"/>
        <v>5.2103046090445311E-6</v>
      </c>
      <c r="AW20" s="38">
        <f t="shared" si="9"/>
        <v>2.0798238442807992E-5</v>
      </c>
      <c r="AX20" s="38">
        <f t="shared" si="10"/>
        <v>1.9223314557491015E-5</v>
      </c>
      <c r="AY20" s="38">
        <f t="shared" si="11"/>
        <v>3.5408939686652478E-6</v>
      </c>
      <c r="AZ20" s="38">
        <f t="shared" si="12"/>
        <v>1.3248320660715411E-5</v>
      </c>
      <c r="BA20" s="38">
        <f t="shared" si="13"/>
        <v>6.3465805174560763E-5</v>
      </c>
      <c r="BB20" s="38">
        <f t="shared" si="14"/>
        <v>3.8395930205122484E-6</v>
      </c>
      <c r="BC20" s="38">
        <f t="shared" si="15"/>
        <v>6.2415244650244797E-5</v>
      </c>
      <c r="BD20" s="38">
        <f t="shared" si="16"/>
        <v>5.7401114362926784E-5</v>
      </c>
      <c r="BE20" s="38">
        <f t="shared" si="17"/>
        <v>5.3831786360839938E-4</v>
      </c>
      <c r="BF20" s="38">
        <f t="shared" si="18"/>
        <v>1</v>
      </c>
      <c r="BG20" s="38">
        <f t="shared" si="19"/>
        <v>1.1771649053356863E-3</v>
      </c>
      <c r="BH20" s="38">
        <f t="shared" si="20"/>
        <v>1.1718016071761309E-3</v>
      </c>
      <c r="BI20" s="38">
        <f t="shared" si="0"/>
        <v>8.5562223864617162E-4</v>
      </c>
      <c r="BJ20" s="38">
        <f t="shared" si="1"/>
        <v>1.1181074222387244E-3</v>
      </c>
      <c r="BK20" s="38">
        <f t="shared" si="21"/>
        <v>1.9165145163955492E-3</v>
      </c>
      <c r="BL20" s="38">
        <f t="shared" si="22"/>
        <v>1.6848313883706489E-3</v>
      </c>
      <c r="BM20" s="38">
        <f t="shared" si="23"/>
        <v>7.9626597820828195E-4</v>
      </c>
      <c r="BN20" s="38">
        <f t="shared" si="24"/>
        <v>5.2357948539574089E-4</v>
      </c>
      <c r="BO20" s="38">
        <f t="shared" si="25"/>
        <v>1.7750433828630523E-4</v>
      </c>
      <c r="BP20" s="38">
        <f t="shared" si="26"/>
        <v>3.5983491961993317E-4</v>
      </c>
      <c r="BQ20" s="38">
        <f t="shared" si="27"/>
        <v>1.4407346267559179E-5</v>
      </c>
      <c r="BR20" s="38">
        <f t="shared" si="28"/>
        <v>2.2838325759882432E-5</v>
      </c>
      <c r="BS20" s="38">
        <f t="shared" si="29"/>
        <v>6.9886299377452619E-6</v>
      </c>
      <c r="BT20" s="38">
        <f t="shared" si="30"/>
        <v>6.4563056502512633E-6</v>
      </c>
      <c r="BU20" s="38">
        <f t="shared" si="31"/>
        <v>5.7762023975201959E-6</v>
      </c>
      <c r="BV20" s="38">
        <f t="shared" si="32"/>
        <v>4.4629261117991218E-6</v>
      </c>
      <c r="BW20" s="38">
        <f t="shared" si="33"/>
        <v>7.6308617932842565E-6</v>
      </c>
      <c r="BX20" s="38">
        <f t="shared" si="34"/>
        <v>1.0763628211249183E-5</v>
      </c>
      <c r="BY20" s="38">
        <f t="shared" si="35"/>
        <v>1.8016101102913058E-5</v>
      </c>
      <c r="BZ20" s="38">
        <f t="shared" si="36"/>
        <v>7.7199658043995817E-6</v>
      </c>
      <c r="CA20" s="38">
        <f t="shared" si="37"/>
        <v>3.300862551271301E-5</v>
      </c>
      <c r="CB20" s="38">
        <f t="shared" si="38"/>
        <v>1.3720194943417751E-5</v>
      </c>
      <c r="CC20" s="38">
        <f t="shared" si="39"/>
        <v>3.0158013443094397E-5</v>
      </c>
      <c r="CD20" s="38">
        <f t="shared" si="40"/>
        <v>1.3726097693403387E-5</v>
      </c>
      <c r="CE20" s="38">
        <f t="shared" si="41"/>
        <v>6.6400830475305645E-5</v>
      </c>
      <c r="CF20" s="43">
        <f t="shared" si="42"/>
        <v>1.0248097052880239E-4</v>
      </c>
      <c r="CG20" s="236">
        <v>0</v>
      </c>
      <c r="CH20" s="46">
        <v>0.77548217344177917</v>
      </c>
      <c r="CI20" s="236">
        <f t="shared" si="2"/>
        <v>0</v>
      </c>
      <c r="CJ20" s="46">
        <v>0.11413299795629618</v>
      </c>
      <c r="CK20" s="236">
        <f t="shared" si="3"/>
        <v>0</v>
      </c>
      <c r="CL20" s="1986"/>
      <c r="CM20" s="1989"/>
      <c r="CN20" s="61">
        <v>2.7706369420763225E-5</v>
      </c>
      <c r="CO20" s="243">
        <f t="shared" si="4"/>
        <v>0</v>
      </c>
      <c r="CP20" s="243">
        <f t="shared" si="5"/>
        <v>0</v>
      </c>
      <c r="CQ20" s="243">
        <f t="shared" si="6"/>
        <v>0</v>
      </c>
      <c r="CR20" s="236">
        <f t="shared" si="43"/>
        <v>0</v>
      </c>
      <c r="CS20" s="86"/>
      <c r="CT20" s="27">
        <v>14</v>
      </c>
      <c r="CU20" s="45" t="s">
        <v>16</v>
      </c>
      <c r="CV20" s="61">
        <v>9.554E-3</v>
      </c>
      <c r="CW20" s="62">
        <f t="shared" si="44"/>
        <v>0</v>
      </c>
      <c r="CX20" s="63">
        <f t="shared" si="45"/>
        <v>0</v>
      </c>
      <c r="CY20" s="64">
        <v>9.554E-3</v>
      </c>
      <c r="CZ20" s="62">
        <f t="shared" si="46"/>
        <v>0</v>
      </c>
      <c r="DA20" s="62">
        <f t="shared" si="47"/>
        <v>0</v>
      </c>
    </row>
    <row r="21" spans="1:105" ht="11.25" customHeight="1">
      <c r="A21" s="27">
        <v>15</v>
      </c>
      <c r="B21" s="45" t="s">
        <v>17</v>
      </c>
      <c r="C21" s="276">
        <v>0</v>
      </c>
      <c r="D21" s="452">
        <v>2.3250253890454742E-4</v>
      </c>
      <c r="E21" s="38">
        <v>4.2401387927653043E-4</v>
      </c>
      <c r="F21" s="38">
        <v>1.4684281336384546E-4</v>
      </c>
      <c r="G21" s="38">
        <v>2.8058923061882707E-4</v>
      </c>
      <c r="H21" s="38">
        <v>2.0531724402507038E-3</v>
      </c>
      <c r="I21" s="38">
        <v>1.2569088172485917E-3</v>
      </c>
      <c r="J21" s="38">
        <v>4.974044319944321E-4</v>
      </c>
      <c r="K21" s="38">
        <v>5.2931342678195234E-4</v>
      </c>
      <c r="L21" s="38">
        <v>1.0219852583087719E-3</v>
      </c>
      <c r="M21" s="38">
        <v>8.8661168535220932E-5</v>
      </c>
      <c r="N21" s="38">
        <v>7.441457051102499E-4</v>
      </c>
      <c r="O21" s="38">
        <v>1.0612455976870357E-3</v>
      </c>
      <c r="P21" s="38">
        <v>5.8951432287227966E-4</v>
      </c>
      <c r="Q21" s="38">
        <v>8.685630650324261E-5</v>
      </c>
      <c r="R21" s="38">
        <v>1.0078933195043009</v>
      </c>
      <c r="S21" s="38">
        <v>3.2543099290475415E-3</v>
      </c>
      <c r="T21" s="38">
        <v>5.6963046409477429E-3</v>
      </c>
      <c r="U21" s="38">
        <v>3.331534898015551E-3</v>
      </c>
      <c r="V21" s="38">
        <v>4.1482294040100483E-3</v>
      </c>
      <c r="W21" s="38">
        <v>3.5560646634696901E-3</v>
      </c>
      <c r="X21" s="38">
        <v>1.952569935493592E-3</v>
      </c>
      <c r="Y21" s="38">
        <v>5.7818008681213909E-3</v>
      </c>
      <c r="Z21" s="38">
        <v>8.2829724530271095E-4</v>
      </c>
      <c r="AA21" s="38">
        <v>9.6843625458624596E-3</v>
      </c>
      <c r="AB21" s="38">
        <v>2.2844444487472604E-4</v>
      </c>
      <c r="AC21" s="38">
        <v>4.952808287404058E-4</v>
      </c>
      <c r="AD21" s="38">
        <v>1.2333793248007317E-4</v>
      </c>
      <c r="AE21" s="38">
        <v>3.9343545621644676E-4</v>
      </c>
      <c r="AF21" s="38">
        <v>9.3331909004461605E-5</v>
      </c>
      <c r="AG21" s="38">
        <v>1.4430358187615024E-4</v>
      </c>
      <c r="AH21" s="38">
        <v>2.5365353026758863E-4</v>
      </c>
      <c r="AI21" s="38">
        <v>1.6933560327141517E-4</v>
      </c>
      <c r="AJ21" s="38">
        <v>8.1051310252432942E-4</v>
      </c>
      <c r="AK21" s="38">
        <v>1.1409336681358371E-4</v>
      </c>
      <c r="AL21" s="38">
        <v>1.1414254831159886E-4</v>
      </c>
      <c r="AM21" s="38">
        <v>4.8754132571729561E-4</v>
      </c>
      <c r="AN21" s="38">
        <v>2.8466685684240637E-4</v>
      </c>
      <c r="AO21" s="38">
        <v>4.1139586259754293E-4</v>
      </c>
      <c r="AP21" s="38">
        <v>2.7320393891279931E-4</v>
      </c>
      <c r="AQ21" s="38">
        <v>9.5667335261718708E-4</v>
      </c>
      <c r="AR21" s="209">
        <f>R21</f>
        <v>1.0078933195043009</v>
      </c>
      <c r="AS21" s="46">
        <f t="shared" si="48"/>
        <v>2.2331009919494764E-4</v>
      </c>
      <c r="AT21" s="38">
        <f t="shared" si="49"/>
        <v>3.9426073827060145E-4</v>
      </c>
      <c r="AU21" s="38">
        <f t="shared" si="7"/>
        <v>1.252567908913562E-4</v>
      </c>
      <c r="AV21" s="38">
        <f t="shared" si="8"/>
        <v>2.7786344615603886E-4</v>
      </c>
      <c r="AW21" s="38">
        <f t="shared" si="9"/>
        <v>2.0511114907289787E-3</v>
      </c>
      <c r="AX21" s="38">
        <f t="shared" si="10"/>
        <v>1.1819767068244073E-3</v>
      </c>
      <c r="AY21" s="38">
        <f t="shared" si="11"/>
        <v>4.9506571839510061E-4</v>
      </c>
      <c r="AZ21" s="38">
        <f t="shared" si="12"/>
        <v>4.4511428046636891E-4</v>
      </c>
      <c r="BA21" s="38">
        <f t="shared" si="13"/>
        <v>1.0198572441397816E-3</v>
      </c>
      <c r="BB21" s="38">
        <f t="shared" si="14"/>
        <v>8.7772169530115748E-5</v>
      </c>
      <c r="BC21" s="38">
        <f t="shared" si="15"/>
        <v>7.2480866324253713E-4</v>
      </c>
      <c r="BD21" s="38">
        <f t="shared" si="16"/>
        <v>1.0206878498491842E-3</v>
      </c>
      <c r="BE21" s="38">
        <f t="shared" si="17"/>
        <v>5.7579750481541209E-4</v>
      </c>
      <c r="BF21" s="38">
        <f t="shared" si="18"/>
        <v>8.6699035155017289E-5</v>
      </c>
      <c r="BG21" s="38">
        <f t="shared" si="19"/>
        <v>1</v>
      </c>
      <c r="BH21" s="38">
        <f t="shared" si="20"/>
        <v>3.2440553594553661E-3</v>
      </c>
      <c r="BI21" s="38">
        <f t="shared" si="0"/>
        <v>5.6643367314319504E-3</v>
      </c>
      <c r="BJ21" s="38">
        <f t="shared" si="1"/>
        <v>3.3005737250018587E-3</v>
      </c>
      <c r="BK21" s="38">
        <f t="shared" si="21"/>
        <v>3.6202015934624038E-3</v>
      </c>
      <c r="BL21" s="38">
        <f t="shared" si="22"/>
        <v>3.5404319867213463E-3</v>
      </c>
      <c r="BM21" s="38">
        <f t="shared" si="23"/>
        <v>1.9521918844975434E-3</v>
      </c>
      <c r="BN21" s="38">
        <f t="shared" si="24"/>
        <v>5.7374296111132334E-3</v>
      </c>
      <c r="BO21" s="38">
        <f t="shared" si="25"/>
        <v>8.2148513642376264E-4</v>
      </c>
      <c r="BP21" s="38">
        <f t="shared" si="26"/>
        <v>9.668648839378605E-3</v>
      </c>
      <c r="BQ21" s="38">
        <f t="shared" si="27"/>
        <v>2.1218520269780921E-4</v>
      </c>
      <c r="BR21" s="38">
        <f t="shared" si="28"/>
        <v>4.4154246050597575E-4</v>
      </c>
      <c r="BS21" s="38">
        <f t="shared" si="29"/>
        <v>1.2317792531386124E-4</v>
      </c>
      <c r="BT21" s="38">
        <f t="shared" si="30"/>
        <v>3.9081126238357312E-4</v>
      </c>
      <c r="BU21" s="38">
        <f t="shared" si="31"/>
        <v>8.9605562955818484E-5</v>
      </c>
      <c r="BV21" s="38">
        <f t="shared" si="32"/>
        <v>1.4084592339524878E-4</v>
      </c>
      <c r="BW21" s="38">
        <f t="shared" si="33"/>
        <v>2.3681041446106568E-4</v>
      </c>
      <c r="BX21" s="38">
        <f t="shared" si="34"/>
        <v>1.5214026570270622E-4</v>
      </c>
      <c r="BY21" s="38">
        <f t="shared" si="35"/>
        <v>8.1004885069258859E-4</v>
      </c>
      <c r="BZ21" s="38">
        <f t="shared" si="36"/>
        <v>1.1408013622854975E-4</v>
      </c>
      <c r="CA21" s="38">
        <f t="shared" si="37"/>
        <v>1.1243794695084485E-4</v>
      </c>
      <c r="CB21" s="38">
        <f t="shared" si="38"/>
        <v>4.8715295644769982E-4</v>
      </c>
      <c r="CC21" s="38">
        <f t="shared" si="39"/>
        <v>2.5682076041029425E-4</v>
      </c>
      <c r="CD21" s="38">
        <f t="shared" si="40"/>
        <v>4.0602912812018332E-4</v>
      </c>
      <c r="CE21" s="38">
        <f t="shared" si="41"/>
        <v>2.7306050460809998E-4</v>
      </c>
      <c r="CF21" s="43">
        <f t="shared" si="42"/>
        <v>9.5477991914150683E-4</v>
      </c>
      <c r="CG21" s="236">
        <v>0</v>
      </c>
      <c r="CH21" s="46">
        <v>0.4317111913357401</v>
      </c>
      <c r="CI21" s="236">
        <f t="shared" si="2"/>
        <v>0</v>
      </c>
      <c r="CJ21" s="46">
        <v>0.27968231046931408</v>
      </c>
      <c r="CK21" s="236">
        <f t="shared" si="3"/>
        <v>0</v>
      </c>
      <c r="CL21" s="1986"/>
      <c r="CM21" s="1989"/>
      <c r="CN21" s="61">
        <v>2.8380707517041185E-4</v>
      </c>
      <c r="CO21" s="243">
        <f t="shared" si="4"/>
        <v>0</v>
      </c>
      <c r="CP21" s="243">
        <f t="shared" si="5"/>
        <v>0</v>
      </c>
      <c r="CQ21" s="243">
        <f t="shared" si="6"/>
        <v>0</v>
      </c>
      <c r="CR21" s="236">
        <f t="shared" si="43"/>
        <v>0</v>
      </c>
      <c r="CS21" s="86"/>
      <c r="CT21" s="27">
        <v>15</v>
      </c>
      <c r="CU21" s="45" t="s">
        <v>17</v>
      </c>
      <c r="CV21" s="61">
        <v>8.9242000000000002E-2</v>
      </c>
      <c r="CW21" s="62">
        <f t="shared" si="44"/>
        <v>0</v>
      </c>
      <c r="CX21" s="63">
        <f t="shared" si="45"/>
        <v>0</v>
      </c>
      <c r="CY21" s="64">
        <v>8.0029000000000003E-2</v>
      </c>
      <c r="CZ21" s="62">
        <f t="shared" si="46"/>
        <v>0</v>
      </c>
      <c r="DA21" s="62">
        <f t="shared" si="47"/>
        <v>0</v>
      </c>
    </row>
    <row r="22" spans="1:105" ht="11.25" customHeight="1">
      <c r="A22" s="27">
        <v>16</v>
      </c>
      <c r="B22" s="45" t="s">
        <v>408</v>
      </c>
      <c r="C22" s="276">
        <v>0</v>
      </c>
      <c r="D22" s="452">
        <v>5.2615388814951867E-6</v>
      </c>
      <c r="E22" s="38">
        <v>5.5560132568006084E-6</v>
      </c>
      <c r="F22" s="38">
        <v>7.2745913129389424E-6</v>
      </c>
      <c r="G22" s="38">
        <v>6.2053205888931338E-6</v>
      </c>
      <c r="H22" s="38">
        <v>4.6156597191632507E-5</v>
      </c>
      <c r="I22" s="38">
        <v>6.1897935434387245E-6</v>
      </c>
      <c r="J22" s="38">
        <v>5.7108110885011191E-6</v>
      </c>
      <c r="K22" s="38">
        <v>1.3115178073901364E-5</v>
      </c>
      <c r="L22" s="38">
        <v>7.3516559239589833E-6</v>
      </c>
      <c r="M22" s="38">
        <v>7.3230024430777336E-6</v>
      </c>
      <c r="N22" s="38">
        <v>1.4946291963023052E-5</v>
      </c>
      <c r="O22" s="38">
        <v>2.6687298023068796E-5</v>
      </c>
      <c r="P22" s="38">
        <v>1.7906233927555984E-5</v>
      </c>
      <c r="Q22" s="38">
        <v>3.3530494119920061E-6</v>
      </c>
      <c r="R22" s="38">
        <v>3.1688025751371595E-5</v>
      </c>
      <c r="S22" s="38">
        <v>1.0031610340934185</v>
      </c>
      <c r="T22" s="38">
        <v>1.1246877461698721E-3</v>
      </c>
      <c r="U22" s="38">
        <v>9.8630569083119789E-5</v>
      </c>
      <c r="V22" s="38">
        <v>8.4336171211352022E-5</v>
      </c>
      <c r="W22" s="38">
        <v>3.8053172869265204E-4</v>
      </c>
      <c r="X22" s="38">
        <v>7.1018101545805473E-5</v>
      </c>
      <c r="Y22" s="38">
        <v>7.1305995634332034E-4</v>
      </c>
      <c r="Z22" s="38">
        <v>1.4825031344299551E-5</v>
      </c>
      <c r="AA22" s="38">
        <v>1.4490774136095226E-4</v>
      </c>
      <c r="AB22" s="38">
        <v>1.2289159651621074E-5</v>
      </c>
      <c r="AC22" s="38">
        <v>2.1423882367175984E-4</v>
      </c>
      <c r="AD22" s="38">
        <v>1.3729166193048508E-5</v>
      </c>
      <c r="AE22" s="38">
        <v>1.5979236273772422E-5</v>
      </c>
      <c r="AF22" s="38">
        <v>1.8420918275474136E-5</v>
      </c>
      <c r="AG22" s="38">
        <v>6.0176659076635208E-6</v>
      </c>
      <c r="AH22" s="38">
        <v>2.5252549819870725E-5</v>
      </c>
      <c r="AI22" s="38">
        <v>2.311288321171347E-5</v>
      </c>
      <c r="AJ22" s="38">
        <v>2.7308922105773699E-5</v>
      </c>
      <c r="AK22" s="38">
        <v>1.1363658018328185E-5</v>
      </c>
      <c r="AL22" s="38">
        <v>9.2198533284704808E-6</v>
      </c>
      <c r="AM22" s="38">
        <v>1.6251790920732564E-5</v>
      </c>
      <c r="AN22" s="38">
        <v>1.9052137624011152E-4</v>
      </c>
      <c r="AO22" s="38">
        <v>1.0206802886570666E-5</v>
      </c>
      <c r="AP22" s="38">
        <v>6.3944356734968664E-6</v>
      </c>
      <c r="AQ22" s="38">
        <v>1.5660834338433234E-5</v>
      </c>
      <c r="AR22" s="209">
        <f>S22</f>
        <v>1.0031610340934185</v>
      </c>
      <c r="AS22" s="46">
        <f t="shared" si="48"/>
        <v>5.0535137167991741E-6</v>
      </c>
      <c r="AT22" s="38">
        <f t="shared" si="49"/>
        <v>5.1661466653049341E-6</v>
      </c>
      <c r="AU22" s="38">
        <f t="shared" si="7"/>
        <v>6.205220003835859E-6</v>
      </c>
      <c r="AV22" s="38">
        <f t="shared" si="8"/>
        <v>6.1450389935855707E-6</v>
      </c>
      <c r="AW22" s="38">
        <f t="shared" si="9"/>
        <v>4.6110265760798118E-5</v>
      </c>
      <c r="AX22" s="38">
        <f t="shared" si="10"/>
        <v>5.8207816573457022E-6</v>
      </c>
      <c r="AY22" s="38">
        <f t="shared" si="11"/>
        <v>5.6839597966814274E-6</v>
      </c>
      <c r="AZ22" s="38">
        <f t="shared" si="12"/>
        <v>1.1028915489721239E-5</v>
      </c>
      <c r="BA22" s="38">
        <f t="shared" si="13"/>
        <v>7.3363480436891488E-6</v>
      </c>
      <c r="BB22" s="38">
        <f t="shared" si="14"/>
        <v>7.2495752370772535E-6</v>
      </c>
      <c r="BC22" s="38">
        <f t="shared" si="15"/>
        <v>1.4557904216549105E-5</v>
      </c>
      <c r="BD22" s="38">
        <f t="shared" si="16"/>
        <v>2.5667386415376635E-5</v>
      </c>
      <c r="BE22" s="38">
        <f t="shared" si="17"/>
        <v>1.7489591713213707E-5</v>
      </c>
      <c r="BF22" s="38">
        <f t="shared" si="18"/>
        <v>3.3469780209448811E-6</v>
      </c>
      <c r="BG22" s="38">
        <f t="shared" si="19"/>
        <v>3.14398608842415E-5</v>
      </c>
      <c r="BH22" s="38">
        <f t="shared" si="20"/>
        <v>1</v>
      </c>
      <c r="BI22" s="38">
        <f t="shared" si="0"/>
        <v>1.1183759495983501E-3</v>
      </c>
      <c r="BJ22" s="38">
        <f t="shared" si="1"/>
        <v>9.7713959109848797E-5</v>
      </c>
      <c r="BK22" s="38">
        <f t="shared" si="21"/>
        <v>7.3601026286229746E-5</v>
      </c>
      <c r="BL22" s="38">
        <f t="shared" si="22"/>
        <v>3.7885888804713451E-4</v>
      </c>
      <c r="BM22" s="38">
        <f t="shared" si="23"/>
        <v>7.1004351224478266E-5</v>
      </c>
      <c r="BN22" s="38">
        <f t="shared" si="24"/>
        <v>7.0758772246553637E-4</v>
      </c>
      <c r="BO22" s="38">
        <f t="shared" si="25"/>
        <v>1.4703106844098803E-5</v>
      </c>
      <c r="BP22" s="38">
        <f t="shared" si="26"/>
        <v>1.4467261615738817E-4</v>
      </c>
      <c r="BQ22" s="38">
        <f t="shared" si="27"/>
        <v>1.1414494377812054E-5</v>
      </c>
      <c r="BR22" s="38">
        <f t="shared" si="28"/>
        <v>1.9099373900764407E-4</v>
      </c>
      <c r="BS22" s="38">
        <f t="shared" si="29"/>
        <v>1.3711355249303708E-5</v>
      </c>
      <c r="BT22" s="38">
        <f t="shared" si="30"/>
        <v>1.5872655606928314E-5</v>
      </c>
      <c r="BU22" s="38">
        <f t="shared" si="31"/>
        <v>1.7685449379997997E-5</v>
      </c>
      <c r="BV22" s="38">
        <f t="shared" si="32"/>
        <v>5.8734766000223418E-6</v>
      </c>
      <c r="BW22" s="38">
        <f t="shared" si="33"/>
        <v>2.3575728604028097E-5</v>
      </c>
      <c r="BX22" s="38">
        <f t="shared" si="34"/>
        <v>2.0765864502514187E-5</v>
      </c>
      <c r="BY22" s="38">
        <f t="shared" si="35"/>
        <v>2.7293279894597856E-5</v>
      </c>
      <c r="BZ22" s="38">
        <f t="shared" si="36"/>
        <v>1.1362340256849957E-5</v>
      </c>
      <c r="CA22" s="38">
        <f t="shared" si="37"/>
        <v>9.0821643179994744E-6</v>
      </c>
      <c r="CB22" s="38">
        <f t="shared" si="38"/>
        <v>1.6238844949106009E-5</v>
      </c>
      <c r="CC22" s="38">
        <f t="shared" si="39"/>
        <v>1.7188458559293796E-4</v>
      </c>
      <c r="CD22" s="38">
        <f t="shared" si="40"/>
        <v>1.0073653270993322E-5</v>
      </c>
      <c r="CE22" s="38">
        <f t="shared" si="41"/>
        <v>6.3910785424158779E-6</v>
      </c>
      <c r="CF22" s="43">
        <f t="shared" si="42"/>
        <v>1.5629838651229916E-5</v>
      </c>
      <c r="CG22" s="236">
        <v>0</v>
      </c>
      <c r="CH22" s="46">
        <v>0.44939191839937231</v>
      </c>
      <c r="CI22" s="236">
        <f t="shared" si="2"/>
        <v>0</v>
      </c>
      <c r="CJ22" s="46">
        <v>0.28481757551981168</v>
      </c>
      <c r="CK22" s="236">
        <f t="shared" si="3"/>
        <v>0</v>
      </c>
      <c r="CL22" s="1986"/>
      <c r="CM22" s="1989"/>
      <c r="CN22" s="61">
        <v>1.2600407789783367E-5</v>
      </c>
      <c r="CO22" s="243">
        <f t="shared" si="4"/>
        <v>0</v>
      </c>
      <c r="CP22" s="243">
        <f t="shared" si="5"/>
        <v>0</v>
      </c>
      <c r="CQ22" s="243">
        <f t="shared" si="6"/>
        <v>0</v>
      </c>
      <c r="CR22" s="236">
        <f t="shared" si="43"/>
        <v>0</v>
      </c>
      <c r="CS22" s="86"/>
      <c r="CT22" s="27">
        <v>16</v>
      </c>
      <c r="CU22" s="45" t="s">
        <v>408</v>
      </c>
      <c r="CV22" s="61">
        <v>6.6889000000000004E-2</v>
      </c>
      <c r="CW22" s="62">
        <f t="shared" si="44"/>
        <v>0</v>
      </c>
      <c r="CX22" s="63">
        <f t="shared" si="45"/>
        <v>0</v>
      </c>
      <c r="CY22" s="64">
        <v>6.1004000000000003E-2</v>
      </c>
      <c r="CZ22" s="62">
        <f t="shared" si="46"/>
        <v>0</v>
      </c>
      <c r="DA22" s="62">
        <f t="shared" si="47"/>
        <v>0</v>
      </c>
    </row>
    <row r="23" spans="1:105" ht="11.25" customHeight="1">
      <c r="A23" s="27">
        <v>17</v>
      </c>
      <c r="B23" s="45" t="s">
        <v>409</v>
      </c>
      <c r="C23" s="276">
        <v>0</v>
      </c>
      <c r="D23" s="452">
        <v>2.5995370852566291E-5</v>
      </c>
      <c r="E23" s="38">
        <v>2.6743089382993717E-5</v>
      </c>
      <c r="F23" s="38">
        <v>5.226970119501014E-5</v>
      </c>
      <c r="G23" s="38">
        <v>2.1432581989071804E-5</v>
      </c>
      <c r="H23" s="38">
        <v>2.1915174867297461E-4</v>
      </c>
      <c r="I23" s="38">
        <v>3.0547610181369364E-5</v>
      </c>
      <c r="J23" s="38">
        <v>2.9477728977781296E-5</v>
      </c>
      <c r="K23" s="38">
        <v>3.3473348689781418E-5</v>
      </c>
      <c r="L23" s="38">
        <v>3.7215082492855485E-5</v>
      </c>
      <c r="M23" s="38">
        <v>5.1032234006794419E-5</v>
      </c>
      <c r="N23" s="38">
        <v>2.7451654463454432E-4</v>
      </c>
      <c r="O23" s="38">
        <v>1.6133400436217239E-4</v>
      </c>
      <c r="P23" s="38">
        <v>7.8602397780414921E-5</v>
      </c>
      <c r="Q23" s="38">
        <v>1.497518705238751E-5</v>
      </c>
      <c r="R23" s="38">
        <v>5.2430304101318438E-5</v>
      </c>
      <c r="S23" s="38">
        <v>7.3028488327094845E-4</v>
      </c>
      <c r="T23" s="38">
        <v>1.005643716295749</v>
      </c>
      <c r="U23" s="38">
        <v>1.0288432431868638E-4</v>
      </c>
      <c r="V23" s="38">
        <v>3.2698321758916835E-4</v>
      </c>
      <c r="W23" s="38">
        <v>3.9279712332664264E-4</v>
      </c>
      <c r="X23" s="38">
        <v>1.5454301974554747E-4</v>
      </c>
      <c r="Y23" s="38">
        <v>3.7439000227084383E-4</v>
      </c>
      <c r="Z23" s="38">
        <v>5.7142722072208032E-5</v>
      </c>
      <c r="AA23" s="38">
        <v>9.3216967535992212E-5</v>
      </c>
      <c r="AB23" s="38">
        <v>5.9851906283204448E-5</v>
      </c>
      <c r="AC23" s="38">
        <v>1.2799122382745049E-4</v>
      </c>
      <c r="AD23" s="38">
        <v>6.3946845861504863E-5</v>
      </c>
      <c r="AE23" s="38">
        <v>8.3610514810740269E-5</v>
      </c>
      <c r="AF23" s="38">
        <v>1.0019049247267137E-4</v>
      </c>
      <c r="AG23" s="38">
        <v>2.6589313479087156E-5</v>
      </c>
      <c r="AH23" s="38">
        <v>1.3245107117150005E-4</v>
      </c>
      <c r="AI23" s="38">
        <v>1.2348599443584042E-4</v>
      </c>
      <c r="AJ23" s="38">
        <v>9.0683393003001655E-5</v>
      </c>
      <c r="AK23" s="38">
        <v>5.0655791042350684E-5</v>
      </c>
      <c r="AL23" s="38">
        <v>4.3696676473880747E-5</v>
      </c>
      <c r="AM23" s="38">
        <v>8.6254837745944357E-5</v>
      </c>
      <c r="AN23" s="38">
        <v>1.082227095453706E-3</v>
      </c>
      <c r="AO23" s="38">
        <v>4.2977101404901144E-5</v>
      </c>
      <c r="AP23" s="38">
        <v>2.5651079550692726E-5</v>
      </c>
      <c r="AQ23" s="38">
        <v>6.9671395322521277E-5</v>
      </c>
      <c r="AR23" s="209">
        <f>T23</f>
        <v>1.005643716295749</v>
      </c>
      <c r="AS23" s="46">
        <f>D23/$AR$7</f>
        <v>2.4967593347783829E-5</v>
      </c>
      <c r="AT23" s="38">
        <f>E23/$AR$8</f>
        <v>2.4866521307665586E-5</v>
      </c>
      <c r="AU23" s="38">
        <f>F23/$AR$9</f>
        <v>4.4586009233660206E-5</v>
      </c>
      <c r="AV23" s="38">
        <f>G23/$AR$10</f>
        <v>2.1224375142164663E-5</v>
      </c>
      <c r="AW23" s="38">
        <f>H23/$AR$11</f>
        <v>2.1893176681331278E-4</v>
      </c>
      <c r="AX23" s="38">
        <f>I23/$AR$12</f>
        <v>2.8726478156600868E-5</v>
      </c>
      <c r="AY23" s="38">
        <f>J23/$AR$13</f>
        <v>2.9339129558067004E-5</v>
      </c>
      <c r="AZ23" s="38">
        <f>K23/$AR$14</f>
        <v>2.8148663462847841E-5</v>
      </c>
      <c r="BA23" s="38">
        <f>L23/$AR$15</f>
        <v>3.7137591920265427E-5</v>
      </c>
      <c r="BB23" s="38">
        <f>M23/$AR$16</f>
        <v>5.0520537556027331E-5</v>
      </c>
      <c r="BC23" s="38">
        <f>N23/$AR$17</f>
        <v>2.6738307886228459E-4</v>
      </c>
      <c r="BD23" s="38">
        <f>O23/$AR$18</f>
        <v>1.5516828374024198E-4</v>
      </c>
      <c r="BE23" s="38">
        <f>P23/$AR$19</f>
        <v>7.6773477349891174E-5</v>
      </c>
      <c r="BF23" s="38">
        <f>Q23/$AR$20</f>
        <v>1.4948071371874805E-5</v>
      </c>
      <c r="BG23" s="38">
        <f>R23/$AR$21</f>
        <v>5.2019696020115056E-5</v>
      </c>
      <c r="BH23" s="38">
        <f>S23/$AR$22</f>
        <v>7.2798370196956958E-4</v>
      </c>
      <c r="BI23" s="38">
        <f t="shared" si="0"/>
        <v>1</v>
      </c>
      <c r="BJ23" s="38">
        <f t="shared" si="1"/>
        <v>1.0192818264130966E-4</v>
      </c>
      <c r="BK23" s="38">
        <f>V23/$AR$25</f>
        <v>2.8536154828068516E-4</v>
      </c>
      <c r="BL23" s="38">
        <f>W23/$AR$26</f>
        <v>3.9107036325961578E-4</v>
      </c>
      <c r="BM23" s="38">
        <f>X23/$AR$27</f>
        <v>1.5451309756888936E-4</v>
      </c>
      <c r="BN23" s="38">
        <f t="shared" si="24"/>
        <v>3.7151682220273787E-4</v>
      </c>
      <c r="BO23" s="38">
        <f t="shared" si="25"/>
        <v>5.6672767057142029E-5</v>
      </c>
      <c r="BP23" s="38">
        <f t="shared" si="26"/>
        <v>9.3065715033802341E-5</v>
      </c>
      <c r="BQ23" s="38">
        <f>AB23/$AR$31</f>
        <v>5.5592023143816208E-5</v>
      </c>
      <c r="BR23" s="38">
        <f>AC23/$AR$32</f>
        <v>1.1410407310872174E-4</v>
      </c>
      <c r="BS23" s="38">
        <f>AD23/$AR$33</f>
        <v>6.3863887169164665E-5</v>
      </c>
      <c r="BT23" s="38">
        <f>AE23/$AR$34</f>
        <v>8.3052837067509549E-5</v>
      </c>
      <c r="BU23" s="38">
        <f>AF23/$AR$35</f>
        <v>9.619031236578745E-5</v>
      </c>
      <c r="BV23" s="38">
        <f>AG23/$AR$36</f>
        <v>2.5952206873298129E-5</v>
      </c>
      <c r="BW23" s="38">
        <f>AH23/$AR$37</f>
        <v>1.2365604778630945E-4</v>
      </c>
      <c r="BX23" s="38">
        <f>AI23/$AR$38</f>
        <v>1.1094649702176986E-4</v>
      </c>
      <c r="BY23" s="38">
        <f>AJ23/$AR$39</f>
        <v>9.0631450682539472E-5</v>
      </c>
      <c r="BZ23" s="38">
        <f>AK23/$AR$40</f>
        <v>5.0649916855537153E-5</v>
      </c>
      <c r="CA23" s="38">
        <f>AL23/$AR$41</f>
        <v>4.3044111630361865E-5</v>
      </c>
      <c r="CB23" s="38">
        <f>AM23/$AR$42</f>
        <v>8.6186128230324909E-5</v>
      </c>
      <c r="CC23" s="38">
        <f>AN23/$AR$43</f>
        <v>9.763636999192835E-4</v>
      </c>
      <c r="CD23" s="38">
        <f>AO23/$AR$44</f>
        <v>4.2416457235097476E-5</v>
      </c>
      <c r="CE23" s="38">
        <f>AP23/$AR$45</f>
        <v>2.5637612523918578E-5</v>
      </c>
      <c r="CF23" s="43">
        <f>AQ23/$AR$46</f>
        <v>6.9533502747338619E-5</v>
      </c>
      <c r="CG23" s="236">
        <v>0</v>
      </c>
      <c r="CH23" s="46">
        <v>0.44720659426926596</v>
      </c>
      <c r="CI23" s="236">
        <f t="shared" si="2"/>
        <v>0</v>
      </c>
      <c r="CJ23" s="46">
        <v>0.25353264424964017</v>
      </c>
      <c r="CK23" s="236">
        <f t="shared" si="3"/>
        <v>0</v>
      </c>
      <c r="CL23" s="1986"/>
      <c r="CM23" s="1989"/>
      <c r="CN23" s="61">
        <v>5.0397509867682307E-5</v>
      </c>
      <c r="CO23" s="243">
        <f t="shared" si="4"/>
        <v>0</v>
      </c>
      <c r="CP23" s="243">
        <f t="shared" si="5"/>
        <v>0</v>
      </c>
      <c r="CQ23" s="243">
        <f t="shared" si="6"/>
        <v>0</v>
      </c>
      <c r="CR23" s="236">
        <f t="shared" si="43"/>
        <v>0</v>
      </c>
      <c r="CS23" s="86"/>
      <c r="CT23" s="27">
        <v>17</v>
      </c>
      <c r="CU23" s="45" t="s">
        <v>409</v>
      </c>
      <c r="CV23" s="61">
        <v>5.4886999999999998E-2</v>
      </c>
      <c r="CW23" s="62">
        <f t="shared" si="44"/>
        <v>0</v>
      </c>
      <c r="CX23" s="63">
        <f t="shared" si="45"/>
        <v>0</v>
      </c>
      <c r="CY23" s="64">
        <v>5.3970999999999998E-2</v>
      </c>
      <c r="CZ23" s="62">
        <f t="shared" si="46"/>
        <v>0</v>
      </c>
      <c r="DA23" s="62">
        <f t="shared" si="47"/>
        <v>0</v>
      </c>
    </row>
    <row r="24" spans="1:105" ht="11.25" customHeight="1">
      <c r="A24" s="27">
        <v>18</v>
      </c>
      <c r="B24" s="45" t="s">
        <v>410</v>
      </c>
      <c r="C24" s="276">
        <v>0</v>
      </c>
      <c r="D24" s="452">
        <v>4.5539233032208288E-5</v>
      </c>
      <c r="E24" s="38">
        <v>2.2013728841709293E-5</v>
      </c>
      <c r="F24" s="38">
        <v>3.1969825359698967E-5</v>
      </c>
      <c r="G24" s="38">
        <v>1.9767387129656418E-5</v>
      </c>
      <c r="H24" s="38">
        <v>3.9999899685349733E-5</v>
      </c>
      <c r="I24" s="38">
        <v>2.4754832929451689E-5</v>
      </c>
      <c r="J24" s="38">
        <v>1.9273683946332265E-5</v>
      </c>
      <c r="K24" s="38">
        <v>2.1929194548576545E-5</v>
      </c>
      <c r="L24" s="38">
        <v>2.0139355033752385E-5</v>
      </c>
      <c r="M24" s="38">
        <v>2.1343027744854725E-5</v>
      </c>
      <c r="N24" s="38">
        <v>1.9926657899779325E-5</v>
      </c>
      <c r="O24" s="38">
        <v>3.319364973020845E-5</v>
      </c>
      <c r="P24" s="38">
        <v>3.3874874500526939E-5</v>
      </c>
      <c r="Q24" s="38">
        <v>1.3076790173467151E-5</v>
      </c>
      <c r="R24" s="38">
        <v>2.2647815401342691E-5</v>
      </c>
      <c r="S24" s="38">
        <v>2.7984277980096857E-4</v>
      </c>
      <c r="T24" s="38">
        <v>5.1216078622751636E-4</v>
      </c>
      <c r="U24" s="38">
        <v>1.0093805427762941</v>
      </c>
      <c r="V24" s="38">
        <v>2.9404990660268254E-5</v>
      </c>
      <c r="W24" s="38">
        <v>8.9609005787616821E-5</v>
      </c>
      <c r="X24" s="38">
        <v>1.0013620885016856E-4</v>
      </c>
      <c r="Y24" s="38">
        <v>3.3737084449020886E-4</v>
      </c>
      <c r="Z24" s="38">
        <v>4.3915282153981652E-5</v>
      </c>
      <c r="AA24" s="38">
        <v>6.4199467247792283E-5</v>
      </c>
      <c r="AB24" s="38">
        <v>2.878871338702499E-5</v>
      </c>
      <c r="AC24" s="38">
        <v>6.9897647345175645E-5</v>
      </c>
      <c r="AD24" s="38">
        <v>4.5813110614573968E-5</v>
      </c>
      <c r="AE24" s="38">
        <v>1.3461209663823658E-4</v>
      </c>
      <c r="AF24" s="38">
        <v>5.9809365097031793E-5</v>
      </c>
      <c r="AG24" s="38">
        <v>1.4491664864725406E-5</v>
      </c>
      <c r="AH24" s="38">
        <v>7.3744658467806909E-5</v>
      </c>
      <c r="AI24" s="38">
        <v>8.0565076741713108E-5</v>
      </c>
      <c r="AJ24" s="38">
        <v>5.4102842449266079E-4</v>
      </c>
      <c r="AK24" s="38">
        <v>3.3833202674719075E-5</v>
      </c>
      <c r="AL24" s="38">
        <v>1.0861017036429658E-3</v>
      </c>
      <c r="AM24" s="38">
        <v>6.1368741677568332E-5</v>
      </c>
      <c r="AN24" s="38">
        <v>5.1317479509906875E-4</v>
      </c>
      <c r="AO24" s="38">
        <v>1.3269326545975558E-4</v>
      </c>
      <c r="AP24" s="38">
        <v>2.7023283234735096E-3</v>
      </c>
      <c r="AQ24" s="38">
        <v>1.6146183932069731E-4</v>
      </c>
      <c r="AR24" s="209">
        <f>U24</f>
        <v>1.0093805427762941</v>
      </c>
      <c r="AS24" s="46">
        <f>D24/$AR$7</f>
        <v>4.3738750955572344E-5</v>
      </c>
      <c r="AT24" s="38">
        <f>E24/$AR$8</f>
        <v>2.0469020967025544E-5</v>
      </c>
      <c r="AU24" s="38">
        <f>F24/$AR$9</f>
        <v>2.7270232966667829E-5</v>
      </c>
      <c r="AV24" s="38">
        <f>G24/$AR$10</f>
        <v>1.9575356820477755E-5</v>
      </c>
      <c r="AW24" s="38">
        <f>H24/$AR$11</f>
        <v>3.9959748272585056E-5</v>
      </c>
      <c r="AX24" s="38">
        <f>I24/$AR$12</f>
        <v>2.3279044193509487E-5</v>
      </c>
      <c r="AY24" s="38">
        <f>J24/$AR$13</f>
        <v>1.9183062263341292E-5</v>
      </c>
      <c r="AZ24" s="38">
        <f>K24/$AR$14</f>
        <v>1.8440865390549889E-5</v>
      </c>
      <c r="BA24" s="38">
        <f>L24/$AR$15</f>
        <v>2.0097420150134716E-5</v>
      </c>
      <c r="BB24" s="38">
        <f>M24/$AR$16</f>
        <v>2.1129022778029019E-5</v>
      </c>
      <c r="BC24" s="38">
        <f>N24/$AR$17</f>
        <v>1.9408852562134413E-5</v>
      </c>
      <c r="BD24" s="38">
        <f>O24/$AR$18</f>
        <v>3.1925084114002449E-5</v>
      </c>
      <c r="BE24" s="38">
        <f>P24/$AR$19</f>
        <v>3.3086673990047368E-5</v>
      </c>
      <c r="BF24" s="38">
        <f>Q24/$AR$20</f>
        <v>1.3053111934041161E-5</v>
      </c>
      <c r="BG24" s="38">
        <f>R24/$AR$21</f>
        <v>2.247044896823135E-5</v>
      </c>
      <c r="BH24" s="38">
        <f>S24/$AR$22</f>
        <v>2.7896097464936867E-4</v>
      </c>
      <c r="BI24" s="38">
        <f t="shared" si="0"/>
        <v>5.0928651760888182E-4</v>
      </c>
      <c r="BJ24" s="38">
        <f t="shared" si="1"/>
        <v>1</v>
      </c>
      <c r="BK24" s="38">
        <f>V24/$AR$25</f>
        <v>2.5662031598624764E-5</v>
      </c>
      <c r="BL24" s="38">
        <f>W24/$AR$26</f>
        <v>8.9215079142916415E-5</v>
      </c>
      <c r="BM24" s="38">
        <f>X24/$AR$27</f>
        <v>1.0011682076433963E-4</v>
      </c>
      <c r="BN24" s="38">
        <f t="shared" si="24"/>
        <v>3.3478176043328977E-4</v>
      </c>
      <c r="BO24" s="38">
        <f t="shared" si="25"/>
        <v>4.3554112676261933E-5</v>
      </c>
      <c r="BP24" s="38">
        <f t="shared" si="26"/>
        <v>6.4095298121535991E-5</v>
      </c>
      <c r="BQ24" s="38">
        <f>AB24/$AR$31</f>
        <v>2.6739713407278608E-5</v>
      </c>
      <c r="BR24" s="38">
        <f>AC24/$AR$32</f>
        <v>6.2313696394947904E-5</v>
      </c>
      <c r="BS24" s="38">
        <f>AD24/$AR$33</f>
        <v>4.5753676944352713E-5</v>
      </c>
      <c r="BT24" s="38">
        <f>AE24/$AR$34</f>
        <v>1.3371424102241248E-4</v>
      </c>
      <c r="BU24" s="38">
        <f>AF24/$AR$35</f>
        <v>5.7421431605919723E-5</v>
      </c>
      <c r="BV24" s="38">
        <f>AG24/$AR$36</f>
        <v>1.4144430047193959E-5</v>
      </c>
      <c r="BW24" s="38">
        <f>AH24/$AR$37</f>
        <v>6.8847861559932501E-5</v>
      </c>
      <c r="BX24" s="38">
        <f>AI24/$AR$38</f>
        <v>7.2384022881455279E-5</v>
      </c>
      <c r="BY24" s="38">
        <f>AJ24/$AR$39</f>
        <v>5.4071853013523176E-4</v>
      </c>
      <c r="BZ24" s="38">
        <f>AK24/$AR$40</f>
        <v>3.3829279282172601E-5</v>
      </c>
      <c r="CA24" s="38">
        <f>AL24/$AR$41</f>
        <v>1.0698818936831166E-3</v>
      </c>
      <c r="CB24" s="38">
        <f>AM24/$AR$42</f>
        <v>6.131985611213187E-5</v>
      </c>
      <c r="CC24" s="38">
        <f>AN24/$AR$43</f>
        <v>4.6297606459223974E-4</v>
      </c>
      <c r="CD24" s="38">
        <f>AO24/$AR$44</f>
        <v>1.3096225747596124E-4</v>
      </c>
      <c r="CE24" s="38">
        <f>AP24/$AR$45</f>
        <v>2.7009095789792348E-3</v>
      </c>
      <c r="CF24" s="43">
        <f>AQ24/$AR$46</f>
        <v>1.6114227648268332E-4</v>
      </c>
      <c r="CG24" s="236">
        <v>0</v>
      </c>
      <c r="CH24" s="46">
        <v>0.30821686013063049</v>
      </c>
      <c r="CI24" s="236">
        <f t="shared" si="2"/>
        <v>0</v>
      </c>
      <c r="CJ24" s="46">
        <v>0.17551355375816441</v>
      </c>
      <c r="CK24" s="236">
        <f t="shared" si="3"/>
        <v>0</v>
      </c>
      <c r="CL24" s="1986"/>
      <c r="CM24" s="1989"/>
      <c r="CN24" s="61">
        <v>1.3970973312433027E-4</v>
      </c>
      <c r="CO24" s="243">
        <f t="shared" si="4"/>
        <v>0</v>
      </c>
      <c r="CP24" s="243">
        <f t="shared" si="5"/>
        <v>0</v>
      </c>
      <c r="CQ24" s="243">
        <f t="shared" si="6"/>
        <v>0</v>
      </c>
      <c r="CR24" s="236">
        <f t="shared" si="43"/>
        <v>0</v>
      </c>
      <c r="CS24" s="86"/>
      <c r="CT24" s="27">
        <v>18</v>
      </c>
      <c r="CU24" s="45" t="s">
        <v>410</v>
      </c>
      <c r="CV24" s="61">
        <v>4.1050000000000003E-2</v>
      </c>
      <c r="CW24" s="62">
        <f t="shared" si="44"/>
        <v>0</v>
      </c>
      <c r="CX24" s="63">
        <f t="shared" si="45"/>
        <v>0</v>
      </c>
      <c r="CY24" s="64">
        <v>4.0203999999999997E-2</v>
      </c>
      <c r="CZ24" s="62">
        <f t="shared" si="46"/>
        <v>0</v>
      </c>
      <c r="DA24" s="62">
        <f t="shared" si="47"/>
        <v>0</v>
      </c>
    </row>
    <row r="25" spans="1:105" ht="11.25" customHeight="1">
      <c r="A25" s="27">
        <v>19</v>
      </c>
      <c r="B25" s="45" t="s">
        <v>411</v>
      </c>
      <c r="C25" s="276">
        <v>0</v>
      </c>
      <c r="D25" s="452">
        <v>1.6123092294128042E-4</v>
      </c>
      <c r="E25" s="38">
        <v>1.7476625657814618E-4</v>
      </c>
      <c r="F25" s="38">
        <v>2.383576757186761E-4</v>
      </c>
      <c r="G25" s="38">
        <v>1.5648759911744792E-4</v>
      </c>
      <c r="H25" s="38">
        <v>4.3667135902072214E-4</v>
      </c>
      <c r="I25" s="38">
        <v>1.9603716659735487E-4</v>
      </c>
      <c r="J25" s="38">
        <v>1.8882984751697276E-4</v>
      </c>
      <c r="K25" s="38">
        <v>2.0352734027154567E-4</v>
      </c>
      <c r="L25" s="38">
        <v>2.1849138908060058E-4</v>
      </c>
      <c r="M25" s="38">
        <v>2.145587978309218E-4</v>
      </c>
      <c r="N25" s="38">
        <v>2.0565182550252373E-4</v>
      </c>
      <c r="O25" s="38">
        <v>3.4866606748218675E-4</v>
      </c>
      <c r="P25" s="38">
        <v>3.8548288905910729E-4</v>
      </c>
      <c r="Q25" s="38">
        <v>1.1881272301546697E-4</v>
      </c>
      <c r="R25" s="38">
        <v>3.1869020196597384E-4</v>
      </c>
      <c r="S25" s="38">
        <v>3.654489159726789E-3</v>
      </c>
      <c r="T25" s="38">
        <v>3.5357445959705905E-3</v>
      </c>
      <c r="U25" s="38">
        <v>8.5289960723609462E-2</v>
      </c>
      <c r="V25" s="38">
        <v>1.1458559135218302</v>
      </c>
      <c r="W25" s="38">
        <v>8.4122212093727902E-2</v>
      </c>
      <c r="X25" s="38">
        <v>7.091829762368046E-2</v>
      </c>
      <c r="Y25" s="38">
        <v>1.3026201014398879E-3</v>
      </c>
      <c r="Z25" s="38">
        <v>1.1423134972164692E-3</v>
      </c>
      <c r="AA25" s="38">
        <v>6.5376627880090442E-4</v>
      </c>
      <c r="AB25" s="38">
        <v>3.2838422865029383E-4</v>
      </c>
      <c r="AC25" s="38">
        <v>6.6926925696475428E-4</v>
      </c>
      <c r="AD25" s="38">
        <v>4.2635935302372783E-4</v>
      </c>
      <c r="AE25" s="38">
        <v>5.3530783892787438E-4</v>
      </c>
      <c r="AF25" s="38">
        <v>6.5692530448378133E-4</v>
      </c>
      <c r="AG25" s="38">
        <v>1.622190633227488E-4</v>
      </c>
      <c r="AH25" s="38">
        <v>7.7404913662507406E-4</v>
      </c>
      <c r="AI25" s="38">
        <v>1.1722445222908998E-3</v>
      </c>
      <c r="AJ25" s="38">
        <v>2.0216040580577333E-3</v>
      </c>
      <c r="AK25" s="38">
        <v>7.0417571533714035E-4</v>
      </c>
      <c r="AL25" s="38">
        <v>3.7676238155858409E-4</v>
      </c>
      <c r="AM25" s="38">
        <v>6.1455427357082009E-4</v>
      </c>
      <c r="AN25" s="38">
        <v>6.1050927365465853E-3</v>
      </c>
      <c r="AO25" s="38">
        <v>2.961948734172334E-4</v>
      </c>
      <c r="AP25" s="38">
        <v>1.6441517501270406E-2</v>
      </c>
      <c r="AQ25" s="38">
        <v>7.9754548480004731E-4</v>
      </c>
      <c r="AR25" s="209">
        <f>V25</f>
        <v>1.1458559135218302</v>
      </c>
      <c r="AS25" s="46">
        <f t="shared" si="48"/>
        <v>1.5485634507454444E-4</v>
      </c>
      <c r="AT25" s="38">
        <f t="shared" si="49"/>
        <v>1.6250287245515442E-4</v>
      </c>
      <c r="AU25" s="38">
        <f t="shared" si="7"/>
        <v>2.0331888814243329E-4</v>
      </c>
      <c r="AV25" s="38">
        <f t="shared" si="8"/>
        <v>1.5496740012280858E-4</v>
      </c>
      <c r="AW25" s="38">
        <f t="shared" si="9"/>
        <v>4.362330336219968E-4</v>
      </c>
      <c r="AX25" s="38">
        <f t="shared" si="10"/>
        <v>1.8435017831854489E-4</v>
      </c>
      <c r="AY25" s="38">
        <f t="shared" si="11"/>
        <v>1.8794200071879107E-4</v>
      </c>
      <c r="AZ25" s="38">
        <f t="shared" si="12"/>
        <v>1.7115176195506206E-4</v>
      </c>
      <c r="BA25" s="38">
        <f t="shared" si="13"/>
        <v>2.1803643851454709E-4</v>
      </c>
      <c r="BB25" s="38">
        <f t="shared" si="14"/>
        <v>2.1240743257193041E-4</v>
      </c>
      <c r="BC25" s="38">
        <f t="shared" si="15"/>
        <v>2.0030784792850185E-4</v>
      </c>
      <c r="BD25" s="38">
        <f t="shared" si="16"/>
        <v>3.3534105536870605E-4</v>
      </c>
      <c r="BE25" s="38">
        <f t="shared" si="17"/>
        <v>3.7651347398621007E-4</v>
      </c>
      <c r="BF25" s="38">
        <f t="shared" si="18"/>
        <v>1.1859758795058521E-4</v>
      </c>
      <c r="BG25" s="38">
        <f t="shared" si="19"/>
        <v>3.1619437870935695E-4</v>
      </c>
      <c r="BH25" s="38">
        <f t="shared" si="20"/>
        <v>3.642973595988446E-3</v>
      </c>
      <c r="BI25" s="38">
        <f t="shared" si="0"/>
        <v>3.5159018434425E-3</v>
      </c>
      <c r="BJ25" s="38">
        <f t="shared" si="1"/>
        <v>8.4497329905944121E-2</v>
      </c>
      <c r="BK25" s="38">
        <f t="shared" si="21"/>
        <v>1</v>
      </c>
      <c r="BL25" s="38">
        <f t="shared" si="22"/>
        <v>8.3752405728133361E-2</v>
      </c>
      <c r="BM25" s="38">
        <f t="shared" si="23"/>
        <v>7.0904566626102686E-2</v>
      </c>
      <c r="BN25" s="38">
        <f t="shared" si="24"/>
        <v>1.292623407914232E-3</v>
      </c>
      <c r="BO25" s="38">
        <f t="shared" si="25"/>
        <v>1.1329188457660868E-3</v>
      </c>
      <c r="BP25" s="38">
        <f t="shared" si="26"/>
        <v>6.5270548710031815E-4</v>
      </c>
      <c r="BQ25" s="38">
        <f t="shared" si="27"/>
        <v>3.0501189975154074E-4</v>
      </c>
      <c r="BR25" s="38">
        <f t="shared" si="28"/>
        <v>5.9665300434253517E-4</v>
      </c>
      <c r="BS25" s="38">
        <f t="shared" si="29"/>
        <v>4.2580623404002584E-4</v>
      </c>
      <c r="BT25" s="38">
        <f t="shared" si="30"/>
        <v>5.3173736375232081E-4</v>
      </c>
      <c r="BU25" s="38">
        <f t="shared" si="31"/>
        <v>6.3069707194543479E-4</v>
      </c>
      <c r="BV25" s="38">
        <f t="shared" si="32"/>
        <v>1.5833213194676128E-4</v>
      </c>
      <c r="BW25" s="38">
        <f t="shared" si="33"/>
        <v>7.2265068285878279E-4</v>
      </c>
      <c r="BX25" s="38">
        <f t="shared" si="34"/>
        <v>1.0532078880306278E-3</v>
      </c>
      <c r="BY25" s="38">
        <f t="shared" si="35"/>
        <v>2.0204461083785917E-3</v>
      </c>
      <c r="BZ25" s="38">
        <f t="shared" si="36"/>
        <v>7.0409405715717065E-4</v>
      </c>
      <c r="CA25" s="38">
        <f t="shared" si="37"/>
        <v>3.7113582355908635E-4</v>
      </c>
      <c r="CB25" s="38">
        <f t="shared" si="38"/>
        <v>6.1406472738926817E-4</v>
      </c>
      <c r="CC25" s="38">
        <f t="shared" si="39"/>
        <v>5.5078928975678659E-3</v>
      </c>
      <c r="CD25" s="38">
        <f t="shared" si="40"/>
        <v>2.9233095697152892E-4</v>
      </c>
      <c r="CE25" s="38">
        <f t="shared" si="41"/>
        <v>1.6432885569972557E-2</v>
      </c>
      <c r="CF25" s="43">
        <f t="shared" si="42"/>
        <v>7.9596699480117064E-4</v>
      </c>
      <c r="CG25" s="236">
        <v>0</v>
      </c>
      <c r="CH25" s="46">
        <v>0.25791165341184591</v>
      </c>
      <c r="CI25" s="236">
        <f t="shared" si="2"/>
        <v>0</v>
      </c>
      <c r="CJ25" s="46">
        <v>0.17835273652482092</v>
      </c>
      <c r="CK25" s="236">
        <f t="shared" si="3"/>
        <v>0</v>
      </c>
      <c r="CL25" s="1986"/>
      <c r="CM25" s="1989"/>
      <c r="CN25" s="61">
        <v>6.5237544047439075E-4</v>
      </c>
      <c r="CO25" s="243">
        <f t="shared" si="4"/>
        <v>0</v>
      </c>
      <c r="CP25" s="243">
        <f t="shared" si="5"/>
        <v>0</v>
      </c>
      <c r="CQ25" s="243">
        <f t="shared" si="6"/>
        <v>0</v>
      </c>
      <c r="CR25" s="236">
        <f t="shared" si="43"/>
        <v>0</v>
      </c>
      <c r="CS25" s="86"/>
      <c r="CT25" s="27">
        <v>19</v>
      </c>
      <c r="CU25" s="45" t="s">
        <v>411</v>
      </c>
      <c r="CV25" s="61">
        <v>3.7449999999999997E-2</v>
      </c>
      <c r="CW25" s="62">
        <f t="shared" si="44"/>
        <v>0</v>
      </c>
      <c r="CX25" s="63">
        <f t="shared" si="45"/>
        <v>0</v>
      </c>
      <c r="CY25" s="64">
        <v>3.6255000000000003E-2</v>
      </c>
      <c r="CZ25" s="62">
        <f t="shared" si="46"/>
        <v>0</v>
      </c>
      <c r="DA25" s="62">
        <f t="shared" si="47"/>
        <v>0</v>
      </c>
    </row>
    <row r="26" spans="1:105" ht="11.25" customHeight="1">
      <c r="A26" s="27">
        <v>20</v>
      </c>
      <c r="B26" s="45" t="s">
        <v>18</v>
      </c>
      <c r="C26" s="276">
        <v>0</v>
      </c>
      <c r="D26" s="452">
        <v>2.2770462516951073E-5</v>
      </c>
      <c r="E26" s="38">
        <v>3.1417617787392099E-5</v>
      </c>
      <c r="F26" s="38">
        <v>2.6083046309279132E-5</v>
      </c>
      <c r="G26" s="38">
        <v>1.4979379788163149E-4</v>
      </c>
      <c r="H26" s="38">
        <v>1.1543729182437658E-4</v>
      </c>
      <c r="I26" s="38">
        <v>3.078024936074306E-5</v>
      </c>
      <c r="J26" s="38">
        <v>2.3572213253527613E-5</v>
      </c>
      <c r="K26" s="38">
        <v>3.1034053869738797E-5</v>
      </c>
      <c r="L26" s="38">
        <v>2.8428427271219554E-5</v>
      </c>
      <c r="M26" s="38">
        <v>3.0441979544568195E-5</v>
      </c>
      <c r="N26" s="38">
        <v>2.8906682950673245E-5</v>
      </c>
      <c r="O26" s="38">
        <v>5.0887077903348163E-5</v>
      </c>
      <c r="P26" s="38">
        <v>6.173552752617692E-5</v>
      </c>
      <c r="Q26" s="38">
        <v>1.5929533643519232E-5</v>
      </c>
      <c r="R26" s="38">
        <v>6.0204294922859939E-5</v>
      </c>
      <c r="S26" s="38">
        <v>6.3492247307593585E-4</v>
      </c>
      <c r="T26" s="38">
        <v>2.0122401713041005E-3</v>
      </c>
      <c r="U26" s="38">
        <v>1.493877875660873E-3</v>
      </c>
      <c r="V26" s="38">
        <v>2.1367511381244265E-3</v>
      </c>
      <c r="W26" s="38">
        <v>1.0044154715602434</v>
      </c>
      <c r="X26" s="38">
        <v>8.7285689340183437E-4</v>
      </c>
      <c r="Y26" s="38">
        <v>1.607762209152194E-3</v>
      </c>
      <c r="Z26" s="38">
        <v>9.5704827928171134E-5</v>
      </c>
      <c r="AA26" s="38">
        <v>6.5262878066977474E-4</v>
      </c>
      <c r="AB26" s="38">
        <v>4.940118191065647E-5</v>
      </c>
      <c r="AC26" s="38">
        <v>1.1317644543956374E-4</v>
      </c>
      <c r="AD26" s="38">
        <v>5.2138630647262217E-5</v>
      </c>
      <c r="AE26" s="38">
        <v>8.0789903101893752E-5</v>
      </c>
      <c r="AF26" s="38">
        <v>7.6319833008509826E-5</v>
      </c>
      <c r="AG26" s="38">
        <v>2.584765533249967E-5</v>
      </c>
      <c r="AH26" s="38">
        <v>1.112817094765111E-4</v>
      </c>
      <c r="AI26" s="38">
        <v>1.0867038419720786E-4</v>
      </c>
      <c r="AJ26" s="38">
        <v>2.6287389050759686E-4</v>
      </c>
      <c r="AK26" s="38">
        <v>8.205097583317688E-5</v>
      </c>
      <c r="AL26" s="38">
        <v>4.1741667522896515E-5</v>
      </c>
      <c r="AM26" s="38">
        <v>6.7117938236438494E-5</v>
      </c>
      <c r="AN26" s="38">
        <v>7.7879184848840294E-4</v>
      </c>
      <c r="AO26" s="38">
        <v>4.7818562109180303E-5</v>
      </c>
      <c r="AP26" s="38">
        <v>5.2904442238072382E-5</v>
      </c>
      <c r="AQ26" s="38">
        <v>1.9268438356653616E-4</v>
      </c>
      <c r="AR26" s="209">
        <f>W26</f>
        <v>1.0044154715602434</v>
      </c>
      <c r="AS26" s="46">
        <f t="shared" si="48"/>
        <v>2.1870188030345538E-5</v>
      </c>
      <c r="AT26" s="38">
        <f t="shared" si="49"/>
        <v>2.9213037093728001E-5</v>
      </c>
      <c r="AU26" s="38">
        <f t="shared" si="7"/>
        <v>2.2248815604450494E-5</v>
      </c>
      <c r="AV26" s="38">
        <f t="shared" si="8"/>
        <v>1.4833862582820916E-4</v>
      </c>
      <c r="AW26" s="38">
        <f t="shared" si="9"/>
        <v>1.1532141727496678E-4</v>
      </c>
      <c r="AX26" s="38">
        <f t="shared" si="10"/>
        <v>2.8945248275276922E-5</v>
      </c>
      <c r="AY26" s="38">
        <f t="shared" si="11"/>
        <v>2.3461380594716517E-5</v>
      </c>
      <c r="AZ26" s="38">
        <f t="shared" si="12"/>
        <v>2.6097393074205524E-5</v>
      </c>
      <c r="BA26" s="38">
        <f t="shared" si="13"/>
        <v>2.836923258563732E-5</v>
      </c>
      <c r="BB26" s="38">
        <f t="shared" si="14"/>
        <v>3.0136740058379799E-5</v>
      </c>
      <c r="BC26" s="38">
        <f t="shared" si="15"/>
        <v>2.8155526645348534E-5</v>
      </c>
      <c r="BD26" s="38">
        <f t="shared" si="16"/>
        <v>4.894232046142591E-5</v>
      </c>
      <c r="BE26" s="38">
        <f t="shared" si="17"/>
        <v>6.0299065398174011E-5</v>
      </c>
      <c r="BF26" s="38">
        <f t="shared" si="18"/>
        <v>1.5900689920667356E-5</v>
      </c>
      <c r="BG26" s="38">
        <f t="shared" si="19"/>
        <v>5.9732804809609645E-5</v>
      </c>
      <c r="BH26" s="38">
        <f t="shared" si="20"/>
        <v>6.329217857327672E-4</v>
      </c>
      <c r="BI26" s="38">
        <f t="shared" si="0"/>
        <v>2.0009473919014894E-3</v>
      </c>
      <c r="BJ26" s="38">
        <f t="shared" si="1"/>
        <v>1.4799947218637408E-3</v>
      </c>
      <c r="BK26" s="38">
        <f t="shared" si="21"/>
        <v>1.8647642455821897E-3</v>
      </c>
      <c r="BL26" s="38">
        <f t="shared" si="22"/>
        <v>1</v>
      </c>
      <c r="BM26" s="38">
        <f t="shared" si="23"/>
        <v>8.726878933512037E-4</v>
      </c>
      <c r="BN26" s="38">
        <f t="shared" si="24"/>
        <v>1.5954237644673162E-3</v>
      </c>
      <c r="BO26" s="38">
        <f t="shared" si="25"/>
        <v>9.4917729200286972E-5</v>
      </c>
      <c r="BP26" s="38">
        <f t="shared" si="26"/>
        <v>6.5156983465719054E-4</v>
      </c>
      <c r="BQ26" s="38">
        <f t="shared" si="27"/>
        <v>4.5885115757453406E-5</v>
      </c>
      <c r="BR26" s="38">
        <f t="shared" si="28"/>
        <v>1.008967100903021E-4</v>
      </c>
      <c r="BS26" s="38">
        <f t="shared" si="29"/>
        <v>5.2070990835468003E-5</v>
      </c>
      <c r="BT26" s="38">
        <f t="shared" si="30"/>
        <v>8.0251038690645036E-5</v>
      </c>
      <c r="BU26" s="38">
        <f t="shared" si="31"/>
        <v>7.3272706777000206E-5</v>
      </c>
      <c r="BV26" s="38">
        <f t="shared" si="32"/>
        <v>2.5228319599388488E-5</v>
      </c>
      <c r="BW26" s="38">
        <f t="shared" si="33"/>
        <v>1.0389237522248587E-4</v>
      </c>
      <c r="BX26" s="38">
        <f t="shared" si="34"/>
        <v>9.7635351375449715E-5</v>
      </c>
      <c r="BY26" s="38">
        <f t="shared" si="35"/>
        <v>2.6272331961021728E-4</v>
      </c>
      <c r="BZ26" s="38">
        <f t="shared" si="36"/>
        <v>8.2041460973170574E-5</v>
      </c>
      <c r="CA26" s="38">
        <f t="shared" si="37"/>
        <v>4.111829872386261E-5</v>
      </c>
      <c r="CB26" s="38">
        <f t="shared" si="38"/>
        <v>6.7064472933550971E-5</v>
      </c>
      <c r="CC26" s="38">
        <f t="shared" si="39"/>
        <v>7.0261047228570501E-4</v>
      </c>
      <c r="CD26" s="38">
        <f t="shared" si="40"/>
        <v>4.7194760196568085E-5</v>
      </c>
      <c r="CE26" s="38">
        <f t="shared" si="41"/>
        <v>5.2876666972759147E-5</v>
      </c>
      <c r="CF26" s="43">
        <f t="shared" si="42"/>
        <v>1.923030255396949E-4</v>
      </c>
      <c r="CG26" s="236">
        <v>0</v>
      </c>
      <c r="CH26" s="46">
        <v>0.40001140879618191</v>
      </c>
      <c r="CI26" s="236">
        <f t="shared" si="2"/>
        <v>0</v>
      </c>
      <c r="CJ26" s="46">
        <v>0.22901256869046036</v>
      </c>
      <c r="CK26" s="236">
        <f t="shared" si="3"/>
        <v>0</v>
      </c>
      <c r="CL26" s="1986"/>
      <c r="CM26" s="1989"/>
      <c r="CN26" s="61">
        <v>9.0716175648865955E-4</v>
      </c>
      <c r="CO26" s="243">
        <f t="shared" si="4"/>
        <v>0</v>
      </c>
      <c r="CP26" s="243">
        <f t="shared" si="5"/>
        <v>0</v>
      </c>
      <c r="CQ26" s="243">
        <f t="shared" si="6"/>
        <v>0</v>
      </c>
      <c r="CR26" s="236">
        <f t="shared" si="43"/>
        <v>0</v>
      </c>
      <c r="CS26" s="86"/>
      <c r="CT26" s="27">
        <v>20</v>
      </c>
      <c r="CU26" s="45" t="s">
        <v>18</v>
      </c>
      <c r="CV26" s="61">
        <v>5.1396999999999998E-2</v>
      </c>
      <c r="CW26" s="62">
        <f t="shared" si="44"/>
        <v>0</v>
      </c>
      <c r="CX26" s="63">
        <f t="shared" si="45"/>
        <v>0</v>
      </c>
      <c r="CY26" s="64">
        <v>4.9685E-2</v>
      </c>
      <c r="CZ26" s="62">
        <f t="shared" si="46"/>
        <v>0</v>
      </c>
      <c r="DA26" s="62">
        <f t="shared" si="47"/>
        <v>0</v>
      </c>
    </row>
    <row r="27" spans="1:105" ht="11.25" customHeight="1">
      <c r="A27" s="27">
        <v>21</v>
      </c>
      <c r="B27" s="45" t="s">
        <v>880</v>
      </c>
      <c r="C27" s="276">
        <v>0</v>
      </c>
      <c r="D27" s="452">
        <v>3.0936244191315125E-6</v>
      </c>
      <c r="E27" s="38">
        <v>3.1631162439716484E-6</v>
      </c>
      <c r="F27" s="38">
        <v>1.1626085983839628E-5</v>
      </c>
      <c r="G27" s="38">
        <v>6.3217146766404664E-6</v>
      </c>
      <c r="H27" s="38">
        <v>7.1721865203704396E-6</v>
      </c>
      <c r="I27" s="38">
        <v>3.8738089344462395E-6</v>
      </c>
      <c r="J27" s="38">
        <v>2.7461805865775995E-6</v>
      </c>
      <c r="K27" s="38">
        <v>4.0328324615083414E-6</v>
      </c>
      <c r="L27" s="38">
        <v>6.1821945247681538E-6</v>
      </c>
      <c r="M27" s="38">
        <v>3.6156615302754064E-6</v>
      </c>
      <c r="N27" s="38">
        <v>3.2502858833940899E-6</v>
      </c>
      <c r="O27" s="38">
        <v>5.5577928719414268E-6</v>
      </c>
      <c r="P27" s="38">
        <v>6.8319861161646319E-6</v>
      </c>
      <c r="Q27" s="38">
        <v>2.440668813919636E-6</v>
      </c>
      <c r="R27" s="38">
        <v>6.0282696864900957E-6</v>
      </c>
      <c r="S27" s="38">
        <v>5.0066719705748256E-5</v>
      </c>
      <c r="T27" s="38">
        <v>5.9018367482360324E-6</v>
      </c>
      <c r="U27" s="38">
        <v>4.7886870239010953E-6</v>
      </c>
      <c r="V27" s="38">
        <v>7.1389166064199156E-6</v>
      </c>
      <c r="W27" s="38">
        <v>6.5868442296744877E-6</v>
      </c>
      <c r="X27" s="38">
        <v>1.000193654629471</v>
      </c>
      <c r="Y27" s="38">
        <v>4.4351406615395715E-4</v>
      </c>
      <c r="Z27" s="38">
        <v>5.056091197872936E-6</v>
      </c>
      <c r="AA27" s="38">
        <v>1.0106176407941492E-4</v>
      </c>
      <c r="AB27" s="38">
        <v>5.798213366508868E-6</v>
      </c>
      <c r="AC27" s="38">
        <v>1.2509318748945573E-5</v>
      </c>
      <c r="AD27" s="38">
        <v>7.065979489923372E-6</v>
      </c>
      <c r="AE27" s="38">
        <v>2.0552967113086719E-5</v>
      </c>
      <c r="AF27" s="38">
        <v>1.4532588831690759E-5</v>
      </c>
      <c r="AG27" s="38">
        <v>5.4746260875268515E-6</v>
      </c>
      <c r="AH27" s="38">
        <v>1.6170455499104285E-5</v>
      </c>
      <c r="AI27" s="38">
        <v>1.6069879485932538E-5</v>
      </c>
      <c r="AJ27" s="38">
        <v>1.2267112342480562E-4</v>
      </c>
      <c r="AK27" s="38">
        <v>8.2363937026905172E-6</v>
      </c>
      <c r="AL27" s="38">
        <v>4.8540465218900767E-6</v>
      </c>
      <c r="AM27" s="38">
        <v>1.171435078729292E-5</v>
      </c>
      <c r="AN27" s="38">
        <v>7.0874351069143794E-5</v>
      </c>
      <c r="AO27" s="38">
        <v>1.1239483372858841E-5</v>
      </c>
      <c r="AP27" s="38">
        <v>3.3352932906479536E-6</v>
      </c>
      <c r="AQ27" s="38">
        <v>3.446647567201502E-5</v>
      </c>
      <c r="AR27" s="209">
        <f>X27</f>
        <v>1.000193654629471</v>
      </c>
      <c r="AS27" s="46">
        <f t="shared" si="48"/>
        <v>2.9713119657234783E-6</v>
      </c>
      <c r="AT27" s="38">
        <f t="shared" si="49"/>
        <v>2.9411597273934375E-6</v>
      </c>
      <c r="AU27" s="38">
        <f t="shared" si="7"/>
        <v>9.9170411380940859E-6</v>
      </c>
      <c r="AV27" s="38">
        <f t="shared" si="8"/>
        <v>6.2603023708090443E-6</v>
      </c>
      <c r="AW27" s="38">
        <f t="shared" si="9"/>
        <v>7.1649871667803073E-6</v>
      </c>
      <c r="AX27" s="38">
        <f t="shared" si="10"/>
        <v>3.6428672186632825E-6</v>
      </c>
      <c r="AY27" s="38">
        <f t="shared" si="11"/>
        <v>2.7332684984036023E-6</v>
      </c>
      <c r="AZ27" s="38">
        <f t="shared" si="12"/>
        <v>3.3913202056088599E-6</v>
      </c>
      <c r="BA27" s="38">
        <f t="shared" si="13"/>
        <v>6.1693217387497608E-6</v>
      </c>
      <c r="BB27" s="38">
        <f t="shared" si="14"/>
        <v>3.5794075584823883E-6</v>
      </c>
      <c r="BC27" s="38">
        <f t="shared" si="15"/>
        <v>3.1658253889269268E-6</v>
      </c>
      <c r="BD27" s="38">
        <f t="shared" si="16"/>
        <v>5.3453900480084102E-6</v>
      </c>
      <c r="BE27" s="38">
        <f t="shared" si="17"/>
        <v>6.6730194772102485E-6</v>
      </c>
      <c r="BF27" s="38">
        <f t="shared" si="18"/>
        <v>2.4362494770817021E-6</v>
      </c>
      <c r="BG27" s="38">
        <f t="shared" si="19"/>
        <v>5.9810592746610335E-6</v>
      </c>
      <c r="BH27" s="38">
        <f t="shared" si="20"/>
        <v>4.9908955794913617E-5</v>
      </c>
      <c r="BI27" s="38">
        <f t="shared" si="0"/>
        <v>5.8687153835905495E-6</v>
      </c>
      <c r="BJ27" s="38">
        <f t="shared" si="1"/>
        <v>4.7441840029230656E-6</v>
      </c>
      <c r="BK27" s="38">
        <f t="shared" si="21"/>
        <v>6.2302044455818125E-6</v>
      </c>
      <c r="BL27" s="38">
        <f t="shared" si="22"/>
        <v>6.5578880614439225E-6</v>
      </c>
      <c r="BM27" s="38">
        <f t="shared" si="23"/>
        <v>1</v>
      </c>
      <c r="BN27" s="38">
        <f t="shared" si="24"/>
        <v>4.4011040749034698E-4</v>
      </c>
      <c r="BO27" s="38">
        <f t="shared" si="25"/>
        <v>5.0145087298191933E-6</v>
      </c>
      <c r="BP27" s="38">
        <f t="shared" si="26"/>
        <v>1.0089778272390867E-4</v>
      </c>
      <c r="BQ27" s="38">
        <f t="shared" si="27"/>
        <v>5.385532920848646E-6</v>
      </c>
      <c r="BR27" s="38">
        <f t="shared" si="28"/>
        <v>1.1152047604406608E-5</v>
      </c>
      <c r="BS27" s="38">
        <f t="shared" si="29"/>
        <v>7.0568127450950768E-6</v>
      </c>
      <c r="BT27" s="38">
        <f t="shared" si="30"/>
        <v>2.0415879901720225E-5</v>
      </c>
      <c r="BU27" s="38">
        <f t="shared" si="31"/>
        <v>1.3952364388119833E-5</v>
      </c>
      <c r="BV27" s="38">
        <f t="shared" si="32"/>
        <v>5.343448558354029E-6</v>
      </c>
      <c r="BW27" s="38">
        <f t="shared" si="33"/>
        <v>1.509670401483235E-5</v>
      </c>
      <c r="BX27" s="38">
        <f t="shared" si="34"/>
        <v>1.443804898419111E-5</v>
      </c>
      <c r="BY27" s="38">
        <f t="shared" si="35"/>
        <v>1.2260085892991431E-4</v>
      </c>
      <c r="BZ27" s="38">
        <f t="shared" si="36"/>
        <v>8.2354385875045964E-6</v>
      </c>
      <c r="CA27" s="38">
        <f t="shared" si="37"/>
        <v>4.7815563380912253E-6</v>
      </c>
      <c r="CB27" s="38">
        <f t="shared" si="38"/>
        <v>1.1705019283235584E-5</v>
      </c>
      <c r="CC27" s="38">
        <f t="shared" si="39"/>
        <v>6.3941425907689789E-5</v>
      </c>
      <c r="CD27" s="38">
        <f t="shared" si="40"/>
        <v>1.1092862250944837E-5</v>
      </c>
      <c r="CE27" s="38">
        <f t="shared" si="41"/>
        <v>3.3335422343637134E-6</v>
      </c>
      <c r="CF27" s="43">
        <f t="shared" si="42"/>
        <v>3.4398260143018026E-5</v>
      </c>
      <c r="CG27" s="236">
        <v>0</v>
      </c>
      <c r="CH27" s="46">
        <v>0.66355708781180278</v>
      </c>
      <c r="CI27" s="236">
        <f t="shared" si="2"/>
        <v>0</v>
      </c>
      <c r="CJ27" s="46">
        <v>0.39282092881768405</v>
      </c>
      <c r="CK27" s="236">
        <f t="shared" si="3"/>
        <v>0</v>
      </c>
      <c r="CL27" s="1986"/>
      <c r="CM27" s="1989"/>
      <c r="CN27" s="61">
        <v>3.1972595796964836E-4</v>
      </c>
      <c r="CO27" s="243">
        <f t="shared" si="4"/>
        <v>0</v>
      </c>
      <c r="CP27" s="243">
        <f t="shared" si="5"/>
        <v>0</v>
      </c>
      <c r="CQ27" s="243">
        <f t="shared" si="6"/>
        <v>0</v>
      </c>
      <c r="CR27" s="236">
        <f t="shared" si="43"/>
        <v>0</v>
      </c>
      <c r="CS27" s="86"/>
      <c r="CT27" s="27">
        <v>21</v>
      </c>
      <c r="CU27" s="45" t="s">
        <v>412</v>
      </c>
      <c r="CV27" s="61">
        <v>0.113162</v>
      </c>
      <c r="CW27" s="62">
        <f t="shared" si="44"/>
        <v>0</v>
      </c>
      <c r="CX27" s="63">
        <f t="shared" si="45"/>
        <v>0</v>
      </c>
      <c r="CY27" s="64">
        <v>0.111336</v>
      </c>
      <c r="CZ27" s="62">
        <f t="shared" si="46"/>
        <v>0</v>
      </c>
      <c r="DA27" s="62">
        <f t="shared" si="47"/>
        <v>0</v>
      </c>
    </row>
    <row r="28" spans="1:105" ht="11.25" customHeight="1">
      <c r="A28" s="27">
        <v>22</v>
      </c>
      <c r="B28" s="45" t="s">
        <v>19</v>
      </c>
      <c r="C28" s="276">
        <v>0</v>
      </c>
      <c r="D28" s="452">
        <v>1.2823959900433885E-4</v>
      </c>
      <c r="E28" s="38">
        <v>1.5048742380423087E-4</v>
      </c>
      <c r="F28" s="38">
        <v>1.5665549540307936E-4</v>
      </c>
      <c r="G28" s="38">
        <v>3.415585550246898E-3</v>
      </c>
      <c r="H28" s="38">
        <v>3.6062190530320771E-4</v>
      </c>
      <c r="I28" s="38">
        <v>2.4117674520215501E-4</v>
      </c>
      <c r="J28" s="38">
        <v>1.2311234718699615E-4</v>
      </c>
      <c r="K28" s="38">
        <v>1.438548197382594E-4</v>
      </c>
      <c r="L28" s="38">
        <v>1.5089775764609377E-4</v>
      </c>
      <c r="M28" s="38">
        <v>1.6388923089547531E-4</v>
      </c>
      <c r="N28" s="38">
        <v>1.4549226605946382E-4</v>
      </c>
      <c r="O28" s="38">
        <v>2.5872368792920891E-4</v>
      </c>
      <c r="P28" s="38">
        <v>2.7160991674667127E-4</v>
      </c>
      <c r="Q28" s="38">
        <v>6.2371958889328132E-5</v>
      </c>
      <c r="R28" s="38">
        <v>1.4200899120978339E-4</v>
      </c>
      <c r="S28" s="38">
        <v>1.6477615149687496E-4</v>
      </c>
      <c r="T28" s="38">
        <v>1.1793121058133799E-4</v>
      </c>
      <c r="U28" s="38">
        <v>1.8121021577497803E-4</v>
      </c>
      <c r="V28" s="38">
        <v>1.9959319730397231E-4</v>
      </c>
      <c r="W28" s="38">
        <v>1.782371632267571E-4</v>
      </c>
      <c r="X28" s="38">
        <v>8.5834751216909836E-5</v>
      </c>
      <c r="Y28" s="38">
        <v>1.0077336472977745</v>
      </c>
      <c r="Z28" s="38">
        <v>2.5865890196713362E-4</v>
      </c>
      <c r="AA28" s="38">
        <v>3.5312815170489124E-4</v>
      </c>
      <c r="AB28" s="38">
        <v>2.3483956588071236E-4</v>
      </c>
      <c r="AC28" s="38">
        <v>4.4214418222546464E-4</v>
      </c>
      <c r="AD28" s="38">
        <v>2.7593985686395257E-4</v>
      </c>
      <c r="AE28" s="38">
        <v>3.5001857772239353E-4</v>
      </c>
      <c r="AF28" s="38">
        <v>4.097415193998411E-4</v>
      </c>
      <c r="AG28" s="38">
        <v>1.0683982022551508E-4</v>
      </c>
      <c r="AH28" s="38">
        <v>9.6242309246124635E-4</v>
      </c>
      <c r="AI28" s="38">
        <v>4.9799426957989896E-4</v>
      </c>
      <c r="AJ28" s="38">
        <v>8.7899383454541412E-4</v>
      </c>
      <c r="AK28" s="38">
        <v>2.134503644525874E-4</v>
      </c>
      <c r="AL28" s="38">
        <v>1.7998861418325283E-4</v>
      </c>
      <c r="AM28" s="38">
        <v>3.5632066863223766E-4</v>
      </c>
      <c r="AN28" s="38">
        <v>4.2797751530817317E-3</v>
      </c>
      <c r="AO28" s="38">
        <v>1.9355155218702579E-4</v>
      </c>
      <c r="AP28" s="38">
        <v>1.0003570766395856E-4</v>
      </c>
      <c r="AQ28" s="38">
        <v>4.3438467891012962E-4</v>
      </c>
      <c r="AR28" s="209">
        <f>Y28</f>
        <v>1.0077336472977745</v>
      </c>
      <c r="AS28" s="46">
        <f t="shared" ref="AS28:AS30" si="50">D28/$AR$7</f>
        <v>1.2316939724316755E-4</v>
      </c>
      <c r="AT28" s="38">
        <f t="shared" ref="AT28:AT30" si="51">E28/$AR$8</f>
        <v>1.3992769036412291E-4</v>
      </c>
      <c r="AU28" s="38">
        <f t="shared" ref="AU28:AU30" si="52">F28/$AR$9</f>
        <v>1.3362700005662345E-4</v>
      </c>
      <c r="AV28" s="38">
        <f t="shared" ref="AV28:AV30" si="53">G28/$AR$10</f>
        <v>3.3824048397696864E-3</v>
      </c>
      <c r="AW28" s="38">
        <f t="shared" ref="AW28:AW30" si="54">H28/$AR$11</f>
        <v>3.6025991742109518E-4</v>
      </c>
      <c r="AX28" s="38">
        <f t="shared" ref="AX28:AX30" si="55">I28/$AR$12</f>
        <v>2.26798707388089E-4</v>
      </c>
      <c r="AY28" s="38">
        <f t="shared" ref="AY28:AY30" si="56">J28/$AR$13</f>
        <v>1.2253349323618321E-4</v>
      </c>
      <c r="AZ28" s="38">
        <f t="shared" ref="AZ28:AZ30" si="57">K28/$AR$14</f>
        <v>1.2097149125558095E-4</v>
      </c>
      <c r="BA28" s="38">
        <f t="shared" ref="BA28:BA30" si="58">L28/$AR$15</f>
        <v>1.5058355295113451E-4</v>
      </c>
      <c r="BB28" s="38">
        <f t="shared" ref="BB28:BB30" si="59">M28/$AR$16</f>
        <v>1.6224592565124483E-4</v>
      </c>
      <c r="BC28" s="38">
        <f t="shared" ref="BC28:BC30" si="60">N28/$AR$17</f>
        <v>1.4171156824598462E-4</v>
      </c>
      <c r="BD28" s="38">
        <f t="shared" ref="BD28:BD30" si="61">O28/$AR$18</f>
        <v>2.4883601431474904E-4</v>
      </c>
      <c r="BE28" s="38">
        <f t="shared" ref="BE28:BE30" si="62">P28/$AR$19</f>
        <v>2.652900977602508E-4</v>
      </c>
      <c r="BF28" s="38">
        <f t="shared" ref="BF28:BF30" si="63">Q28/$AR$20</f>
        <v>6.2259021528059922E-5</v>
      </c>
      <c r="BG28" s="38">
        <f t="shared" ref="BG28:BG30" si="64">R28/$AR$21</f>
        <v>1.4089684737629356E-4</v>
      </c>
      <c r="BH28" s="38">
        <f t="shared" ref="BH28:BH30" si="65">S28/$AR$22</f>
        <v>1.6425692974188062E-4</v>
      </c>
      <c r="BI28" s="38">
        <f t="shared" ref="BI28:BI30" si="66">T28/$AR$23</f>
        <v>1.172693754958597E-4</v>
      </c>
      <c r="BJ28" s="38">
        <f t="shared" ref="BJ28:BJ30" si="67">U28/$AR$24</f>
        <v>1.7952616292420359E-4</v>
      </c>
      <c r="BK28" s="38">
        <f t="shared" ref="BK28:BK30" si="68">V28/$AR$25</f>
        <v>1.7418699414878025E-4</v>
      </c>
      <c r="BL28" s="38">
        <f t="shared" ref="BL28:BL30" si="69">W28/$AR$26</f>
        <v>1.7745362180640871E-4</v>
      </c>
      <c r="BM28" s="38">
        <f t="shared" ref="BM28:BM30" si="70">X28/$AR$27</f>
        <v>8.5818132138328705E-5</v>
      </c>
      <c r="BN28" s="38">
        <f t="shared" si="24"/>
        <v>1</v>
      </c>
      <c r="BO28" s="38">
        <f t="shared" si="25"/>
        <v>2.5653163109583499E-4</v>
      </c>
      <c r="BP28" s="38">
        <f t="shared" si="26"/>
        <v>3.5255517107753468E-4</v>
      </c>
      <c r="BQ28" s="38">
        <f t="shared" ref="BQ28:BQ30" si="71">AB28/$AR$31</f>
        <v>2.1812515911774467E-4</v>
      </c>
      <c r="BR28" s="38">
        <f t="shared" ref="BR28:BR30" si="72">AC28/$AR$32</f>
        <v>3.9417118287160416E-4</v>
      </c>
      <c r="BS28" s="38">
        <f t="shared" ref="BS28:BS30" si="73">AD28/$AR$33</f>
        <v>2.7558187814926267E-4</v>
      </c>
      <c r="BT28" s="38">
        <f t="shared" ref="BT28:BT30" si="74">AE28/$AR$34</f>
        <v>3.4768397218916728E-4</v>
      </c>
      <c r="BU28" s="38">
        <f t="shared" ref="BU28:BU30" si="75">AF28/$AR$35</f>
        <v>3.933822837636383E-4</v>
      </c>
      <c r="BV28" s="38">
        <f t="shared" ref="BV28:BV30" si="76">AG28/$AR$36</f>
        <v>1.0427983102983599E-4</v>
      </c>
      <c r="BW28" s="38">
        <f t="shared" ref="BW28:BW30" si="77">AH28/$AR$37</f>
        <v>8.9851622081591202E-4</v>
      </c>
      <c r="BX28" s="38">
        <f t="shared" ref="BX28:BX30" si="78">AI28/$AR$38</f>
        <v>4.4742498936194185E-4</v>
      </c>
      <c r="BY28" s="38">
        <f t="shared" ref="BY28:BY30" si="79">AJ28/$AR$39</f>
        <v>8.784903578014779E-4</v>
      </c>
      <c r="BZ28" s="38">
        <f t="shared" ref="BZ28:BZ30" si="80">AK28/$AR$40</f>
        <v>2.1342561215299024E-4</v>
      </c>
      <c r="CA28" s="38">
        <f t="shared" ref="CA28:CA30" si="81">AL28/$AR$41</f>
        <v>1.7730066966829911E-4</v>
      </c>
      <c r="CB28" s="38">
        <f t="shared" ref="CB28:CB30" si="82">AM28/$AR$42</f>
        <v>3.5603682808269042E-4</v>
      </c>
      <c r="CC28" s="38">
        <f t="shared" ref="CC28:CC30" si="83">AN28/$AR$43</f>
        <v>3.8611277807027006E-3</v>
      </c>
      <c r="CD28" s="38">
        <f t="shared" ref="CD28:CD30" si="84">AO28/$AR$44</f>
        <v>1.9102663669149796E-4</v>
      </c>
      <c r="CE28" s="38">
        <f t="shared" ref="CE28:CE30" si="85">AP28/$AR$45</f>
        <v>9.9983188098424526E-5</v>
      </c>
      <c r="CF28" s="43">
        <f t="shared" ref="CF28:CF30" si="86">AQ28/$AR$46</f>
        <v>4.3352495130287373E-4</v>
      </c>
      <c r="CG28" s="236">
        <v>0</v>
      </c>
      <c r="CH28" s="46">
        <v>0.31307539441132337</v>
      </c>
      <c r="CI28" s="236">
        <f t="shared" si="2"/>
        <v>0</v>
      </c>
      <c r="CJ28" s="46">
        <v>0.16017763718213895</v>
      </c>
      <c r="CK28" s="236">
        <f t="shared" si="3"/>
        <v>0</v>
      </c>
      <c r="CL28" s="1986"/>
      <c r="CM28" s="1989"/>
      <c r="CN28" s="61">
        <v>4.8110159163033777E-4</v>
      </c>
      <c r="CO28" s="243">
        <f t="shared" ref="CO28:CO30" si="87">$CM$7*CN28</f>
        <v>0</v>
      </c>
      <c r="CP28" s="243">
        <f t="shared" ref="CP28:CP30" si="88">CO28*CH28</f>
        <v>0</v>
      </c>
      <c r="CQ28" s="243">
        <f t="shared" ref="CQ28:CQ30" si="89">CO28*CJ28</f>
        <v>0</v>
      </c>
      <c r="CR28" s="236">
        <f t="shared" ref="CR28:CR30" si="90">CG28+CO28</f>
        <v>0</v>
      </c>
      <c r="CS28" s="86"/>
      <c r="CT28" s="27">
        <v>22</v>
      </c>
      <c r="CU28" s="45" t="s">
        <v>19</v>
      </c>
      <c r="CV28" s="61">
        <v>2.9464000000000001E-2</v>
      </c>
      <c r="CW28" s="62">
        <f t="shared" si="44"/>
        <v>0</v>
      </c>
      <c r="CX28" s="63">
        <f t="shared" si="45"/>
        <v>0</v>
      </c>
      <c r="CY28" s="64">
        <v>2.7639E-2</v>
      </c>
      <c r="CZ28" s="62">
        <f t="shared" si="46"/>
        <v>0</v>
      </c>
      <c r="DA28" s="62">
        <f t="shared" si="47"/>
        <v>0</v>
      </c>
    </row>
    <row r="29" spans="1:105" ht="11.25" customHeight="1">
      <c r="A29" s="27">
        <v>23</v>
      </c>
      <c r="B29" s="45" t="s">
        <v>20</v>
      </c>
      <c r="C29" s="276">
        <v>0</v>
      </c>
      <c r="D29" s="452">
        <v>3.4423080081665718E-4</v>
      </c>
      <c r="E29" s="38">
        <v>8.2370219084879895E-4</v>
      </c>
      <c r="F29" s="38">
        <v>4.6998648729506458E-4</v>
      </c>
      <c r="G29" s="38">
        <v>1.8403607285763749E-3</v>
      </c>
      <c r="H29" s="38">
        <v>1.3556430682121578E-3</v>
      </c>
      <c r="I29" s="38">
        <v>1.4534824192571532E-3</v>
      </c>
      <c r="J29" s="38">
        <v>4.5357287415164231E-3</v>
      </c>
      <c r="K29" s="38">
        <v>3.2962583534055022E-3</v>
      </c>
      <c r="L29" s="38">
        <v>9.7701899103746982E-4</v>
      </c>
      <c r="M29" s="38">
        <v>4.2821305566263611E-4</v>
      </c>
      <c r="N29" s="38">
        <v>5.984892710028957E-4</v>
      </c>
      <c r="O29" s="38">
        <v>1.4197973320220622E-3</v>
      </c>
      <c r="P29" s="38">
        <v>1.2880287887203792E-3</v>
      </c>
      <c r="Q29" s="38">
        <v>9.8135508130253908E-4</v>
      </c>
      <c r="R29" s="38">
        <v>5.1184595287994598E-4</v>
      </c>
      <c r="S29" s="38">
        <v>3.9310430556837255E-4</v>
      </c>
      <c r="T29" s="38">
        <v>5.163820421198713E-4</v>
      </c>
      <c r="U29" s="38">
        <v>2.1616328702526821E-3</v>
      </c>
      <c r="V29" s="38">
        <v>1.1549961340061956E-3</v>
      </c>
      <c r="W29" s="38">
        <v>1.0800122681218671E-3</v>
      </c>
      <c r="X29" s="38">
        <v>1.0505915877022417E-3</v>
      </c>
      <c r="Y29" s="38">
        <v>5.406413645892027E-4</v>
      </c>
      <c r="Z29" s="38">
        <v>1.0082924310823249</v>
      </c>
      <c r="AA29" s="38">
        <v>1.0238871080085893E-3</v>
      </c>
      <c r="AB29" s="38">
        <v>2.0100283503415744E-3</v>
      </c>
      <c r="AC29" s="38">
        <v>1.2937537299160481E-3</v>
      </c>
      <c r="AD29" s="38">
        <v>1.2486404469515392E-3</v>
      </c>
      <c r="AE29" s="38">
        <v>1.6702047154966871E-3</v>
      </c>
      <c r="AF29" s="38">
        <v>3.4864694925367513E-3</v>
      </c>
      <c r="AG29" s="38">
        <v>3.0005682929986748E-4</v>
      </c>
      <c r="AH29" s="38">
        <v>8.4738328593954781E-4</v>
      </c>
      <c r="AI29" s="38">
        <v>4.2198977472302154E-3</v>
      </c>
      <c r="AJ29" s="38">
        <v>2.0681763232842294E-3</v>
      </c>
      <c r="AK29" s="38">
        <v>2.6702855508597039E-3</v>
      </c>
      <c r="AL29" s="38">
        <v>1.0066645421595466E-3</v>
      </c>
      <c r="AM29" s="38">
        <v>7.8173235163069548E-3</v>
      </c>
      <c r="AN29" s="38">
        <v>2.0346367569008149E-3</v>
      </c>
      <c r="AO29" s="38">
        <v>1.679600770506598E-3</v>
      </c>
      <c r="AP29" s="38">
        <v>2.7080447370218603E-2</v>
      </c>
      <c r="AQ29" s="38">
        <v>1.2099732455557424E-3</v>
      </c>
      <c r="AR29" s="209">
        <f>Z29</f>
        <v>1.0082924310823249</v>
      </c>
      <c r="AS29" s="46">
        <f t="shared" si="50"/>
        <v>3.3062096714514847E-4</v>
      </c>
      <c r="AT29" s="38">
        <f t="shared" si="51"/>
        <v>7.659028389194871E-4</v>
      </c>
      <c r="AU29" s="38">
        <f t="shared" si="52"/>
        <v>4.0089806107852208E-4</v>
      </c>
      <c r="AV29" s="38">
        <f t="shared" si="53"/>
        <v>1.8224825417734974E-3</v>
      </c>
      <c r="AW29" s="38">
        <f t="shared" si="54"/>
        <v>1.3542822901896744E-3</v>
      </c>
      <c r="AX29" s="38">
        <f t="shared" si="55"/>
        <v>1.3668313403206555E-3</v>
      </c>
      <c r="AY29" s="38">
        <f t="shared" si="56"/>
        <v>4.5144024930788501E-3</v>
      </c>
      <c r="AZ29" s="38">
        <f t="shared" si="57"/>
        <v>2.7719146935824049E-3</v>
      </c>
      <c r="BA29" s="38">
        <f t="shared" si="58"/>
        <v>9.7498460723457526E-4</v>
      </c>
      <c r="BB29" s="38">
        <f t="shared" si="59"/>
        <v>4.2391939490058666E-4</v>
      </c>
      <c r="BC29" s="38">
        <f t="shared" si="60"/>
        <v>5.8293719294709976E-4</v>
      </c>
      <c r="BD29" s="38">
        <f t="shared" si="61"/>
        <v>1.3655367703777946E-3</v>
      </c>
      <c r="BE29" s="38">
        <f t="shared" si="62"/>
        <v>1.2580589375031888E-3</v>
      </c>
      <c r="BF29" s="38">
        <f t="shared" si="63"/>
        <v>9.7957813449305823E-4</v>
      </c>
      <c r="BG29" s="38">
        <f t="shared" si="64"/>
        <v>5.078374297903676E-4</v>
      </c>
      <c r="BH29" s="38">
        <f t="shared" si="65"/>
        <v>3.91865605030832E-4</v>
      </c>
      <c r="BI29" s="38">
        <f t="shared" si="66"/>
        <v>5.134840836294838E-4</v>
      </c>
      <c r="BJ29" s="38">
        <f t="shared" si="67"/>
        <v>2.1415440249196067E-3</v>
      </c>
      <c r="BK29" s="38">
        <f t="shared" si="68"/>
        <v>1.0079767625026017E-3</v>
      </c>
      <c r="BL29" s="38">
        <f t="shared" si="69"/>
        <v>1.0752644684417225E-3</v>
      </c>
      <c r="BM29" s="38">
        <f t="shared" si="70"/>
        <v>1.0503881751693785E-3</v>
      </c>
      <c r="BN29" s="38">
        <f t="shared" si="24"/>
        <v>5.3649232219141034E-4</v>
      </c>
      <c r="BO29" s="38">
        <f t="shared" si="25"/>
        <v>1</v>
      </c>
      <c r="BP29" s="38">
        <f t="shared" si="26"/>
        <v>1.0222257636081028E-3</v>
      </c>
      <c r="BQ29" s="38">
        <f t="shared" si="71"/>
        <v>1.8669671445915542E-3</v>
      </c>
      <c r="BR29" s="38">
        <f t="shared" si="72"/>
        <v>1.1533804097540112E-3</v>
      </c>
      <c r="BS29" s="38">
        <f t="shared" si="73"/>
        <v>1.2470205769284496E-3</v>
      </c>
      <c r="BT29" s="38">
        <f t="shared" si="74"/>
        <v>1.6590645377501457E-3</v>
      </c>
      <c r="BU29" s="38">
        <f t="shared" si="75"/>
        <v>3.3472695987832863E-3</v>
      </c>
      <c r="BV29" s="38">
        <f t="shared" si="76"/>
        <v>2.9286716687366711E-4</v>
      </c>
      <c r="BW29" s="38">
        <f t="shared" si="77"/>
        <v>7.9111529391698429E-4</v>
      </c>
      <c r="BX29" s="38">
        <f t="shared" si="78"/>
        <v>3.7913843993741658E-3</v>
      </c>
      <c r="BY29" s="38">
        <f t="shared" si="79"/>
        <v>2.066991697590385E-3</v>
      </c>
      <c r="BZ29" s="38">
        <f t="shared" si="80"/>
        <v>2.6699758970995225E-3</v>
      </c>
      <c r="CA29" s="38">
        <f t="shared" si="81"/>
        <v>9.9163104436428501E-4</v>
      </c>
      <c r="CB29" s="38">
        <f t="shared" si="82"/>
        <v>7.811096335011594E-3</v>
      </c>
      <c r="CC29" s="38">
        <f t="shared" si="83"/>
        <v>1.8356087001560654E-3</v>
      </c>
      <c r="CD29" s="38">
        <f t="shared" si="84"/>
        <v>1.6576900704174831E-3</v>
      </c>
      <c r="CE29" s="38">
        <f t="shared" si="85"/>
        <v>2.7066229913636712E-2</v>
      </c>
      <c r="CF29" s="43">
        <f t="shared" si="86"/>
        <v>1.2075784847509754E-3</v>
      </c>
      <c r="CG29" s="236">
        <v>0</v>
      </c>
      <c r="CH29" s="46">
        <v>0.44803335145912632</v>
      </c>
      <c r="CI29" s="236">
        <f t="shared" si="2"/>
        <v>0</v>
      </c>
      <c r="CJ29" s="46">
        <v>0.25484864962842124</v>
      </c>
      <c r="CK29" s="236">
        <f t="shared" si="3"/>
        <v>0</v>
      </c>
      <c r="CL29" s="1986"/>
      <c r="CM29" s="1989"/>
      <c r="CN29" s="61">
        <v>2.8259221376093673E-3</v>
      </c>
      <c r="CO29" s="243">
        <f t="shared" si="87"/>
        <v>0</v>
      </c>
      <c r="CP29" s="243">
        <f t="shared" si="88"/>
        <v>0</v>
      </c>
      <c r="CQ29" s="243">
        <f t="shared" si="89"/>
        <v>0</v>
      </c>
      <c r="CR29" s="236">
        <f t="shared" si="90"/>
        <v>0</v>
      </c>
      <c r="CS29" s="86"/>
      <c r="CT29" s="27">
        <v>23</v>
      </c>
      <c r="CU29" s="45" t="s">
        <v>20</v>
      </c>
      <c r="CV29" s="61">
        <v>0.16559699999999999</v>
      </c>
      <c r="CW29" s="62">
        <f t="shared" si="44"/>
        <v>0</v>
      </c>
      <c r="CX29" s="63">
        <f t="shared" si="45"/>
        <v>0</v>
      </c>
      <c r="CY29" s="64">
        <v>0.13333300000000001</v>
      </c>
      <c r="CZ29" s="62">
        <f t="shared" si="46"/>
        <v>0</v>
      </c>
      <c r="DA29" s="62">
        <f t="shared" si="47"/>
        <v>0</v>
      </c>
    </row>
    <row r="30" spans="1:105" ht="11.25" customHeight="1">
      <c r="A30" s="27">
        <v>24</v>
      </c>
      <c r="B30" s="45" t="s">
        <v>3</v>
      </c>
      <c r="C30" s="276">
        <v>0</v>
      </c>
      <c r="D30" s="452">
        <v>3.6033462896853745E-3</v>
      </c>
      <c r="E30" s="38">
        <v>2.8802484251384429E-3</v>
      </c>
      <c r="F30" s="38">
        <v>1.5442896136755426E-3</v>
      </c>
      <c r="G30" s="38">
        <v>1.3026508592346036E-3</v>
      </c>
      <c r="H30" s="38">
        <v>4.9239627555433436E-3</v>
      </c>
      <c r="I30" s="38">
        <v>1.8331074180292812E-3</v>
      </c>
      <c r="J30" s="38">
        <v>2.1595643624456166E-3</v>
      </c>
      <c r="K30" s="38">
        <v>7.7083751549570593E-3</v>
      </c>
      <c r="L30" s="38">
        <v>2.4517122958574869E-3</v>
      </c>
      <c r="M30" s="38">
        <v>4.527496190276383E-3</v>
      </c>
      <c r="N30" s="38">
        <v>4.0001095882418944E-3</v>
      </c>
      <c r="O30" s="38">
        <v>7.5756365666533243E-3</v>
      </c>
      <c r="P30" s="38">
        <v>2.1055852025520065E-2</v>
      </c>
      <c r="Q30" s="38">
        <v>4.9431700638245856E-3</v>
      </c>
      <c r="R30" s="38">
        <v>4.7099467551753836E-3</v>
      </c>
      <c r="S30" s="38">
        <v>2.9381115036875571E-3</v>
      </c>
      <c r="T30" s="38">
        <v>2.1433349575920037E-3</v>
      </c>
      <c r="U30" s="38">
        <v>2.3487036195539582E-3</v>
      </c>
      <c r="V30" s="38">
        <v>6.9343148599311129E-3</v>
      </c>
      <c r="W30" s="38">
        <v>2.7081086842117683E-3</v>
      </c>
      <c r="X30" s="38">
        <v>1.4952167306726315E-3</v>
      </c>
      <c r="Y30" s="38">
        <v>2.1876218610200546E-3</v>
      </c>
      <c r="Z30" s="38">
        <v>2.7262236834897022E-3</v>
      </c>
      <c r="AA30" s="38">
        <v>1.0016252225874474</v>
      </c>
      <c r="AB30" s="38">
        <v>1.1157312997710766E-2</v>
      </c>
      <c r="AC30" s="38">
        <v>3.3637017408627866E-2</v>
      </c>
      <c r="AD30" s="38">
        <v>4.6576559045339565E-3</v>
      </c>
      <c r="AE30" s="38">
        <v>4.3639038626651118E-3</v>
      </c>
      <c r="AF30" s="38">
        <v>3.5936553580127053E-3</v>
      </c>
      <c r="AG30" s="38">
        <v>9.6819567168113883E-3</v>
      </c>
      <c r="AH30" s="38">
        <v>6.5014979656934195E-3</v>
      </c>
      <c r="AI30" s="38">
        <v>5.5852866889800302E-3</v>
      </c>
      <c r="AJ30" s="38">
        <v>7.3477890547969486E-3</v>
      </c>
      <c r="AK30" s="38">
        <v>5.731937241565537E-3</v>
      </c>
      <c r="AL30" s="38">
        <v>3.0928143901445848E-3</v>
      </c>
      <c r="AM30" s="38">
        <v>3.9811865480153322E-3</v>
      </c>
      <c r="AN30" s="38">
        <v>2.5156182490782466E-3</v>
      </c>
      <c r="AO30" s="38">
        <v>3.6781061033720054E-3</v>
      </c>
      <c r="AP30" s="38">
        <v>2.0679398559932637E-3</v>
      </c>
      <c r="AQ30" s="38">
        <v>3.0947145743843089E-3</v>
      </c>
      <c r="AR30" s="209">
        <f>AA30</f>
        <v>1.0016252225874474</v>
      </c>
      <c r="AS30" s="46">
        <f t="shared" si="50"/>
        <v>3.460880991556559E-3</v>
      </c>
      <c r="AT30" s="38">
        <f t="shared" si="51"/>
        <v>2.6781408015119058E-3</v>
      </c>
      <c r="AU30" s="38">
        <f t="shared" si="52"/>
        <v>1.3172776847891437E-3</v>
      </c>
      <c r="AV30" s="38">
        <f t="shared" si="53"/>
        <v>1.2899962556893842E-3</v>
      </c>
      <c r="AW30" s="38">
        <f t="shared" si="54"/>
        <v>4.9190201416220358E-3</v>
      </c>
      <c r="AX30" s="38">
        <f t="shared" si="55"/>
        <v>1.7238245443775208E-3</v>
      </c>
      <c r="AY30" s="38">
        <f t="shared" si="56"/>
        <v>2.1494104470033437E-3</v>
      </c>
      <c r="AZ30" s="38">
        <f t="shared" si="57"/>
        <v>6.4821855767451973E-3</v>
      </c>
      <c r="BA30" s="38">
        <f t="shared" si="58"/>
        <v>2.4466072530386633E-3</v>
      </c>
      <c r="BB30" s="38">
        <f t="shared" si="59"/>
        <v>4.4820993195237233E-3</v>
      </c>
      <c r="BC30" s="38">
        <f t="shared" si="60"/>
        <v>3.8961645059117974E-3</v>
      </c>
      <c r="BD30" s="38">
        <f t="shared" si="61"/>
        <v>7.2861175728867744E-3</v>
      </c>
      <c r="BE30" s="38">
        <f t="shared" si="62"/>
        <v>2.0565924503726914E-2</v>
      </c>
      <c r="BF30" s="38">
        <f t="shared" si="63"/>
        <v>4.9342194297055109E-3</v>
      </c>
      <c r="BG30" s="38">
        <f t="shared" si="64"/>
        <v>4.6730607932710727E-3</v>
      </c>
      <c r="BH30" s="38">
        <f t="shared" si="65"/>
        <v>2.9288532985561997E-3</v>
      </c>
      <c r="BI30" s="38">
        <f t="shared" si="66"/>
        <v>2.1313064685442454E-3</v>
      </c>
      <c r="BJ30" s="38">
        <f t="shared" si="67"/>
        <v>2.3268762572873315E-3</v>
      </c>
      <c r="BK30" s="38">
        <f t="shared" si="68"/>
        <v>6.0516464400992981E-3</v>
      </c>
      <c r="BL30" s="38">
        <f t="shared" si="69"/>
        <v>2.696203673570494E-3</v>
      </c>
      <c r="BM30" s="38">
        <f t="shared" si="70"/>
        <v>1.4949272310936081E-3</v>
      </c>
      <c r="BN30" s="38">
        <f t="shared" si="24"/>
        <v>2.1708334011533068E-3</v>
      </c>
      <c r="BO30" s="38">
        <f t="shared" si="25"/>
        <v>2.7038025868778063E-3</v>
      </c>
      <c r="BP30" s="38">
        <f t="shared" si="26"/>
        <v>1</v>
      </c>
      <c r="BQ30" s="38">
        <f t="shared" si="71"/>
        <v>1.0363205466783838E-2</v>
      </c>
      <c r="BR30" s="38">
        <f t="shared" si="72"/>
        <v>2.9987373968138057E-2</v>
      </c>
      <c r="BS30" s="38">
        <f t="shared" si="73"/>
        <v>4.6516134948106124E-3</v>
      </c>
      <c r="BT30" s="38">
        <f t="shared" si="74"/>
        <v>4.3347968530585371E-3</v>
      </c>
      <c r="BU30" s="38">
        <f t="shared" si="75"/>
        <v>3.4501759886699473E-3</v>
      </c>
      <c r="BV30" s="38">
        <f t="shared" si="76"/>
        <v>9.4499673280633283E-3</v>
      </c>
      <c r="BW30" s="38">
        <f t="shared" si="77"/>
        <v>6.0697851366366892E-3</v>
      </c>
      <c r="BX30" s="38">
        <f t="shared" si="78"/>
        <v>5.0181236814399585E-3</v>
      </c>
      <c r="BY30" s="38">
        <f t="shared" si="79"/>
        <v>7.3435803325476593E-3</v>
      </c>
      <c r="BZ30" s="38">
        <f t="shared" si="80"/>
        <v>5.7312725501360373E-3</v>
      </c>
      <c r="CA30" s="38">
        <f t="shared" si="81"/>
        <v>3.046626393678903E-3</v>
      </c>
      <c r="CB30" s="38">
        <f t="shared" si="82"/>
        <v>3.9780151850349688E-3</v>
      </c>
      <c r="CC30" s="38">
        <f t="shared" si="83"/>
        <v>2.2695406089650733E-3</v>
      </c>
      <c r="CD30" s="38">
        <f t="shared" si="84"/>
        <v>3.6301245346908838E-3</v>
      </c>
      <c r="CE30" s="38">
        <f t="shared" si="85"/>
        <v>2.0668541706382691E-3</v>
      </c>
      <c r="CF30" s="43">
        <f t="shared" si="86"/>
        <v>3.0885895619578788E-3</v>
      </c>
      <c r="CG30" s="236">
        <v>0</v>
      </c>
      <c r="CH30" s="46">
        <v>0.47794453843868301</v>
      </c>
      <c r="CI30" s="236">
        <f t="shared" si="2"/>
        <v>0</v>
      </c>
      <c r="CJ30" s="46">
        <v>0.36128528696808798</v>
      </c>
      <c r="CK30" s="236">
        <f t="shared" si="3"/>
        <v>0</v>
      </c>
      <c r="CL30" s="1986"/>
      <c r="CM30" s="1989"/>
      <c r="CN30" s="61">
        <v>4.0759306561444402E-3</v>
      </c>
      <c r="CO30" s="243">
        <f t="shared" si="87"/>
        <v>0</v>
      </c>
      <c r="CP30" s="243">
        <f t="shared" si="88"/>
        <v>0</v>
      </c>
      <c r="CQ30" s="243">
        <f t="shared" si="89"/>
        <v>0</v>
      </c>
      <c r="CR30" s="236">
        <f t="shared" si="90"/>
        <v>0</v>
      </c>
      <c r="CS30" s="86"/>
      <c r="CT30" s="27">
        <v>24</v>
      </c>
      <c r="CU30" s="45" t="s">
        <v>3</v>
      </c>
      <c r="CV30" s="61">
        <v>8.8671E-2</v>
      </c>
      <c r="CW30" s="62">
        <f t="shared" si="44"/>
        <v>0</v>
      </c>
      <c r="CX30" s="63">
        <f t="shared" si="45"/>
        <v>0</v>
      </c>
      <c r="CY30" s="64">
        <v>7.5814999999999994E-2</v>
      </c>
      <c r="CZ30" s="62">
        <f t="shared" si="46"/>
        <v>0</v>
      </c>
      <c r="DA30" s="62">
        <f t="shared" si="47"/>
        <v>0</v>
      </c>
    </row>
    <row r="31" spans="1:105" ht="11.25" customHeight="1">
      <c r="A31" s="27">
        <v>25</v>
      </c>
      <c r="B31" s="45" t="s">
        <v>413</v>
      </c>
      <c r="C31" s="276">
        <v>0</v>
      </c>
      <c r="D31" s="452">
        <v>8.2466217448241893E-3</v>
      </c>
      <c r="E31" s="38">
        <v>1.1414494142809104E-2</v>
      </c>
      <c r="F31" s="38">
        <v>2.4293647382564124E-3</v>
      </c>
      <c r="G31" s="38">
        <v>4.6116754989687248E-3</v>
      </c>
      <c r="H31" s="38">
        <v>3.1087112081822618E-2</v>
      </c>
      <c r="I31" s="38">
        <v>1.282859026040121E-2</v>
      </c>
      <c r="J31" s="38">
        <v>1.4032384479972558E-2</v>
      </c>
      <c r="K31" s="38">
        <v>0.12711171091783194</v>
      </c>
      <c r="L31" s="38">
        <v>2.3136080898689494E-2</v>
      </c>
      <c r="M31" s="38">
        <v>1.7684094073917852E-2</v>
      </c>
      <c r="N31" s="38">
        <v>2.6075986681918177E-2</v>
      </c>
      <c r="O31" s="38">
        <v>6.9085953808908598E-2</v>
      </c>
      <c r="P31" s="38">
        <v>0.170541464596901</v>
      </c>
      <c r="Q31" s="38">
        <v>2.4880875902037386E-2</v>
      </c>
      <c r="R31" s="38">
        <v>2.3413218808231908E-2</v>
      </c>
      <c r="S31" s="38">
        <v>1.4328573113340555E-2</v>
      </c>
      <c r="T31" s="38">
        <v>1.2726277348135287E-2</v>
      </c>
      <c r="U31" s="38">
        <v>1.7523766481328164E-2</v>
      </c>
      <c r="V31" s="38">
        <v>2.6821767988874663E-2</v>
      </c>
      <c r="W31" s="38">
        <v>1.4252019005325148E-2</v>
      </c>
      <c r="X31" s="38">
        <v>4.4852920510866012E-3</v>
      </c>
      <c r="Y31" s="38">
        <v>2.174355272327691E-2</v>
      </c>
      <c r="Z31" s="38">
        <v>2.2224379915835486E-2</v>
      </c>
      <c r="AA31" s="38">
        <v>7.8756579015724429E-3</v>
      </c>
      <c r="AB31" s="38">
        <v>1.0766275968832426</v>
      </c>
      <c r="AC31" s="38">
        <v>3.2758169964994151E-2</v>
      </c>
      <c r="AD31" s="38">
        <v>7.9072021616157701E-2</v>
      </c>
      <c r="AE31" s="38">
        <v>2.3812549960529436E-2</v>
      </c>
      <c r="AF31" s="38">
        <v>5.8844710837178526E-3</v>
      </c>
      <c r="AG31" s="38">
        <v>3.1254149734289967E-3</v>
      </c>
      <c r="AH31" s="38">
        <v>7.2149299474248297E-3</v>
      </c>
      <c r="AI31" s="38">
        <v>1.0647880688724565E-2</v>
      </c>
      <c r="AJ31" s="38">
        <v>1.1450197134735197E-2</v>
      </c>
      <c r="AK31" s="38">
        <v>1.8892996506173793E-2</v>
      </c>
      <c r="AL31" s="38">
        <v>1.118073515683083E-2</v>
      </c>
      <c r="AM31" s="38">
        <v>6.4071586575431437E-3</v>
      </c>
      <c r="AN31" s="38">
        <v>5.9256945821552637E-3</v>
      </c>
      <c r="AO31" s="38">
        <v>3.408882153342474E-2</v>
      </c>
      <c r="AP31" s="38">
        <v>2.4032630147515065E-2</v>
      </c>
      <c r="AQ31" s="38">
        <v>8.8830866727001058E-3</v>
      </c>
      <c r="AR31" s="209">
        <f>AB31</f>
        <v>1.0766275968832426</v>
      </c>
      <c r="AS31" s="46">
        <f t="shared" si="48"/>
        <v>7.9205755280631202E-3</v>
      </c>
      <c r="AT31" s="38">
        <f t="shared" si="49"/>
        <v>1.0613536744146074E-2</v>
      </c>
      <c r="AU31" s="38">
        <f t="shared" si="7"/>
        <v>2.0722459890811303E-3</v>
      </c>
      <c r="AV31" s="38">
        <f t="shared" si="8"/>
        <v>4.5668753710565221E-3</v>
      </c>
      <c r="AW31" s="38">
        <f t="shared" si="9"/>
        <v>3.1055907216843513E-2</v>
      </c>
      <c r="AX31" s="38">
        <f t="shared" si="10"/>
        <v>1.2063798631296998E-2</v>
      </c>
      <c r="AY31" s="38">
        <f t="shared" si="11"/>
        <v>1.3966406522593346E-2</v>
      </c>
      <c r="AZ31" s="38">
        <f t="shared" si="12"/>
        <v>0.10689174859595495</v>
      </c>
      <c r="BA31" s="38">
        <f t="shared" si="13"/>
        <v>2.3087906125553538E-2</v>
      </c>
      <c r="BB31" s="38">
        <f t="shared" si="14"/>
        <v>1.7506776965451654E-2</v>
      </c>
      <c r="BC31" s="38">
        <f t="shared" si="15"/>
        <v>2.5398387600518563E-2</v>
      </c>
      <c r="BD31" s="38">
        <f t="shared" si="16"/>
        <v>6.6445687785825908E-2</v>
      </c>
      <c r="BE31" s="38">
        <f t="shared" si="17"/>
        <v>0.16657330614804475</v>
      </c>
      <c r="BF31" s="38">
        <f t="shared" si="18"/>
        <v>2.4835823918414362E-2</v>
      </c>
      <c r="BG31" s="38">
        <f t="shared" si="19"/>
        <v>2.3229858116082094E-2</v>
      </c>
      <c r="BH31" s="38">
        <f t="shared" si="20"/>
        <v>1.428342272712939E-2</v>
      </c>
      <c r="BI31" s="38">
        <f t="shared" si="0"/>
        <v>1.2654856925882313E-2</v>
      </c>
      <c r="BJ31" s="38">
        <f t="shared" si="1"/>
        <v>1.7360911706430528E-2</v>
      </c>
      <c r="BK31" s="38">
        <f t="shared" si="21"/>
        <v>2.340762714784704E-2</v>
      </c>
      <c r="BL31" s="38">
        <f t="shared" si="22"/>
        <v>1.4189366262136805E-2</v>
      </c>
      <c r="BM31" s="38">
        <f t="shared" si="23"/>
        <v>4.4844236216917514E-3</v>
      </c>
      <c r="BN31" s="38">
        <f t="shared" si="24"/>
        <v>2.1576686242026334E-2</v>
      </c>
      <c r="BO31" s="38">
        <f t="shared" si="25"/>
        <v>2.204160145482726E-2</v>
      </c>
      <c r="BP31" s="38">
        <f t="shared" si="26"/>
        <v>7.8628789730630557E-3</v>
      </c>
      <c r="BQ31" s="38">
        <f t="shared" si="27"/>
        <v>1</v>
      </c>
      <c r="BR31" s="38">
        <f t="shared" si="28"/>
        <v>2.9203882178927682E-2</v>
      </c>
      <c r="BS31" s="38">
        <f t="shared" si="29"/>
        <v>7.8969440927061957E-2</v>
      </c>
      <c r="BT31" s="38">
        <f t="shared" si="30"/>
        <v>2.3653721502737774E-2</v>
      </c>
      <c r="BU31" s="38">
        <f t="shared" si="31"/>
        <v>5.6495291886568769E-3</v>
      </c>
      <c r="BV31" s="38">
        <f t="shared" si="32"/>
        <v>3.0505268975495772E-3</v>
      </c>
      <c r="BW31" s="38">
        <f t="shared" si="33"/>
        <v>6.7358437682881588E-3</v>
      </c>
      <c r="BX31" s="38">
        <f t="shared" si="34"/>
        <v>9.5666319773092309E-3</v>
      </c>
      <c r="BY31" s="38">
        <f t="shared" si="35"/>
        <v>1.1443638604124109E-2</v>
      </c>
      <c r="BZ31" s="38">
        <f t="shared" si="36"/>
        <v>1.8890805621604407E-2</v>
      </c>
      <c r="CA31" s="38">
        <f t="shared" si="37"/>
        <v>1.1013762396501916E-2</v>
      </c>
      <c r="CB31" s="38">
        <f t="shared" si="38"/>
        <v>6.402054795784649E-3</v>
      </c>
      <c r="CC31" s="38">
        <f t="shared" si="39"/>
        <v>5.3460434608682888E-3</v>
      </c>
      <c r="CD31" s="38">
        <f t="shared" si="40"/>
        <v>3.3644126604650118E-2</v>
      </c>
      <c r="CE31" s="38">
        <f t="shared" si="41"/>
        <v>2.4020012819928126E-2</v>
      </c>
      <c r="CF31" s="43">
        <f t="shared" si="42"/>
        <v>8.8655054014883123E-3</v>
      </c>
      <c r="CG31" s="236">
        <v>0</v>
      </c>
      <c r="CH31" s="46">
        <v>0.40250815986209038</v>
      </c>
      <c r="CI31" s="236">
        <f t="shared" si="2"/>
        <v>0</v>
      </c>
      <c r="CJ31" s="46">
        <v>8.9183411264164458E-2</v>
      </c>
      <c r="CK31" s="236">
        <f t="shared" si="3"/>
        <v>0</v>
      </c>
      <c r="CL31" s="1986"/>
      <c r="CM31" s="1989"/>
      <c r="CN31" s="61">
        <v>3.4261228388237211E-2</v>
      </c>
      <c r="CO31" s="243">
        <f t="shared" si="4"/>
        <v>0</v>
      </c>
      <c r="CP31" s="243">
        <f t="shared" si="5"/>
        <v>0</v>
      </c>
      <c r="CQ31" s="243">
        <f t="shared" si="6"/>
        <v>0</v>
      </c>
      <c r="CR31" s="236">
        <f t="shared" si="43"/>
        <v>0</v>
      </c>
      <c r="CS31" s="86"/>
      <c r="CT31" s="27">
        <v>25</v>
      </c>
      <c r="CU31" s="45" t="s">
        <v>413</v>
      </c>
      <c r="CV31" s="61">
        <v>1.0363000000000001E-2</v>
      </c>
      <c r="CW31" s="62">
        <f t="shared" si="44"/>
        <v>0</v>
      </c>
      <c r="CX31" s="63">
        <f t="shared" si="45"/>
        <v>0</v>
      </c>
      <c r="CY31" s="64">
        <v>1.0363000000000001E-2</v>
      </c>
      <c r="CZ31" s="62">
        <f t="shared" si="46"/>
        <v>0</v>
      </c>
      <c r="DA31" s="62">
        <f t="shared" si="47"/>
        <v>0</v>
      </c>
    </row>
    <row r="32" spans="1:105" ht="11.25" customHeight="1">
      <c r="A32" s="27">
        <v>26</v>
      </c>
      <c r="B32" s="45" t="s">
        <v>337</v>
      </c>
      <c r="C32" s="276">
        <v>0</v>
      </c>
      <c r="D32" s="452">
        <v>8.0773148619437676E-4</v>
      </c>
      <c r="E32" s="38">
        <v>2.536175987070169E-3</v>
      </c>
      <c r="F32" s="38">
        <v>4.7738642416732675E-4</v>
      </c>
      <c r="G32" s="38">
        <v>7.3041234091774862E-4</v>
      </c>
      <c r="H32" s="38">
        <v>4.1855363144356868E-3</v>
      </c>
      <c r="I32" s="38">
        <v>2.7711918723201459E-3</v>
      </c>
      <c r="J32" s="38">
        <v>1.3723689387885713E-3</v>
      </c>
      <c r="K32" s="38">
        <v>5.169292526045771E-3</v>
      </c>
      <c r="L32" s="38">
        <v>3.0832866022091013E-3</v>
      </c>
      <c r="M32" s="38">
        <v>1.0107624449088679E-3</v>
      </c>
      <c r="N32" s="38">
        <v>1.6469940146343696E-3</v>
      </c>
      <c r="O32" s="38">
        <v>2.3284863530190257E-3</v>
      </c>
      <c r="P32" s="38">
        <v>1.8018074636039995E-3</v>
      </c>
      <c r="Q32" s="38">
        <v>4.401545228230417E-4</v>
      </c>
      <c r="R32" s="38">
        <v>1.148998722988994E-3</v>
      </c>
      <c r="S32" s="38">
        <v>1.4503582892194027E-3</v>
      </c>
      <c r="T32" s="38">
        <v>9.9759654441329061E-4</v>
      </c>
      <c r="U32" s="38">
        <v>1.3921357092912612E-3</v>
      </c>
      <c r="V32" s="38">
        <v>2.4950493136481557E-3</v>
      </c>
      <c r="W32" s="38">
        <v>9.6192347745425891E-4</v>
      </c>
      <c r="X32" s="38">
        <v>3.0709755409337626E-4</v>
      </c>
      <c r="Y32" s="38">
        <v>1.2996920716685375E-3</v>
      </c>
      <c r="Z32" s="38">
        <v>2.2341050057163004E-3</v>
      </c>
      <c r="AA32" s="38">
        <v>1.454319685411554E-3</v>
      </c>
      <c r="AB32" s="38">
        <v>1.0694397797257702E-3</v>
      </c>
      <c r="AC32" s="38">
        <v>1.1217060034789175</v>
      </c>
      <c r="AD32" s="38">
        <v>1.1182654338239407E-2</v>
      </c>
      <c r="AE32" s="38">
        <v>3.8821946157376725E-3</v>
      </c>
      <c r="AF32" s="38">
        <v>2.0312003924848167E-3</v>
      </c>
      <c r="AG32" s="38">
        <v>6.3380502700782727E-4</v>
      </c>
      <c r="AH32" s="38">
        <v>4.669733243040773E-3</v>
      </c>
      <c r="AI32" s="38">
        <v>4.2485849250865019E-3</v>
      </c>
      <c r="AJ32" s="38">
        <v>5.072709724189552E-3</v>
      </c>
      <c r="AK32" s="38">
        <v>9.9597390401364259E-3</v>
      </c>
      <c r="AL32" s="38">
        <v>6.2309304629050892E-3</v>
      </c>
      <c r="AM32" s="38">
        <v>3.1823178192226212E-3</v>
      </c>
      <c r="AN32" s="38">
        <v>1.9090939007057166E-3</v>
      </c>
      <c r="AO32" s="38">
        <v>1.258477585860778E-2</v>
      </c>
      <c r="AP32" s="38">
        <v>1.4524397252181833E-3</v>
      </c>
      <c r="AQ32" s="38">
        <v>3.659484126708132E-3</v>
      </c>
      <c r="AR32" s="209">
        <f>AC32</f>
        <v>1.1217060034789175</v>
      </c>
      <c r="AS32" s="46">
        <f t="shared" si="48"/>
        <v>7.7579625218200524E-4</v>
      </c>
      <c r="AT32" s="38">
        <f t="shared" si="49"/>
        <v>2.3582119970991301E-3</v>
      </c>
      <c r="AU32" s="38">
        <f t="shared" si="7"/>
        <v>4.0721020073442433E-4</v>
      </c>
      <c r="AV32" s="38">
        <f t="shared" si="8"/>
        <v>7.2331674923765662E-4</v>
      </c>
      <c r="AW32" s="38">
        <f t="shared" si="9"/>
        <v>4.1813349239941001E-3</v>
      </c>
      <c r="AX32" s="38">
        <f t="shared" si="10"/>
        <v>2.6059839809172919E-3</v>
      </c>
      <c r="AY32" s="38">
        <f t="shared" si="11"/>
        <v>1.3659162863914555E-3</v>
      </c>
      <c r="AZ32" s="38">
        <f t="shared" si="12"/>
        <v>4.3470008634390739E-3</v>
      </c>
      <c r="BA32" s="38">
        <f t="shared" si="13"/>
        <v>3.076866472835203E-3</v>
      </c>
      <c r="BB32" s="38">
        <f t="shared" si="14"/>
        <v>1.0006276043381089E-3</v>
      </c>
      <c r="BC32" s="38">
        <f t="shared" si="15"/>
        <v>1.6041959550633091E-3</v>
      </c>
      <c r="BD32" s="38">
        <f t="shared" si="16"/>
        <v>2.2394983161730308E-3</v>
      </c>
      <c r="BE32" s="38">
        <f t="shared" si="17"/>
        <v>1.7598830112321839E-3</v>
      </c>
      <c r="BF32" s="38">
        <f t="shared" si="18"/>
        <v>4.3935753181549439E-4</v>
      </c>
      <c r="BG32" s="38">
        <f t="shared" si="19"/>
        <v>1.1400003361011373E-3</v>
      </c>
      <c r="BH32" s="38">
        <f t="shared" si="20"/>
        <v>1.445788103731648E-3</v>
      </c>
      <c r="BI32" s="38">
        <f t="shared" si="0"/>
        <v>9.9199798919631307E-4</v>
      </c>
      <c r="BJ32" s="38">
        <f t="shared" si="1"/>
        <v>1.3791980826797015E-3</v>
      </c>
      <c r="BK32" s="38">
        <f t="shared" si="21"/>
        <v>2.1774546731443134E-3</v>
      </c>
      <c r="BL32" s="38">
        <f t="shared" si="22"/>
        <v>9.5769480328695251E-4</v>
      </c>
      <c r="BM32" s="38">
        <f t="shared" si="23"/>
        <v>3.0703809474490499E-4</v>
      </c>
      <c r="BN32" s="38">
        <f t="shared" si="24"/>
        <v>1.289717848712947E-3</v>
      </c>
      <c r="BO32" s="38">
        <f t="shared" si="25"/>
        <v>2.2157312073821274E-3</v>
      </c>
      <c r="BP32" s="38">
        <f t="shared" si="26"/>
        <v>1.4519599273415701E-3</v>
      </c>
      <c r="BQ32" s="38">
        <f t="shared" si="27"/>
        <v>9.9332376656674926E-4</v>
      </c>
      <c r="BR32" s="38">
        <f t="shared" si="28"/>
        <v>1</v>
      </c>
      <c r="BS32" s="38">
        <f t="shared" si="29"/>
        <v>1.1168147002212201E-2</v>
      </c>
      <c r="BT32" s="38">
        <f t="shared" si="30"/>
        <v>3.856300581512579E-3</v>
      </c>
      <c r="BU32" s="38">
        <f t="shared" si="31"/>
        <v>1.9501032024961675E-3</v>
      </c>
      <c r="BV32" s="38">
        <f t="shared" si="32"/>
        <v>6.1861842319398401E-4</v>
      </c>
      <c r="BW32" s="38">
        <f t="shared" si="33"/>
        <v>4.3596533568466727E-3</v>
      </c>
      <c r="BX32" s="38">
        <f t="shared" si="34"/>
        <v>3.8171585117108414E-3</v>
      </c>
      <c r="BY32" s="38">
        <f t="shared" si="35"/>
        <v>5.0698041391052271E-3</v>
      </c>
      <c r="BZ32" s="38">
        <f t="shared" si="36"/>
        <v>9.9585840810185854E-3</v>
      </c>
      <c r="CA32" s="38">
        <f t="shared" si="37"/>
        <v>6.1378779360170745E-3</v>
      </c>
      <c r="CB32" s="38">
        <f t="shared" si="38"/>
        <v>3.1797828249936605E-3</v>
      </c>
      <c r="CC32" s="38">
        <f t="shared" si="39"/>
        <v>1.7223464393163542E-3</v>
      </c>
      <c r="CD32" s="38">
        <f t="shared" si="40"/>
        <v>1.2420605149491278E-2</v>
      </c>
      <c r="CE32" s="38">
        <f t="shared" si="41"/>
        <v>1.4516771824710567E-3</v>
      </c>
      <c r="CF32" s="43">
        <f t="shared" si="42"/>
        <v>3.6522413308988058E-3</v>
      </c>
      <c r="CG32" s="236">
        <v>0</v>
      </c>
      <c r="CH32" s="46">
        <v>0.51183037281471588</v>
      </c>
      <c r="CI32" s="236">
        <f t="shared" si="2"/>
        <v>0</v>
      </c>
      <c r="CJ32" s="46">
        <v>0.14247934657960637</v>
      </c>
      <c r="CK32" s="236">
        <f t="shared" si="3"/>
        <v>0</v>
      </c>
      <c r="CL32" s="1986"/>
      <c r="CM32" s="1989"/>
      <c r="CN32" s="61">
        <v>1.1923289883902826E-2</v>
      </c>
      <c r="CO32" s="243">
        <f t="shared" si="4"/>
        <v>0</v>
      </c>
      <c r="CP32" s="243">
        <f t="shared" si="5"/>
        <v>0</v>
      </c>
      <c r="CQ32" s="243">
        <f t="shared" si="6"/>
        <v>0</v>
      </c>
      <c r="CR32" s="236">
        <f t="shared" si="43"/>
        <v>0</v>
      </c>
      <c r="CS32" s="86"/>
      <c r="CT32" s="27">
        <v>26</v>
      </c>
      <c r="CU32" s="45" t="s">
        <v>337</v>
      </c>
      <c r="CV32" s="61">
        <v>2.8669E-2</v>
      </c>
      <c r="CW32" s="62">
        <f t="shared" si="44"/>
        <v>0</v>
      </c>
      <c r="CX32" s="63">
        <f t="shared" si="45"/>
        <v>0</v>
      </c>
      <c r="CY32" s="64">
        <v>2.8669E-2</v>
      </c>
      <c r="CZ32" s="62">
        <f t="shared" si="46"/>
        <v>0</v>
      </c>
      <c r="DA32" s="62">
        <f t="shared" si="47"/>
        <v>0</v>
      </c>
    </row>
    <row r="33" spans="1:105" ht="11.25" customHeight="1">
      <c r="A33" s="27">
        <v>27</v>
      </c>
      <c r="B33" s="45" t="s">
        <v>338</v>
      </c>
      <c r="C33" s="276">
        <v>0</v>
      </c>
      <c r="D33" s="452">
        <v>5.6733000906121077E-4</v>
      </c>
      <c r="E33" s="38">
        <v>1.0962813741353086E-3</v>
      </c>
      <c r="F33" s="38">
        <v>3.8413468480508493E-4</v>
      </c>
      <c r="G33" s="38">
        <v>3.9889817115491491E-4</v>
      </c>
      <c r="H33" s="38">
        <v>2.732522374834216E-3</v>
      </c>
      <c r="I33" s="38">
        <v>1.5486134666655954E-3</v>
      </c>
      <c r="J33" s="38">
        <v>5.0970284187175786E-4</v>
      </c>
      <c r="K33" s="38">
        <v>1.8351952703515595E-3</v>
      </c>
      <c r="L33" s="38">
        <v>2.2198020829873712E-3</v>
      </c>
      <c r="M33" s="38">
        <v>4.4031930443779604E-4</v>
      </c>
      <c r="N33" s="38">
        <v>4.0008360152232113E-4</v>
      </c>
      <c r="O33" s="38">
        <v>3.3304734444682496E-3</v>
      </c>
      <c r="P33" s="38">
        <v>1.728595249819579E-3</v>
      </c>
      <c r="Q33" s="38">
        <v>5.5061412412458685E-4</v>
      </c>
      <c r="R33" s="38">
        <v>4.9089928835621232E-4</v>
      </c>
      <c r="S33" s="38">
        <v>5.9257882670435511E-4</v>
      </c>
      <c r="T33" s="38">
        <v>3.6900093063888347E-4</v>
      </c>
      <c r="U33" s="38">
        <v>5.4764791692199066E-4</v>
      </c>
      <c r="V33" s="38">
        <v>1.1177368728534998E-3</v>
      </c>
      <c r="W33" s="38">
        <v>4.3764249555735597E-4</v>
      </c>
      <c r="X33" s="38">
        <v>1.8969691222348725E-4</v>
      </c>
      <c r="Y33" s="38">
        <v>1.6696099725138243E-3</v>
      </c>
      <c r="Z33" s="38">
        <v>9.1435046959955919E-4</v>
      </c>
      <c r="AA33" s="38">
        <v>2.9222754985595346E-3</v>
      </c>
      <c r="AB33" s="38">
        <v>9.4298751151793859E-3</v>
      </c>
      <c r="AC33" s="38">
        <v>2.7184938668990519E-3</v>
      </c>
      <c r="AD33" s="38">
        <v>1.0012989922163751</v>
      </c>
      <c r="AE33" s="38">
        <v>1.8150677473093727E-3</v>
      </c>
      <c r="AF33" s="38">
        <v>2.9382450047818445E-3</v>
      </c>
      <c r="AG33" s="38">
        <v>2.9565949954899303E-4</v>
      </c>
      <c r="AH33" s="38">
        <v>2.3626927932840162E-3</v>
      </c>
      <c r="AI33" s="38">
        <v>5.6768628990718755E-3</v>
      </c>
      <c r="AJ33" s="38">
        <v>1.672725147317906E-2</v>
      </c>
      <c r="AK33" s="38">
        <v>5.0175804863012725E-3</v>
      </c>
      <c r="AL33" s="38">
        <v>3.2692048213267002E-3</v>
      </c>
      <c r="AM33" s="38">
        <v>7.2139754878147049E-4</v>
      </c>
      <c r="AN33" s="38">
        <v>7.9464984221457307E-4</v>
      </c>
      <c r="AO33" s="38">
        <v>1.5385073370205752E-2</v>
      </c>
      <c r="AP33" s="38">
        <v>5.9618665527725852E-4</v>
      </c>
      <c r="AQ33" s="38">
        <v>1.6366529080239719E-2</v>
      </c>
      <c r="AR33" s="209">
        <f>AD33</f>
        <v>1.0012989922163751</v>
      </c>
      <c r="AS33" s="46">
        <f t="shared" si="48"/>
        <v>5.4489951463171588E-4</v>
      </c>
      <c r="AT33" s="38">
        <f t="shared" si="49"/>
        <v>1.0193550849240327E-3</v>
      </c>
      <c r="AU33" s="38">
        <f t="shared" si="7"/>
        <v>3.2766654892076713E-4</v>
      </c>
      <c r="AV33" s="38">
        <f t="shared" si="8"/>
        <v>3.9502307432824526E-4</v>
      </c>
      <c r="AW33" s="38">
        <f t="shared" si="9"/>
        <v>2.7297795021114409E-3</v>
      </c>
      <c r="AX33" s="38">
        <f t="shared" si="10"/>
        <v>1.4562910374677624E-3</v>
      </c>
      <c r="AY33" s="38">
        <f t="shared" si="11"/>
        <v>5.0730630317763394E-4</v>
      </c>
      <c r="AZ33" s="38">
        <f t="shared" si="12"/>
        <v>1.5432663917938423E-3</v>
      </c>
      <c r="BA33" s="38">
        <f t="shared" si="13"/>
        <v>2.2151799318882756E-3</v>
      </c>
      <c r="BB33" s="38">
        <f t="shared" si="14"/>
        <v>4.35904255211163E-4</v>
      </c>
      <c r="BC33" s="38">
        <f t="shared" si="15"/>
        <v>3.8968720562821828E-4</v>
      </c>
      <c r="BD33" s="38">
        <f t="shared" si="16"/>
        <v>3.203192349087689E-3</v>
      </c>
      <c r="BE33" s="38">
        <f t="shared" si="17"/>
        <v>1.6883742990881109E-3</v>
      </c>
      <c r="BF33" s="38">
        <f t="shared" si="18"/>
        <v>5.4961712311062192E-4</v>
      </c>
      <c r="BG33" s="38">
        <f t="shared" si="19"/>
        <v>4.8705480913163008E-4</v>
      </c>
      <c r="BH33" s="38">
        <f t="shared" si="20"/>
        <v>5.9071156730074084E-4</v>
      </c>
      <c r="BI33" s="38">
        <f t="shared" si="0"/>
        <v>3.669300813593154E-4</v>
      </c>
      <c r="BJ33" s="38">
        <f t="shared" si="1"/>
        <v>5.4255842441314444E-4</v>
      </c>
      <c r="BK33" s="38">
        <f t="shared" si="21"/>
        <v>9.7546022991502868E-4</v>
      </c>
      <c r="BL33" s="38">
        <f t="shared" si="22"/>
        <v>4.3571859250388578E-4</v>
      </c>
      <c r="BM33" s="38">
        <f t="shared" si="23"/>
        <v>1.8966018365089695E-4</v>
      </c>
      <c r="BN33" s="38">
        <f t="shared" si="24"/>
        <v>1.6567968897246441E-3</v>
      </c>
      <c r="BO33" s="38">
        <f t="shared" si="25"/>
        <v>9.0683063902212749E-4</v>
      </c>
      <c r="BP33" s="38">
        <f t="shared" si="26"/>
        <v>2.9175338566360871E-3</v>
      </c>
      <c r="BQ33" s="38">
        <f t="shared" si="27"/>
        <v>8.7587157736604363E-3</v>
      </c>
      <c r="BR33" s="38">
        <f t="shared" si="28"/>
        <v>2.4235350960659686E-3</v>
      </c>
      <c r="BS33" s="38">
        <f t="shared" si="29"/>
        <v>1</v>
      </c>
      <c r="BT33" s="38">
        <f t="shared" si="30"/>
        <v>1.8029613407476908E-3</v>
      </c>
      <c r="BU33" s="38">
        <f t="shared" si="31"/>
        <v>2.8209333824192203E-3</v>
      </c>
      <c r="BV33" s="38">
        <f t="shared" si="32"/>
        <v>2.885752015517885E-4</v>
      </c>
      <c r="BW33" s="38">
        <f t="shared" si="33"/>
        <v>2.2058051351838566E-3</v>
      </c>
      <c r="BX33" s="38">
        <f t="shared" si="34"/>
        <v>5.1004007021388416E-3</v>
      </c>
      <c r="BY33" s="38">
        <f t="shared" si="35"/>
        <v>1.6717670311428279E-2</v>
      </c>
      <c r="BZ33" s="38">
        <f t="shared" si="36"/>
        <v>5.0169986336735285E-3</v>
      </c>
      <c r="CA33" s="38">
        <f t="shared" si="37"/>
        <v>3.2203826155020668E-3</v>
      </c>
      <c r="CB33" s="38">
        <f t="shared" si="38"/>
        <v>7.2082289259474365E-4</v>
      </c>
      <c r="CC33" s="38">
        <f t="shared" si="39"/>
        <v>7.1691723792927748E-4</v>
      </c>
      <c r="CD33" s="38">
        <f t="shared" si="40"/>
        <v>1.5184372266477434E-2</v>
      </c>
      <c r="CE33" s="38">
        <f t="shared" si="41"/>
        <v>5.9587365240214979E-4</v>
      </c>
      <c r="CF33" s="43">
        <f t="shared" si="42"/>
        <v>1.633413669264322E-2</v>
      </c>
      <c r="CG33" s="236">
        <v>0</v>
      </c>
      <c r="CH33" s="46">
        <v>0.61582264619278226</v>
      </c>
      <c r="CI33" s="236">
        <f t="shared" si="2"/>
        <v>0</v>
      </c>
      <c r="CJ33" s="46">
        <v>0.4459640328036405</v>
      </c>
      <c r="CK33" s="236">
        <f t="shared" si="3"/>
        <v>0</v>
      </c>
      <c r="CL33" s="1986"/>
      <c r="CM33" s="1989"/>
      <c r="CN33" s="61">
        <v>4.5246233046405352E-3</v>
      </c>
      <c r="CO33" s="243">
        <f t="shared" si="4"/>
        <v>0</v>
      </c>
      <c r="CP33" s="243">
        <f t="shared" si="5"/>
        <v>0</v>
      </c>
      <c r="CQ33" s="243">
        <f t="shared" si="6"/>
        <v>0</v>
      </c>
      <c r="CR33" s="236">
        <f t="shared" si="43"/>
        <v>0</v>
      </c>
      <c r="CS33" s="86"/>
      <c r="CT33" s="27">
        <v>27</v>
      </c>
      <c r="CU33" s="45" t="s">
        <v>338</v>
      </c>
      <c r="CV33" s="61">
        <v>9.4907000000000005E-2</v>
      </c>
      <c r="CW33" s="62">
        <f t="shared" si="44"/>
        <v>0</v>
      </c>
      <c r="CX33" s="63">
        <f t="shared" si="45"/>
        <v>0</v>
      </c>
      <c r="CY33" s="64">
        <v>9.2449000000000003E-2</v>
      </c>
      <c r="CZ33" s="62">
        <f t="shared" si="46"/>
        <v>0</v>
      </c>
      <c r="DA33" s="62">
        <f t="shared" si="47"/>
        <v>0</v>
      </c>
    </row>
    <row r="34" spans="1:105" ht="11.25" customHeight="1">
      <c r="A34" s="27">
        <v>28</v>
      </c>
      <c r="B34" s="45" t="s">
        <v>4</v>
      </c>
      <c r="C34" s="276">
        <v>0</v>
      </c>
      <c r="D34" s="452">
        <v>3.1815298970640199E-2</v>
      </c>
      <c r="E34" s="38">
        <v>3.3695177093262009E-2</v>
      </c>
      <c r="F34" s="38">
        <v>5.3515624867422939E-3</v>
      </c>
      <c r="G34" s="38">
        <v>2.4223604986955753E-2</v>
      </c>
      <c r="H34" s="38">
        <v>1.3394380593494102E-2</v>
      </c>
      <c r="I34" s="38">
        <v>3.8466655394227084E-2</v>
      </c>
      <c r="J34" s="38">
        <v>2.3329742706092112E-2</v>
      </c>
      <c r="K34" s="38">
        <v>3.4328044848000214E-2</v>
      </c>
      <c r="L34" s="38">
        <v>1.2761276701055962E-2</v>
      </c>
      <c r="M34" s="38">
        <v>2.3560316798503862E-2</v>
      </c>
      <c r="N34" s="38">
        <v>2.3979778220778267E-2</v>
      </c>
      <c r="O34" s="38">
        <v>1.5336126736919179E-2</v>
      </c>
      <c r="P34" s="38">
        <v>7.688734128824792E-3</v>
      </c>
      <c r="Q34" s="38">
        <v>4.5817523443078493E-3</v>
      </c>
      <c r="R34" s="38">
        <v>1.9646448232414907E-2</v>
      </c>
      <c r="S34" s="38">
        <v>1.8197694827479124E-2</v>
      </c>
      <c r="T34" s="38">
        <v>1.9181230970971037E-2</v>
      </c>
      <c r="U34" s="38">
        <v>2.4361514478327503E-2</v>
      </c>
      <c r="V34" s="38">
        <v>2.1016787727922294E-2</v>
      </c>
      <c r="W34" s="38">
        <v>2.0181182460340358E-2</v>
      </c>
      <c r="X34" s="38">
        <v>1.1241150269652691E-2</v>
      </c>
      <c r="Y34" s="38">
        <v>2.6416905780341653E-2</v>
      </c>
      <c r="Z34" s="38">
        <v>2.775928484083575E-2</v>
      </c>
      <c r="AA34" s="38">
        <v>2.2266879681253487E-2</v>
      </c>
      <c r="AB34" s="38">
        <v>7.5653898006134562E-3</v>
      </c>
      <c r="AC34" s="38">
        <v>1.0369102103430899E-2</v>
      </c>
      <c r="AD34" s="38">
        <v>8.7625845423061222E-3</v>
      </c>
      <c r="AE34" s="38">
        <v>1.0067147344139178</v>
      </c>
      <c r="AF34" s="38">
        <v>4.7623403544203033E-3</v>
      </c>
      <c r="AG34" s="38">
        <v>1.3013277484674403E-3</v>
      </c>
      <c r="AH34" s="38">
        <v>1.7142418425798025E-2</v>
      </c>
      <c r="AI34" s="38">
        <v>7.9491834204763936E-3</v>
      </c>
      <c r="AJ34" s="38">
        <v>6.5100891171331549E-3</v>
      </c>
      <c r="AK34" s="38">
        <v>7.5192610606590188E-3</v>
      </c>
      <c r="AL34" s="38">
        <v>2.2905404417132975E-2</v>
      </c>
      <c r="AM34" s="38">
        <v>2.0504153168941372E-2</v>
      </c>
      <c r="AN34" s="38">
        <v>1.3033054561466693E-2</v>
      </c>
      <c r="AO34" s="38">
        <v>3.3635797460649208E-2</v>
      </c>
      <c r="AP34" s="38">
        <v>9.6617722734525541E-2</v>
      </c>
      <c r="AQ34" s="38">
        <v>8.0296898774934872E-3</v>
      </c>
      <c r="AR34" s="209">
        <f>AE34</f>
        <v>1.0067147344139178</v>
      </c>
      <c r="AS34" s="46">
        <f t="shared" si="48"/>
        <v>3.0557419297547381E-2</v>
      </c>
      <c r="AT34" s="38">
        <f t="shared" si="49"/>
        <v>3.1330779595269392E-2</v>
      </c>
      <c r="AU34" s="38">
        <f t="shared" si="7"/>
        <v>4.5648781032476913E-3</v>
      </c>
      <c r="AV34" s="38">
        <f t="shared" si="8"/>
        <v>2.3988284743336492E-2</v>
      </c>
      <c r="AW34" s="38">
        <f t="shared" si="9"/>
        <v>1.3380935477177135E-2</v>
      </c>
      <c r="AX34" s="38">
        <f t="shared" si="10"/>
        <v>3.6173420093388878E-2</v>
      </c>
      <c r="AY34" s="38">
        <f t="shared" si="11"/>
        <v>2.3220050103802931E-2</v>
      </c>
      <c r="AZ34" s="38">
        <f t="shared" si="12"/>
        <v>2.8867401069403303E-2</v>
      </c>
      <c r="BA34" s="38">
        <f t="shared" si="13"/>
        <v>1.2734704715390344E-2</v>
      </c>
      <c r="BB34" s="38">
        <f t="shared" si="14"/>
        <v>2.3324079237688131E-2</v>
      </c>
      <c r="BC34" s="38">
        <f t="shared" si="15"/>
        <v>2.3356650287297876E-2</v>
      </c>
      <c r="BD34" s="38">
        <f t="shared" si="16"/>
        <v>1.4750024177473059E-2</v>
      </c>
      <c r="BE34" s="38">
        <f t="shared" si="17"/>
        <v>7.5098326788670322E-3</v>
      </c>
      <c r="BF34" s="38">
        <f t="shared" si="18"/>
        <v>4.5734561318918066E-3</v>
      </c>
      <c r="BG34" s="38">
        <f t="shared" si="19"/>
        <v>1.9492587015139028E-2</v>
      </c>
      <c r="BH34" s="38">
        <f t="shared" si="20"/>
        <v>1.814035255458744E-2</v>
      </c>
      <c r="BI34" s="38">
        <f t="shared" si="0"/>
        <v>1.9073585068103825E-2</v>
      </c>
      <c r="BJ34" s="38">
        <f t="shared" si="1"/>
        <v>2.4135114008955759E-2</v>
      </c>
      <c r="BK34" s="38">
        <f t="shared" si="21"/>
        <v>1.8341562390097044E-2</v>
      </c>
      <c r="BL34" s="38">
        <f t="shared" si="22"/>
        <v>2.0092464753645446E-2</v>
      </c>
      <c r="BM34" s="38">
        <f t="shared" si="23"/>
        <v>1.1238973790347688E-2</v>
      </c>
      <c r="BN34" s="38">
        <f t="shared" si="24"/>
        <v>2.6214174599784642E-2</v>
      </c>
      <c r="BO34" s="38">
        <f t="shared" si="25"/>
        <v>2.7530986036499627E-2</v>
      </c>
      <c r="BP34" s="38">
        <f t="shared" si="26"/>
        <v>2.2230749764600169E-2</v>
      </c>
      <c r="BQ34" s="38">
        <f t="shared" si="27"/>
        <v>7.026932824789835E-3</v>
      </c>
      <c r="BR34" s="38">
        <f t="shared" si="28"/>
        <v>9.2440461861411326E-3</v>
      </c>
      <c r="BS34" s="38">
        <f t="shared" si="29"/>
        <v>8.7512167798253181E-3</v>
      </c>
      <c r="BT34" s="38">
        <f t="shared" si="30"/>
        <v>1</v>
      </c>
      <c r="BU34" s="38">
        <f t="shared" si="31"/>
        <v>4.5722003653074755E-3</v>
      </c>
      <c r="BV34" s="38">
        <f t="shared" si="32"/>
        <v>1.2701466310799134E-3</v>
      </c>
      <c r="BW34" s="38">
        <f t="shared" si="33"/>
        <v>1.6004126605278141E-2</v>
      </c>
      <c r="BX34" s="38">
        <f t="shared" si="34"/>
        <v>7.1419763732284043E-3</v>
      </c>
      <c r="BY34" s="38">
        <f t="shared" si="35"/>
        <v>6.506360218996885E-3</v>
      </c>
      <c r="BZ34" s="38">
        <f t="shared" si="36"/>
        <v>7.5183891061744255E-3</v>
      </c>
      <c r="CA34" s="38">
        <f t="shared" si="37"/>
        <v>2.2563335801041827E-2</v>
      </c>
      <c r="CB34" s="38">
        <f t="shared" si="38"/>
        <v>2.0487819819192638E-2</v>
      </c>
      <c r="CC34" s="38">
        <f t="shared" si="39"/>
        <v>1.1758161874101634E-2</v>
      </c>
      <c r="CD34" s="38">
        <f t="shared" si="40"/>
        <v>3.3197012313988306E-2</v>
      </c>
      <c r="CE34" s="38">
        <f t="shared" si="41"/>
        <v>9.6566997639063124E-2</v>
      </c>
      <c r="CF34" s="43">
        <f t="shared" si="42"/>
        <v>8.0137976363520522E-3</v>
      </c>
      <c r="CG34" s="236">
        <v>0</v>
      </c>
      <c r="CH34" s="46">
        <v>0.66712119126041869</v>
      </c>
      <c r="CI34" s="236">
        <f t="shared" si="2"/>
        <v>0</v>
      </c>
      <c r="CJ34" s="46">
        <v>0.39356446129568634</v>
      </c>
      <c r="CK34" s="236">
        <f t="shared" si="3"/>
        <v>0</v>
      </c>
      <c r="CL34" s="1986"/>
      <c r="CM34" s="1989"/>
      <c r="CN34" s="61">
        <v>6.8468467075624123E-2</v>
      </c>
      <c r="CO34" s="243">
        <f t="shared" si="4"/>
        <v>0</v>
      </c>
      <c r="CP34" s="243">
        <f t="shared" si="5"/>
        <v>0</v>
      </c>
      <c r="CQ34" s="243">
        <f t="shared" si="6"/>
        <v>0</v>
      </c>
      <c r="CR34" s="236">
        <f t="shared" si="43"/>
        <v>0</v>
      </c>
      <c r="CS34" s="86"/>
      <c r="CT34" s="27">
        <v>28</v>
      </c>
      <c r="CU34" s="45" t="s">
        <v>4</v>
      </c>
      <c r="CV34" s="61">
        <v>0.144124</v>
      </c>
      <c r="CW34" s="62">
        <f t="shared" si="44"/>
        <v>0</v>
      </c>
      <c r="CX34" s="63">
        <f t="shared" si="45"/>
        <v>0</v>
      </c>
      <c r="CY34" s="64">
        <v>0.127858</v>
      </c>
      <c r="CZ34" s="62">
        <f t="shared" si="46"/>
        <v>0</v>
      </c>
      <c r="DA34" s="62">
        <f t="shared" si="47"/>
        <v>0</v>
      </c>
    </row>
    <row r="35" spans="1:105" ht="11.25" customHeight="1">
      <c r="A35" s="27">
        <v>29</v>
      </c>
      <c r="B35" s="45" t="s">
        <v>21</v>
      </c>
      <c r="C35" s="276">
        <v>0</v>
      </c>
      <c r="D35" s="452">
        <v>7.1770062372649946E-3</v>
      </c>
      <c r="E35" s="38">
        <v>7.3163497220047205E-3</v>
      </c>
      <c r="F35" s="38">
        <v>9.7561595114622271E-3</v>
      </c>
      <c r="G35" s="38">
        <v>1.0099059480811867E-2</v>
      </c>
      <c r="H35" s="38">
        <v>4.1028058175437081E-2</v>
      </c>
      <c r="I35" s="38">
        <v>6.962355795520494E-3</v>
      </c>
      <c r="J35" s="38">
        <v>1.3081100717528113E-2</v>
      </c>
      <c r="K35" s="38">
        <v>1.3152277455209372E-2</v>
      </c>
      <c r="L35" s="38">
        <v>5.8691420299302752E-3</v>
      </c>
      <c r="M35" s="38">
        <v>4.2088324021808147E-3</v>
      </c>
      <c r="N35" s="38">
        <v>5.1887764677517583E-3</v>
      </c>
      <c r="O35" s="38">
        <v>1.3332834271925255E-2</v>
      </c>
      <c r="P35" s="38">
        <v>7.1407291095607998E-3</v>
      </c>
      <c r="Q35" s="38">
        <v>1.0621156875544805E-2</v>
      </c>
      <c r="R35" s="38">
        <v>1.2477701641502041E-2</v>
      </c>
      <c r="S35" s="38">
        <v>8.2401280959845773E-3</v>
      </c>
      <c r="T35" s="38">
        <v>8.4776206169907518E-3</v>
      </c>
      <c r="U35" s="38">
        <v>1.4440676214884689E-2</v>
      </c>
      <c r="V35" s="38">
        <v>9.6373562323385856E-3</v>
      </c>
      <c r="W35" s="38">
        <v>6.5825281228826978E-3</v>
      </c>
      <c r="X35" s="38">
        <v>4.9377361569326959E-3</v>
      </c>
      <c r="Y35" s="38">
        <v>1.3503600381874431E-2</v>
      </c>
      <c r="Z35" s="38">
        <v>1.4212783704850103E-2</v>
      </c>
      <c r="AA35" s="38">
        <v>1.5596020566673448E-2</v>
      </c>
      <c r="AB35" s="38">
        <v>1.5277756984803388E-2</v>
      </c>
      <c r="AC35" s="38">
        <v>2.352462827507561E-2</v>
      </c>
      <c r="AD35" s="38">
        <v>2.9069578888869328E-2</v>
      </c>
      <c r="AE35" s="38">
        <v>1.8577068725806473E-2</v>
      </c>
      <c r="AF35" s="38">
        <v>1.0415861016405918</v>
      </c>
      <c r="AG35" s="38">
        <v>6.7710336878952337E-2</v>
      </c>
      <c r="AH35" s="38">
        <v>2.3772806140621765E-2</v>
      </c>
      <c r="AI35" s="38">
        <v>9.6224170934805509E-3</v>
      </c>
      <c r="AJ35" s="38">
        <v>2.2850838304858057E-2</v>
      </c>
      <c r="AK35" s="38">
        <v>1.0279834394190349E-2</v>
      </c>
      <c r="AL35" s="38">
        <v>9.796911150383102E-3</v>
      </c>
      <c r="AM35" s="38">
        <v>2.1486087923760753E-2</v>
      </c>
      <c r="AN35" s="38">
        <v>1.0866421941951582E-2</v>
      </c>
      <c r="AO35" s="38">
        <v>1.1327544754049937E-2</v>
      </c>
      <c r="AP35" s="38">
        <v>5.21588802741179E-3</v>
      </c>
      <c r="AQ35" s="38">
        <v>1.3309042870063188E-2</v>
      </c>
      <c r="AR35" s="209">
        <f>AF35</f>
        <v>1.0415861016405918</v>
      </c>
      <c r="AS35" s="46">
        <f t="shared" si="48"/>
        <v>6.893249348233493E-3</v>
      </c>
      <c r="AT35" s="38">
        <f t="shared" si="49"/>
        <v>6.8029599591532845E-3</v>
      </c>
      <c r="AU35" s="38">
        <f t="shared" si="7"/>
        <v>8.3219954986970979E-3</v>
      </c>
      <c r="AV35" s="38">
        <f t="shared" si="8"/>
        <v>1.0000952153738552E-2</v>
      </c>
      <c r="AW35" s="38">
        <f t="shared" si="9"/>
        <v>4.0986874709686073E-2</v>
      </c>
      <c r="AX35" s="38">
        <f t="shared" si="10"/>
        <v>6.5472866941481082E-3</v>
      </c>
      <c r="AY35" s="38">
        <f t="shared" si="11"/>
        <v>1.301959553949896E-2</v>
      </c>
      <c r="AZ35" s="38">
        <f t="shared" si="12"/>
        <v>1.1060113384165479E-2</v>
      </c>
      <c r="BA35" s="38">
        <f t="shared" si="13"/>
        <v>5.856921092986256E-3</v>
      </c>
      <c r="BB35" s="38">
        <f t="shared" si="14"/>
        <v>4.166630749754964E-3</v>
      </c>
      <c r="BC35" s="38">
        <f t="shared" si="15"/>
        <v>5.0539432125033742E-3</v>
      </c>
      <c r="BD35" s="38">
        <f t="shared" si="16"/>
        <v>1.282329177625492E-2</v>
      </c>
      <c r="BE35" s="38">
        <f t="shared" si="17"/>
        <v>6.974578639268589E-3</v>
      </c>
      <c r="BF35" s="38">
        <f t="shared" si="18"/>
        <v>1.0601925069257171E-2</v>
      </c>
      <c r="BG35" s="38">
        <f t="shared" si="19"/>
        <v>1.2379982484295844E-2</v>
      </c>
      <c r="BH35" s="38">
        <f t="shared" si="20"/>
        <v>8.2141628471757624E-3</v>
      </c>
      <c r="BI35" s="38">
        <f t="shared" si="0"/>
        <v>8.4300438411903482E-3</v>
      </c>
      <c r="BJ35" s="38">
        <f t="shared" si="1"/>
        <v>1.4306473726118903E-2</v>
      </c>
      <c r="BK35" s="38">
        <f t="shared" si="21"/>
        <v>8.4106178784013226E-3</v>
      </c>
      <c r="BL35" s="38">
        <f t="shared" si="22"/>
        <v>6.5535909285203472E-3</v>
      </c>
      <c r="BM35" s="38">
        <f t="shared" si="23"/>
        <v>4.9367801266064978E-3</v>
      </c>
      <c r="BN35" s="38">
        <f t="shared" si="24"/>
        <v>1.339996974208827E-2</v>
      </c>
      <c r="BO35" s="38">
        <f t="shared" si="25"/>
        <v>1.4095894471402276E-2</v>
      </c>
      <c r="BP35" s="38">
        <f t="shared" si="26"/>
        <v>1.5570714689457444E-2</v>
      </c>
      <c r="BQ35" s="38">
        <f t="shared" si="27"/>
        <v>1.4190382105225025E-2</v>
      </c>
      <c r="BR35" s="38">
        <f t="shared" si="28"/>
        <v>2.0972187188189332E-2</v>
      </c>
      <c r="BS35" s="38">
        <f t="shared" si="29"/>
        <v>2.9031866719973244E-2</v>
      </c>
      <c r="BT35" s="38">
        <f t="shared" si="30"/>
        <v>1.8453160652924724E-2</v>
      </c>
      <c r="BU35" s="38">
        <f t="shared" si="31"/>
        <v>1</v>
      </c>
      <c r="BV35" s="38">
        <f t="shared" si="32"/>
        <v>6.6087929330156087E-2</v>
      </c>
      <c r="BW35" s="38">
        <f t="shared" si="33"/>
        <v>2.2194242946763958E-2</v>
      </c>
      <c r="BX35" s="38">
        <f t="shared" si="34"/>
        <v>8.6453000138306865E-3</v>
      </c>
      <c r="BY35" s="38">
        <f t="shared" si="35"/>
        <v>2.2837749628676508E-2</v>
      </c>
      <c r="BZ35" s="38">
        <f t="shared" si="36"/>
        <v>1.0278642315922473E-2</v>
      </c>
      <c r="CA35" s="38">
        <f t="shared" si="37"/>
        <v>9.6506043758704096E-3</v>
      </c>
      <c r="CB35" s="38">
        <f t="shared" si="38"/>
        <v>2.1468972377173712E-2</v>
      </c>
      <c r="CC35" s="38">
        <f t="shared" si="39"/>
        <v>9.8034691394231262E-3</v>
      </c>
      <c r="CD35" s="38">
        <f t="shared" si="40"/>
        <v>1.1179774855267886E-2</v>
      </c>
      <c r="CE35" s="38">
        <f t="shared" si="41"/>
        <v>5.2131496434939788E-3</v>
      </c>
      <c r="CF35" s="43">
        <f t="shared" si="42"/>
        <v>1.3282701813075972E-2</v>
      </c>
      <c r="CG35" s="236">
        <v>0</v>
      </c>
      <c r="CH35" s="46">
        <v>0.66472755403728612</v>
      </c>
      <c r="CI35" s="236">
        <f t="shared" si="2"/>
        <v>0</v>
      </c>
      <c r="CJ35" s="46">
        <v>0.31004610977496594</v>
      </c>
      <c r="CK35" s="236">
        <f t="shared" si="3"/>
        <v>0</v>
      </c>
      <c r="CL35" s="1986"/>
      <c r="CM35" s="1989"/>
      <c r="CN35" s="61">
        <v>7.2078731377226479E-2</v>
      </c>
      <c r="CO35" s="243">
        <f t="shared" si="4"/>
        <v>0</v>
      </c>
      <c r="CP35" s="243">
        <f t="shared" si="5"/>
        <v>0</v>
      </c>
      <c r="CQ35" s="243">
        <f t="shared" si="6"/>
        <v>0</v>
      </c>
      <c r="CR35" s="236">
        <f t="shared" si="43"/>
        <v>0</v>
      </c>
      <c r="CS35" s="86"/>
      <c r="CT35" s="27">
        <v>29</v>
      </c>
      <c r="CU35" s="45" t="s">
        <v>21</v>
      </c>
      <c r="CV35" s="61">
        <v>5.169E-2</v>
      </c>
      <c r="CW35" s="62">
        <f t="shared" si="44"/>
        <v>0</v>
      </c>
      <c r="CX35" s="63">
        <f t="shared" si="45"/>
        <v>0</v>
      </c>
      <c r="CY35" s="64">
        <v>4.9978000000000002E-2</v>
      </c>
      <c r="CZ35" s="62">
        <f t="shared" si="46"/>
        <v>0</v>
      </c>
      <c r="DA35" s="62">
        <f t="shared" si="47"/>
        <v>0</v>
      </c>
    </row>
    <row r="36" spans="1:105" ht="11.25" customHeight="1">
      <c r="A36" s="27">
        <v>30</v>
      </c>
      <c r="B36" s="45" t="s">
        <v>22</v>
      </c>
      <c r="C36" s="276">
        <v>0</v>
      </c>
      <c r="D36" s="452">
        <v>3.9525978257456563E-3</v>
      </c>
      <c r="E36" s="38">
        <v>3.3202634678292159E-3</v>
      </c>
      <c r="F36" s="38">
        <v>2.6768983749852577E-3</v>
      </c>
      <c r="G36" s="38">
        <v>3.1619510188675088E-3</v>
      </c>
      <c r="H36" s="38">
        <v>1.1673634445367955E-2</v>
      </c>
      <c r="I36" s="38">
        <v>4.9789317301286917E-3</v>
      </c>
      <c r="J36" s="38">
        <v>4.8062460016703897E-3</v>
      </c>
      <c r="K36" s="38">
        <v>5.2170373777874739E-3</v>
      </c>
      <c r="L36" s="38">
        <v>3.6640617571443938E-3</v>
      </c>
      <c r="M36" s="38">
        <v>3.891190297968397E-3</v>
      </c>
      <c r="N36" s="38">
        <v>4.9988330487435624E-3</v>
      </c>
      <c r="O36" s="38">
        <v>7.0873808223877221E-3</v>
      </c>
      <c r="P36" s="38">
        <v>4.3654407089058662E-3</v>
      </c>
      <c r="Q36" s="38">
        <v>1.3737694690934485E-3</v>
      </c>
      <c r="R36" s="38">
        <v>8.1189454586398889E-3</v>
      </c>
      <c r="S36" s="38">
        <v>5.7888974016612514E-3</v>
      </c>
      <c r="T36" s="38">
        <v>4.5472762409010537E-3</v>
      </c>
      <c r="U36" s="38">
        <v>4.1930041316607727E-3</v>
      </c>
      <c r="V36" s="38">
        <v>4.0601824216169452E-3</v>
      </c>
      <c r="W36" s="38">
        <v>3.8438171802805347E-3</v>
      </c>
      <c r="X36" s="38">
        <v>2.4403082436861684E-3</v>
      </c>
      <c r="Y36" s="38">
        <v>4.1185305712044314E-3</v>
      </c>
      <c r="Z36" s="38">
        <v>7.1022029043181145E-3</v>
      </c>
      <c r="AA36" s="38">
        <v>6.4635173439298501E-3</v>
      </c>
      <c r="AB36" s="38">
        <v>6.5874397806812328E-3</v>
      </c>
      <c r="AC36" s="38">
        <v>4.9955140575892237E-3</v>
      </c>
      <c r="AD36" s="38">
        <v>5.4108149981935989E-3</v>
      </c>
      <c r="AE36" s="38">
        <v>2.7779428668886736E-2</v>
      </c>
      <c r="AF36" s="38">
        <v>1.8306546669910329E-2</v>
      </c>
      <c r="AG36" s="38">
        <v>1.0245492265416756</v>
      </c>
      <c r="AH36" s="38">
        <v>2.2654994604759837E-2</v>
      </c>
      <c r="AI36" s="38">
        <v>1.6238224331874645E-2</v>
      </c>
      <c r="AJ36" s="38">
        <v>4.4222582752872679E-3</v>
      </c>
      <c r="AK36" s="38">
        <v>6.4885950532948084E-3</v>
      </c>
      <c r="AL36" s="38">
        <v>1.7751436524252616E-2</v>
      </c>
      <c r="AM36" s="38">
        <v>2.4686261824748781E-2</v>
      </c>
      <c r="AN36" s="38">
        <v>9.4903321938299649E-3</v>
      </c>
      <c r="AO36" s="38">
        <v>1.8262976973284686E-2</v>
      </c>
      <c r="AP36" s="38">
        <v>4.4193508460035813E-3</v>
      </c>
      <c r="AQ36" s="38">
        <v>3.5385371317992624E-2</v>
      </c>
      <c r="AR36" s="209">
        <f>AG36</f>
        <v>1.0245492265416756</v>
      </c>
      <c r="AS36" s="46">
        <f t="shared" si="48"/>
        <v>3.7963241894204253E-3</v>
      </c>
      <c r="AT36" s="38">
        <f t="shared" si="49"/>
        <v>3.0872798982731582E-3</v>
      </c>
      <c r="AU36" s="38">
        <f t="shared" si="7"/>
        <v>2.2833919639099927E-3</v>
      </c>
      <c r="AV36" s="38">
        <f t="shared" si="8"/>
        <v>3.1312342413906324E-3</v>
      </c>
      <c r="AW36" s="38">
        <f t="shared" si="9"/>
        <v>1.166191659310415E-2</v>
      </c>
      <c r="AX36" s="38">
        <f t="shared" si="10"/>
        <v>4.6821068076866928E-3</v>
      </c>
      <c r="AY36" s="38">
        <f t="shared" si="11"/>
        <v>4.7836478256936127E-3</v>
      </c>
      <c r="AZ36" s="38">
        <f t="shared" si="12"/>
        <v>4.3871508280038992E-3</v>
      </c>
      <c r="BA36" s="38">
        <f t="shared" si="13"/>
        <v>3.6564323170209991E-3</v>
      </c>
      <c r="BB36" s="38">
        <f t="shared" si="14"/>
        <v>3.8521736195203269E-3</v>
      </c>
      <c r="BC36" s="38">
        <f t="shared" si="15"/>
        <v>4.8689355793508715E-3</v>
      </c>
      <c r="BD36" s="38">
        <f t="shared" si="16"/>
        <v>6.8165215558317876E-3</v>
      </c>
      <c r="BE36" s="38">
        <f t="shared" si="17"/>
        <v>4.2638656434344242E-3</v>
      </c>
      <c r="BF36" s="38">
        <f t="shared" si="18"/>
        <v>1.37128197468742E-3</v>
      </c>
      <c r="BG36" s="38">
        <f t="shared" si="19"/>
        <v>8.055361913335158E-3</v>
      </c>
      <c r="BH36" s="38">
        <f t="shared" si="20"/>
        <v>5.7706561607955807E-3</v>
      </c>
      <c r="BI36" s="38">
        <f t="shared" si="0"/>
        <v>4.5217567287655072E-3</v>
      </c>
      <c r="BJ36" s="38">
        <f t="shared" si="1"/>
        <v>4.1540370097960721E-3</v>
      </c>
      <c r="BK36" s="38">
        <f t="shared" si="21"/>
        <v>3.5433621048721782E-3</v>
      </c>
      <c r="BL36" s="38">
        <f t="shared" si="22"/>
        <v>3.8269195259503608E-3</v>
      </c>
      <c r="BM36" s="38">
        <f t="shared" si="23"/>
        <v>2.4398357581964449E-3</v>
      </c>
      <c r="BN36" s="38">
        <f t="shared" si="24"/>
        <v>4.0869237444320942E-3</v>
      </c>
      <c r="BO36" s="38">
        <f t="shared" si="25"/>
        <v>7.0437927384761206E-3</v>
      </c>
      <c r="BP36" s="38">
        <f t="shared" si="26"/>
        <v>6.4530297342482801E-3</v>
      </c>
      <c r="BQ36" s="38">
        <f t="shared" si="27"/>
        <v>6.1185871509808823E-3</v>
      </c>
      <c r="BR36" s="38">
        <f t="shared" si="28"/>
        <v>4.4534967648348816E-3</v>
      </c>
      <c r="BS36" s="38">
        <f t="shared" si="29"/>
        <v>5.4037955098873722E-3</v>
      </c>
      <c r="BT36" s="38">
        <f t="shared" si="30"/>
        <v>2.7594141338419143E-2</v>
      </c>
      <c r="BU36" s="38">
        <f t="shared" si="31"/>
        <v>1.7575644146053667E-2</v>
      </c>
      <c r="BV36" s="38">
        <f t="shared" si="32"/>
        <v>1</v>
      </c>
      <c r="BW36" s="38">
        <f t="shared" si="33"/>
        <v>2.1150656394597421E-2</v>
      </c>
      <c r="BX36" s="38">
        <f t="shared" si="34"/>
        <v>1.458929909991699E-2</v>
      </c>
      <c r="BY36" s="38">
        <f t="shared" si="35"/>
        <v>4.4197252607088003E-3</v>
      </c>
      <c r="BZ36" s="38">
        <f t="shared" si="36"/>
        <v>6.4878426177150629E-3</v>
      </c>
      <c r="CA36" s="38">
        <f t="shared" si="37"/>
        <v>1.7486337108634394E-2</v>
      </c>
      <c r="CB36" s="38">
        <f t="shared" si="38"/>
        <v>2.4666597060003306E-2</v>
      </c>
      <c r="CC36" s="38">
        <f t="shared" si="39"/>
        <v>8.5619884155148512E-3</v>
      </c>
      <c r="CD36" s="38">
        <f t="shared" si="40"/>
        <v>1.8024733089248266E-2</v>
      </c>
      <c r="CE36" s="38">
        <f t="shared" si="41"/>
        <v>4.4170306506274033E-3</v>
      </c>
      <c r="CF36" s="43">
        <f t="shared" si="42"/>
        <v>3.531533712458735E-2</v>
      </c>
      <c r="CG36" s="236">
        <v>0</v>
      </c>
      <c r="CH36" s="46">
        <v>0.85385934498430394</v>
      </c>
      <c r="CI36" s="236">
        <f t="shared" si="2"/>
        <v>0</v>
      </c>
      <c r="CJ36" s="46">
        <v>3.9036686501429038E-2</v>
      </c>
      <c r="CK36" s="236">
        <f t="shared" si="3"/>
        <v>0</v>
      </c>
      <c r="CL36" s="1986"/>
      <c r="CM36" s="1989"/>
      <c r="CN36" s="61">
        <v>0.20211940013809457</v>
      </c>
      <c r="CO36" s="243">
        <f t="shared" si="4"/>
        <v>0</v>
      </c>
      <c r="CP36" s="243">
        <f t="shared" si="5"/>
        <v>0</v>
      </c>
      <c r="CQ36" s="243">
        <f t="shared" si="6"/>
        <v>0</v>
      </c>
      <c r="CR36" s="236">
        <f t="shared" si="43"/>
        <v>0</v>
      </c>
      <c r="CS36" s="86"/>
      <c r="CT36" s="27">
        <v>30</v>
      </c>
      <c r="CU36" s="45" t="s">
        <v>22</v>
      </c>
      <c r="CV36" s="61">
        <v>1.1721000000000001E-2</v>
      </c>
      <c r="CW36" s="62">
        <f t="shared" si="44"/>
        <v>0</v>
      </c>
      <c r="CX36" s="63">
        <f t="shared" si="45"/>
        <v>0</v>
      </c>
      <c r="CY36" s="64">
        <v>7.5430000000000002E-3</v>
      </c>
      <c r="CZ36" s="62">
        <f t="shared" si="46"/>
        <v>0</v>
      </c>
      <c r="DA36" s="62">
        <f t="shared" si="47"/>
        <v>0</v>
      </c>
    </row>
    <row r="37" spans="1:105" ht="11.25" customHeight="1">
      <c r="A37" s="27">
        <v>31</v>
      </c>
      <c r="B37" s="45" t="s">
        <v>414</v>
      </c>
      <c r="C37" s="276">
        <v>0</v>
      </c>
      <c r="D37" s="452">
        <v>6.4197811192040502E-2</v>
      </c>
      <c r="E37" s="38">
        <v>8.1848050944922188E-2</v>
      </c>
      <c r="F37" s="38">
        <v>6.8804568176280945E-2</v>
      </c>
      <c r="G37" s="38">
        <v>4.6243249728072304E-2</v>
      </c>
      <c r="H37" s="38">
        <v>0.24724393086512073</v>
      </c>
      <c r="I37" s="38">
        <v>5.2298581984962476E-2</v>
      </c>
      <c r="J37" s="38">
        <v>1.8388316721500729E-2</v>
      </c>
      <c r="K37" s="38">
        <v>4.8067451892846016E-2</v>
      </c>
      <c r="L37" s="38">
        <v>1.871145409698172E-2</v>
      </c>
      <c r="M37" s="38">
        <v>5.4309972257688709E-2</v>
      </c>
      <c r="N37" s="38">
        <v>1.935885018642635E-2</v>
      </c>
      <c r="O37" s="38">
        <v>8.0679848299613291E-2</v>
      </c>
      <c r="P37" s="38">
        <v>2.3790660677056166E-2</v>
      </c>
      <c r="Q37" s="38">
        <v>9.9834108235873128E-3</v>
      </c>
      <c r="R37" s="38">
        <v>3.2200075225443353E-2</v>
      </c>
      <c r="S37" s="38">
        <v>2.2480847755454135E-2</v>
      </c>
      <c r="T37" s="38">
        <v>2.2760999609716018E-2</v>
      </c>
      <c r="U37" s="38">
        <v>2.8608024246875134E-2</v>
      </c>
      <c r="V37" s="38">
        <v>2.3515839553464386E-2</v>
      </c>
      <c r="W37" s="38">
        <v>1.9087228268531365E-2</v>
      </c>
      <c r="X37" s="38">
        <v>1.0383226440022651E-2</v>
      </c>
      <c r="Y37" s="38">
        <v>2.211091961457131E-2</v>
      </c>
      <c r="Z37" s="38">
        <v>0.12302594123466365</v>
      </c>
      <c r="AA37" s="38">
        <v>4.5762231979862601E-2</v>
      </c>
      <c r="AB37" s="38">
        <v>3.2548671180834564E-2</v>
      </c>
      <c r="AC37" s="38">
        <v>2.5224198272784715E-2</v>
      </c>
      <c r="AD37" s="38">
        <v>6.0143945254256259E-2</v>
      </c>
      <c r="AE37" s="38">
        <v>5.2537457622136234E-2</v>
      </c>
      <c r="AF37" s="38">
        <v>3.5285918888341851E-2</v>
      </c>
      <c r="AG37" s="38">
        <v>5.5197934818323495E-3</v>
      </c>
      <c r="AH37" s="38">
        <v>1.0711248947596101</v>
      </c>
      <c r="AI37" s="38">
        <v>3.1686173537964331E-2</v>
      </c>
      <c r="AJ37" s="38">
        <v>3.7039864003476218E-2</v>
      </c>
      <c r="AK37" s="38">
        <v>2.6981165819690869E-2</v>
      </c>
      <c r="AL37" s="38">
        <v>1.7990149504595036E-2</v>
      </c>
      <c r="AM37" s="38">
        <v>4.1635274122226465E-2</v>
      </c>
      <c r="AN37" s="38">
        <v>2.1071115607297315E-2</v>
      </c>
      <c r="AO37" s="38">
        <v>4.4616083647724819E-2</v>
      </c>
      <c r="AP37" s="38">
        <v>5.4559003734790314E-2</v>
      </c>
      <c r="AQ37" s="38">
        <v>8.8331341751938408E-2</v>
      </c>
      <c r="AR37" s="209">
        <f>AH37</f>
        <v>1.0711248947596101</v>
      </c>
      <c r="AS37" s="46">
        <f t="shared" si="48"/>
        <v>6.1659625967691707E-2</v>
      </c>
      <c r="AT37" s="38">
        <f t="shared" si="49"/>
        <v>7.6104756397630896E-2</v>
      </c>
      <c r="AU37" s="38">
        <f t="shared" si="7"/>
        <v>5.8690236253321482E-2</v>
      </c>
      <c r="AV37" s="38">
        <f t="shared" si="8"/>
        <v>4.579401961564205E-2</v>
      </c>
      <c r="AW37" s="38">
        <f t="shared" si="9"/>
        <v>0.24699575041467417</v>
      </c>
      <c r="AX37" s="38">
        <f t="shared" si="10"/>
        <v>4.9180739969259285E-2</v>
      </c>
      <c r="AY37" s="38">
        <f t="shared" si="11"/>
        <v>1.830185788917197E-2</v>
      </c>
      <c r="AZ37" s="38">
        <f t="shared" si="12"/>
        <v>4.0421247942289053E-2</v>
      </c>
      <c r="BA37" s="38">
        <f t="shared" si="13"/>
        <v>1.867249243964169E-2</v>
      </c>
      <c r="BB37" s="38">
        <f t="shared" si="14"/>
        <v>5.3765410166955657E-2</v>
      </c>
      <c r="BC37" s="38">
        <f t="shared" si="15"/>
        <v>1.8855799649421308E-2</v>
      </c>
      <c r="BD37" s="38">
        <f t="shared" si="16"/>
        <v>7.7596497047025301E-2</v>
      </c>
      <c r="BE37" s="38">
        <f t="shared" si="17"/>
        <v>2.3237099633161812E-2</v>
      </c>
      <c r="BF37" s="38">
        <f t="shared" si="18"/>
        <v>9.9653337887314238E-3</v>
      </c>
      <c r="BG37" s="38">
        <f t="shared" si="19"/>
        <v>3.1947900241346867E-2</v>
      </c>
      <c r="BH37" s="38">
        <f t="shared" si="20"/>
        <v>2.2410008953119509E-2</v>
      </c>
      <c r="BI37" s="38">
        <f t="shared" si="0"/>
        <v>2.2633263889476989E-2</v>
      </c>
      <c r="BJ37" s="38">
        <f t="shared" si="1"/>
        <v>2.8342159408174212E-2</v>
      </c>
      <c r="BK37" s="38">
        <f t="shared" si="21"/>
        <v>2.0522510095695706E-2</v>
      </c>
      <c r="BL37" s="38">
        <f t="shared" si="22"/>
        <v>1.9003319651061886E-2</v>
      </c>
      <c r="BM37" s="38">
        <f t="shared" si="23"/>
        <v>1.0381216069471259E-2</v>
      </c>
      <c r="BN37" s="38">
        <f t="shared" si="24"/>
        <v>2.1941233850692066E-2</v>
      </c>
      <c r="BO37" s="38">
        <f t="shared" si="25"/>
        <v>0.1220141473268868</v>
      </c>
      <c r="BP37" s="38">
        <f t="shared" si="26"/>
        <v>4.5687978844669429E-2</v>
      </c>
      <c r="BQ37" s="38">
        <f t="shared" si="27"/>
        <v>3.0232060997749419E-2</v>
      </c>
      <c r="BR37" s="38">
        <f t="shared" si="28"/>
        <v>2.2487352474314187E-2</v>
      </c>
      <c r="BS37" s="38">
        <f t="shared" si="29"/>
        <v>6.0065920091587878E-2</v>
      </c>
      <c r="BT37" s="38">
        <f t="shared" si="30"/>
        <v>5.2187035538644545E-2</v>
      </c>
      <c r="BU37" s="38">
        <f t="shared" si="31"/>
        <v>3.3877102270050793E-2</v>
      </c>
      <c r="BV37" s="38">
        <f t="shared" si="32"/>
        <v>5.3875336966132791E-3</v>
      </c>
      <c r="BW37" s="38">
        <f t="shared" si="33"/>
        <v>1</v>
      </c>
      <c r="BX37" s="38">
        <f t="shared" si="34"/>
        <v>2.8468572279162996E-2</v>
      </c>
      <c r="BY37" s="38">
        <f t="shared" si="35"/>
        <v>3.7018648029721456E-2</v>
      </c>
      <c r="BZ37" s="38">
        <f t="shared" si="36"/>
        <v>2.6978037008449144E-2</v>
      </c>
      <c r="CA37" s="38">
        <f t="shared" si="37"/>
        <v>1.7721485156555555E-2</v>
      </c>
      <c r="CB37" s="38">
        <f t="shared" si="38"/>
        <v>4.1602107988101364E-2</v>
      </c>
      <c r="CC37" s="38">
        <f t="shared" si="39"/>
        <v>1.9009940226217346E-2</v>
      </c>
      <c r="CD37" s="38">
        <f t="shared" si="40"/>
        <v>4.4034058653975076E-2</v>
      </c>
      <c r="CE37" s="38">
        <f t="shared" si="41"/>
        <v>5.4530359811145103E-2</v>
      </c>
      <c r="CF37" s="43">
        <f t="shared" si="42"/>
        <v>8.815651769211974E-2</v>
      </c>
      <c r="CG37" s="236">
        <v>0</v>
      </c>
      <c r="CH37" s="46">
        <v>0.49554509652462053</v>
      </c>
      <c r="CI37" s="236">
        <f t="shared" si="2"/>
        <v>0</v>
      </c>
      <c r="CJ37" s="46">
        <v>0.31754412275277494</v>
      </c>
      <c r="CK37" s="236">
        <f t="shared" si="3"/>
        <v>0</v>
      </c>
      <c r="CL37" s="1986"/>
      <c r="CM37" s="1989"/>
      <c r="CN37" s="61">
        <v>4.7591172809132345E-2</v>
      </c>
      <c r="CO37" s="243">
        <f t="shared" si="4"/>
        <v>0</v>
      </c>
      <c r="CP37" s="243">
        <f t="shared" si="5"/>
        <v>0</v>
      </c>
      <c r="CQ37" s="243">
        <f t="shared" si="6"/>
        <v>0</v>
      </c>
      <c r="CR37" s="236">
        <f t="shared" si="43"/>
        <v>0</v>
      </c>
      <c r="CS37" s="86"/>
      <c r="CT37" s="27">
        <v>31</v>
      </c>
      <c r="CU37" s="45" t="s">
        <v>414</v>
      </c>
      <c r="CV37" s="61">
        <v>6.6244999999999998E-2</v>
      </c>
      <c r="CW37" s="62">
        <f t="shared" si="44"/>
        <v>0</v>
      </c>
      <c r="CX37" s="63">
        <f t="shared" si="45"/>
        <v>0</v>
      </c>
      <c r="CY37" s="64">
        <v>6.4505000000000007E-2</v>
      </c>
      <c r="CZ37" s="62">
        <f t="shared" si="46"/>
        <v>0</v>
      </c>
      <c r="DA37" s="62">
        <f t="shared" si="47"/>
        <v>0</v>
      </c>
    </row>
    <row r="38" spans="1:105" ht="11.25" customHeight="1">
      <c r="A38" s="27">
        <v>32</v>
      </c>
      <c r="B38" s="45" t="s">
        <v>415</v>
      </c>
      <c r="C38" s="276">
        <v>0</v>
      </c>
      <c r="D38" s="452">
        <v>4.6487083859061192E-3</v>
      </c>
      <c r="E38" s="38">
        <v>4.90127020150119E-3</v>
      </c>
      <c r="F38" s="38">
        <v>2.9763038506213334E-3</v>
      </c>
      <c r="G38" s="38">
        <v>5.6062031737778234E-3</v>
      </c>
      <c r="H38" s="38">
        <v>9.4362077078380194E-3</v>
      </c>
      <c r="I38" s="38">
        <v>5.473972462052579E-3</v>
      </c>
      <c r="J38" s="38">
        <v>4.0850143487358298E-3</v>
      </c>
      <c r="K38" s="38">
        <v>7.2372002273551183E-3</v>
      </c>
      <c r="L38" s="38">
        <v>1.0803245362958007E-2</v>
      </c>
      <c r="M38" s="38">
        <v>4.3399799191066544E-3</v>
      </c>
      <c r="N38" s="38">
        <v>5.2935717333895335E-3</v>
      </c>
      <c r="O38" s="38">
        <v>6.2714639919887833E-3</v>
      </c>
      <c r="P38" s="38">
        <v>4.3031870538236695E-3</v>
      </c>
      <c r="Q38" s="38">
        <v>3.1597477515823563E-3</v>
      </c>
      <c r="R38" s="38">
        <v>5.9335644336969183E-3</v>
      </c>
      <c r="S38" s="38">
        <v>5.265372107637353E-3</v>
      </c>
      <c r="T38" s="38">
        <v>5.1524687634890891E-3</v>
      </c>
      <c r="U38" s="38">
        <v>6.2725381201462569E-3</v>
      </c>
      <c r="V38" s="38">
        <v>9.6294594039422667E-3</v>
      </c>
      <c r="W38" s="38">
        <v>1.2178761429376739E-2</v>
      </c>
      <c r="X38" s="38">
        <v>6.8190207939531908E-3</v>
      </c>
      <c r="Y38" s="38">
        <v>4.9222977463509732E-3</v>
      </c>
      <c r="Z38" s="38">
        <v>6.8177523257891264E-3</v>
      </c>
      <c r="AA38" s="38">
        <v>8.6935289682516324E-3</v>
      </c>
      <c r="AB38" s="38">
        <v>8.1084407289398839E-3</v>
      </c>
      <c r="AC38" s="38">
        <v>2.6673500787065856E-2</v>
      </c>
      <c r="AD38" s="38">
        <v>9.8838691175322027E-3</v>
      </c>
      <c r="AE38" s="38">
        <v>2.5052796752362435E-2</v>
      </c>
      <c r="AF38" s="38">
        <v>3.6400328287859066E-2</v>
      </c>
      <c r="AG38" s="38">
        <v>4.3264325674881032E-3</v>
      </c>
      <c r="AH38" s="38">
        <v>1.0094951095159017E-2</v>
      </c>
      <c r="AI38" s="38">
        <v>1.1130229232168554</v>
      </c>
      <c r="AJ38" s="38">
        <v>2.0761321018990031E-2</v>
      </c>
      <c r="AK38" s="38">
        <v>1.3206021183155206E-2</v>
      </c>
      <c r="AL38" s="38">
        <v>8.6741216031699514E-3</v>
      </c>
      <c r="AM38" s="38">
        <v>4.8477374878843425E-2</v>
      </c>
      <c r="AN38" s="38">
        <v>2.3423997648919889E-2</v>
      </c>
      <c r="AO38" s="38">
        <v>1.4489558161992903E-2</v>
      </c>
      <c r="AP38" s="38">
        <v>4.1348681794434296E-3</v>
      </c>
      <c r="AQ38" s="38">
        <v>4.8924624335905192E-2</v>
      </c>
      <c r="AR38" s="209">
        <f>AI38</f>
        <v>1.1130229232168554</v>
      </c>
      <c r="AS38" s="46">
        <f t="shared" si="48"/>
        <v>4.4649126657978896E-3</v>
      </c>
      <c r="AT38" s="38">
        <f t="shared" si="49"/>
        <v>4.557347064687271E-3</v>
      </c>
      <c r="AU38" s="38">
        <f t="shared" si="7"/>
        <v>2.5387845717903088E-3</v>
      </c>
      <c r="AV38" s="38">
        <f t="shared" si="8"/>
        <v>5.5517417054149242E-3</v>
      </c>
      <c r="AW38" s="38">
        <f t="shared" si="9"/>
        <v>9.4267357573183681E-3</v>
      </c>
      <c r="AX38" s="38">
        <f t="shared" si="10"/>
        <v>5.1476350990262336E-3</v>
      </c>
      <c r="AY38" s="38">
        <f t="shared" si="11"/>
        <v>4.0658072850340739E-3</v>
      </c>
      <c r="AZ38" s="38">
        <f t="shared" si="12"/>
        <v>6.0859615660519501E-3</v>
      </c>
      <c r="BA38" s="38">
        <f t="shared" si="13"/>
        <v>1.0780750460006571E-2</v>
      </c>
      <c r="BB38" s="38">
        <f t="shared" si="14"/>
        <v>4.2964632601904165E-3</v>
      </c>
      <c r="BC38" s="38">
        <f t="shared" si="15"/>
        <v>5.1560153146191952E-3</v>
      </c>
      <c r="BD38" s="38">
        <f t="shared" si="16"/>
        <v>6.0317867149139847E-3</v>
      </c>
      <c r="BE38" s="38">
        <f t="shared" si="17"/>
        <v>4.203060506271142E-3</v>
      </c>
      <c r="BF38" s="38">
        <f t="shared" si="18"/>
        <v>3.1540263732628125E-3</v>
      </c>
      <c r="BG38" s="38">
        <f t="shared" si="19"/>
        <v>5.8870957063344225E-3</v>
      </c>
      <c r="BH38" s="38">
        <f t="shared" si="20"/>
        <v>5.2487805334223338E-3</v>
      </c>
      <c r="BI38" s="38">
        <f t="shared" si="0"/>
        <v>5.1235528845822408E-3</v>
      </c>
      <c r="BJ38" s="38">
        <f t="shared" si="1"/>
        <v>6.2142451279015992E-3</v>
      </c>
      <c r="BK38" s="38">
        <f t="shared" si="21"/>
        <v>8.4037262367008866E-3</v>
      </c>
      <c r="BL38" s="38">
        <f t="shared" si="22"/>
        <v>1.212522285270899E-2</v>
      </c>
      <c r="BM38" s="38">
        <f t="shared" si="23"/>
        <v>6.8177005146861751E-3</v>
      </c>
      <c r="BN38" s="38">
        <f t="shared" si="24"/>
        <v>4.8845225715644751E-3</v>
      </c>
      <c r="BO38" s="38">
        <f t="shared" si="25"/>
        <v>6.7616815475553954E-3</v>
      </c>
      <c r="BP38" s="38">
        <f t="shared" si="26"/>
        <v>8.6794229739882971E-3</v>
      </c>
      <c r="BQ38" s="38">
        <f t="shared" si="27"/>
        <v>7.5313327954932806E-3</v>
      </c>
      <c r="BR38" s="38">
        <f t="shared" si="28"/>
        <v>2.3779404500233813E-2</v>
      </c>
      <c r="BS38" s="38">
        <f t="shared" si="29"/>
        <v>9.8710467046953278E-3</v>
      </c>
      <c r="BT38" s="38">
        <f t="shared" si="30"/>
        <v>2.4885695913597111E-2</v>
      </c>
      <c r="BU38" s="38">
        <f t="shared" si="31"/>
        <v>3.4947018043467816E-2</v>
      </c>
      <c r="BV38" s="38">
        <f t="shared" si="32"/>
        <v>4.2227669060781016E-3</v>
      </c>
      <c r="BW38" s="38">
        <f t="shared" si="33"/>
        <v>9.4246255917939444E-3</v>
      </c>
      <c r="BX38" s="38">
        <f t="shared" si="34"/>
        <v>1</v>
      </c>
      <c r="BY38" s="38">
        <f t="shared" si="35"/>
        <v>2.0749429192340459E-2</v>
      </c>
      <c r="BZ38" s="38">
        <f t="shared" si="36"/>
        <v>1.3204489776105844E-2</v>
      </c>
      <c r="CA38" s="38">
        <f t="shared" si="37"/>
        <v>8.5445825337622395E-3</v>
      </c>
      <c r="CB38" s="38">
        <f t="shared" si="38"/>
        <v>4.8438758413570621E-2</v>
      </c>
      <c r="CC38" s="38">
        <f t="shared" si="39"/>
        <v>2.1132663474676731E-2</v>
      </c>
      <c r="CD38" s="38">
        <f t="shared" si="40"/>
        <v>1.4300539218392718E-2</v>
      </c>
      <c r="CE38" s="38">
        <f t="shared" si="41"/>
        <v>4.1326973397963068E-3</v>
      </c>
      <c r="CF38" s="43">
        <f t="shared" si="42"/>
        <v>4.8827793457058968E-2</v>
      </c>
      <c r="CG38" s="236">
        <v>0</v>
      </c>
      <c r="CH38" s="46">
        <v>0.50685435249245303</v>
      </c>
      <c r="CI38" s="236">
        <f t="shared" si="2"/>
        <v>0</v>
      </c>
      <c r="CJ38" s="46">
        <v>0.11709269410688172</v>
      </c>
      <c r="CK38" s="236">
        <f t="shared" si="3"/>
        <v>0</v>
      </c>
      <c r="CL38" s="1986"/>
      <c r="CM38" s="1989"/>
      <c r="CN38" s="61">
        <v>3.7315684883460411E-2</v>
      </c>
      <c r="CO38" s="243">
        <f t="shared" si="4"/>
        <v>0</v>
      </c>
      <c r="CP38" s="243">
        <f t="shared" si="5"/>
        <v>0</v>
      </c>
      <c r="CQ38" s="243">
        <f t="shared" si="6"/>
        <v>0</v>
      </c>
      <c r="CR38" s="236">
        <f t="shared" si="43"/>
        <v>0</v>
      </c>
      <c r="CS38" s="86"/>
      <c r="CT38" s="27">
        <v>32</v>
      </c>
      <c r="CU38" s="45" t="s">
        <v>415</v>
      </c>
      <c r="CV38" s="61">
        <v>2.6584E-2</v>
      </c>
      <c r="CW38" s="62">
        <f t="shared" si="44"/>
        <v>0</v>
      </c>
      <c r="CX38" s="63">
        <f t="shared" si="45"/>
        <v>0</v>
      </c>
      <c r="CY38" s="64">
        <v>2.4732000000000001E-2</v>
      </c>
      <c r="CZ38" s="62">
        <f t="shared" si="46"/>
        <v>0</v>
      </c>
      <c r="DA38" s="62">
        <f t="shared" si="47"/>
        <v>0</v>
      </c>
    </row>
    <row r="39" spans="1:105" ht="11.25" customHeight="1">
      <c r="A39" s="27">
        <v>33</v>
      </c>
      <c r="B39" s="45" t="s">
        <v>5</v>
      </c>
      <c r="C39" s="276">
        <v>0</v>
      </c>
      <c r="D39" s="452">
        <v>1.605143324344349E-3</v>
      </c>
      <c r="E39" s="38">
        <v>7.77426596115561E-4</v>
      </c>
      <c r="F39" s="38">
        <v>1.7368612203000327E-3</v>
      </c>
      <c r="G39" s="38">
        <v>2.1445031261351642E-3</v>
      </c>
      <c r="H39" s="38">
        <v>3.9338358529467637E-3</v>
      </c>
      <c r="I39" s="38">
        <v>3.2101874336783239E-3</v>
      </c>
      <c r="J39" s="38">
        <v>7.2696560529365178E-4</v>
      </c>
      <c r="K39" s="38">
        <v>8.6425880343017137E-4</v>
      </c>
      <c r="L39" s="38">
        <v>4.3166038942576968E-4</v>
      </c>
      <c r="M39" s="38">
        <v>1.3369096857814287E-3</v>
      </c>
      <c r="N39" s="38">
        <v>6.102377003773153E-4</v>
      </c>
      <c r="O39" s="38">
        <v>2.4469099526399475E-3</v>
      </c>
      <c r="P39" s="38">
        <v>1.2365480465220946E-3</v>
      </c>
      <c r="Q39" s="38">
        <v>3.6742857543799281E-3</v>
      </c>
      <c r="R39" s="38">
        <v>9.1906945225501339E-4</v>
      </c>
      <c r="S39" s="38">
        <v>1.986816665873227E-3</v>
      </c>
      <c r="T39" s="38">
        <v>1.9049130868801065E-3</v>
      </c>
      <c r="U39" s="38">
        <v>8.6721226306970005E-4</v>
      </c>
      <c r="V39" s="38">
        <v>4.6212389028201786E-4</v>
      </c>
      <c r="W39" s="38">
        <v>6.0152699314988515E-4</v>
      </c>
      <c r="X39" s="38">
        <v>2.0744143343254487E-4</v>
      </c>
      <c r="Y39" s="38">
        <v>4.4962490745467177E-3</v>
      </c>
      <c r="Z39" s="38">
        <v>1.0261379566387629E-3</v>
      </c>
      <c r="AA39" s="38">
        <v>3.1884333107547926E-3</v>
      </c>
      <c r="AB39" s="38">
        <v>8.9314237413285185E-4</v>
      </c>
      <c r="AC39" s="38">
        <v>2.5999573726448602E-3</v>
      </c>
      <c r="AD39" s="38">
        <v>5.1114629205985902E-3</v>
      </c>
      <c r="AE39" s="38">
        <v>2.0785160659993075E-3</v>
      </c>
      <c r="AF39" s="38">
        <v>1.5458807854865045E-3</v>
      </c>
      <c r="AG39" s="38">
        <v>3.717712051723334E-4</v>
      </c>
      <c r="AH39" s="38">
        <v>2.1722310732783094E-3</v>
      </c>
      <c r="AI39" s="38">
        <v>1.1203721559893708E-3</v>
      </c>
      <c r="AJ39" s="38">
        <v>1.0005731158452282</v>
      </c>
      <c r="AK39" s="38">
        <v>2.8042809519977499E-3</v>
      </c>
      <c r="AL39" s="38">
        <v>1.2683094352962708E-3</v>
      </c>
      <c r="AM39" s="38">
        <v>2.0100791963674732E-3</v>
      </c>
      <c r="AN39" s="38">
        <v>1.1549111650347881E-3</v>
      </c>
      <c r="AO39" s="38">
        <v>1.2406776913499809E-3</v>
      </c>
      <c r="AP39" s="38">
        <v>5.4428163923580044E-4</v>
      </c>
      <c r="AQ39" s="38">
        <v>0.24708509365786072</v>
      </c>
      <c r="AR39" s="209">
        <f>AJ39</f>
        <v>1.0005731158452282</v>
      </c>
      <c r="AS39" s="46">
        <f t="shared" si="48"/>
        <v>1.5416808636597383E-3</v>
      </c>
      <c r="AT39" s="38">
        <f t="shared" si="49"/>
        <v>7.2287441217419449E-4</v>
      </c>
      <c r="AU39" s="38">
        <f t="shared" si="7"/>
        <v>1.4815410961881732E-3</v>
      </c>
      <c r="AV39" s="38">
        <f t="shared" si="8"/>
        <v>2.1236703475971995E-3</v>
      </c>
      <c r="AW39" s="38">
        <f t="shared" si="9"/>
        <v>3.9298871163668562E-3</v>
      </c>
      <c r="AX39" s="38">
        <f t="shared" si="10"/>
        <v>3.018808301030281E-3</v>
      </c>
      <c r="AY39" s="38">
        <f t="shared" si="11"/>
        <v>7.2354753292037314E-4</v>
      </c>
      <c r="AZ39" s="38">
        <f t="shared" si="12"/>
        <v>7.2677909903845722E-4</v>
      </c>
      <c r="BA39" s="38">
        <f t="shared" si="13"/>
        <v>4.3076157076138888E-4</v>
      </c>
      <c r="BB39" s="38">
        <f t="shared" si="14"/>
        <v>1.3235045908541829E-3</v>
      </c>
      <c r="BC39" s="38">
        <f t="shared" si="15"/>
        <v>5.9438033282091095E-4</v>
      </c>
      <c r="BD39" s="38">
        <f t="shared" si="16"/>
        <v>2.3533961071574372E-3</v>
      </c>
      <c r="BE39" s="38">
        <f t="shared" si="17"/>
        <v>1.2077760491089066E-3</v>
      </c>
      <c r="BF39" s="38">
        <f t="shared" si="18"/>
        <v>3.6676326983426572E-3</v>
      </c>
      <c r="BG39" s="38">
        <f t="shared" si="19"/>
        <v>9.1187175712904552E-4</v>
      </c>
      <c r="BH39" s="38">
        <f t="shared" si="20"/>
        <v>1.980556060641612E-3</v>
      </c>
      <c r="BI39" s="38">
        <f t="shared" si="0"/>
        <v>1.8942226317455475E-3</v>
      </c>
      <c r="BJ39" s="38">
        <f t="shared" si="1"/>
        <v>8.5915294214453433E-4</v>
      </c>
      <c r="BK39" s="38">
        <f t="shared" si="21"/>
        <v>4.0330017485502439E-4</v>
      </c>
      <c r="BL39" s="38">
        <f t="shared" si="22"/>
        <v>5.9888264386796276E-4</v>
      </c>
      <c r="BM39" s="38">
        <f t="shared" si="23"/>
        <v>2.0740126921660291E-4</v>
      </c>
      <c r="BN39" s="38">
        <f t="shared" si="24"/>
        <v>4.4617435238005149E-3</v>
      </c>
      <c r="BO39" s="38">
        <f t="shared" si="25"/>
        <v>1.017698759810467E-3</v>
      </c>
      <c r="BP39" s="38">
        <f t="shared" si="26"/>
        <v>3.1832598050179641E-3</v>
      </c>
      <c r="BQ39" s="38">
        <f t="shared" si="27"/>
        <v>8.2957410409916399E-4</v>
      </c>
      <c r="BR39" s="38">
        <f t="shared" si="28"/>
        <v>2.3178599067680988E-3</v>
      </c>
      <c r="BS39" s="38">
        <f t="shared" si="29"/>
        <v>5.1048317838454709E-3</v>
      </c>
      <c r="BT39" s="38">
        <f t="shared" si="30"/>
        <v>2.0646524729861669E-3</v>
      </c>
      <c r="BU39" s="38">
        <f t="shared" si="31"/>
        <v>1.4841603426270793E-3</v>
      </c>
      <c r="BV39" s="38">
        <f t="shared" si="32"/>
        <v>3.628631944091472E-4</v>
      </c>
      <c r="BW39" s="38">
        <f t="shared" si="33"/>
        <v>2.0279904648895473E-3</v>
      </c>
      <c r="BX39" s="38">
        <f t="shared" si="34"/>
        <v>1.0066029482584911E-3</v>
      </c>
      <c r="BY39" s="38">
        <f t="shared" si="35"/>
        <v>1</v>
      </c>
      <c r="BZ39" s="38">
        <f t="shared" si="36"/>
        <v>2.8039557597571256E-3</v>
      </c>
      <c r="CA39" s="38">
        <f t="shared" si="37"/>
        <v>1.2493685405883552E-3</v>
      </c>
      <c r="CB39" s="38">
        <f t="shared" si="38"/>
        <v>2.0084779926373597E-3</v>
      </c>
      <c r="CC39" s="38">
        <f t="shared" si="39"/>
        <v>1.041937817772639E-3</v>
      </c>
      <c r="CD39" s="38">
        <f t="shared" si="40"/>
        <v>1.2244928233267149E-3</v>
      </c>
      <c r="CE39" s="38">
        <f t="shared" si="41"/>
        <v>5.4399588691906925E-4</v>
      </c>
      <c r="CF39" s="43">
        <f t="shared" si="42"/>
        <v>0.24659606656580937</v>
      </c>
      <c r="CG39" s="236">
        <v>0</v>
      </c>
      <c r="CH39" s="46">
        <v>0.68176766526797428</v>
      </c>
      <c r="CI39" s="236">
        <f t="shared" si="2"/>
        <v>0</v>
      </c>
      <c r="CJ39" s="46">
        <v>0.34789626906938165</v>
      </c>
      <c r="CK39" s="236">
        <f t="shared" si="3"/>
        <v>0</v>
      </c>
      <c r="CL39" s="1986"/>
      <c r="CM39" s="1989"/>
      <c r="CN39" s="61">
        <v>2.1292925249441971E-3</v>
      </c>
      <c r="CO39" s="243">
        <f t="shared" si="4"/>
        <v>0</v>
      </c>
      <c r="CP39" s="243">
        <f t="shared" si="5"/>
        <v>0</v>
      </c>
      <c r="CQ39" s="243">
        <f t="shared" si="6"/>
        <v>0</v>
      </c>
      <c r="CR39" s="236">
        <f t="shared" si="43"/>
        <v>0</v>
      </c>
      <c r="CS39" s="86"/>
      <c r="CT39" s="27">
        <v>33</v>
      </c>
      <c r="CU39" s="45" t="s">
        <v>5</v>
      </c>
      <c r="CV39" s="61">
        <v>4.7114000000000003E-2</v>
      </c>
      <c r="CW39" s="62">
        <f t="shared" si="44"/>
        <v>0</v>
      </c>
      <c r="CX39" s="63">
        <f t="shared" si="45"/>
        <v>0</v>
      </c>
      <c r="CY39" s="64">
        <v>4.7114000000000003E-2</v>
      </c>
      <c r="CZ39" s="62">
        <f t="shared" si="46"/>
        <v>0</v>
      </c>
      <c r="DA39" s="62">
        <f t="shared" si="47"/>
        <v>0</v>
      </c>
    </row>
    <row r="40" spans="1:105" ht="11.25" customHeight="1">
      <c r="A40" s="27">
        <v>34</v>
      </c>
      <c r="B40" s="45" t="s">
        <v>23</v>
      </c>
      <c r="C40" s="276">
        <v>0</v>
      </c>
      <c r="D40" s="452">
        <v>1.0079240228321014E-4</v>
      </c>
      <c r="E40" s="38">
        <v>1.3053244184313488E-4</v>
      </c>
      <c r="F40" s="38">
        <v>3.0261182596075654E-4</v>
      </c>
      <c r="G40" s="38">
        <v>7.6552959040570437E-5</v>
      </c>
      <c r="H40" s="38">
        <v>8.9926808575747897E-4</v>
      </c>
      <c r="I40" s="38">
        <v>4.1956327469947483E-4</v>
      </c>
      <c r="J40" s="38">
        <v>7.2903493251626436E-5</v>
      </c>
      <c r="K40" s="38">
        <v>3.8824487861986007E-4</v>
      </c>
      <c r="L40" s="38">
        <v>2.2590081061157682E-4</v>
      </c>
      <c r="M40" s="38">
        <v>8.0431507321702771E-5</v>
      </c>
      <c r="N40" s="38">
        <v>2.2022313324017066E-4</v>
      </c>
      <c r="O40" s="38">
        <v>4.8700855376458745E-4</v>
      </c>
      <c r="P40" s="38">
        <v>2.0311678035273768E-4</v>
      </c>
      <c r="Q40" s="38">
        <v>4.7508399729172241E-5</v>
      </c>
      <c r="R40" s="38">
        <v>8.250010876605596E-4</v>
      </c>
      <c r="S40" s="38">
        <v>8.5369903675892097E-4</v>
      </c>
      <c r="T40" s="38">
        <v>3.9854635902570695E-4</v>
      </c>
      <c r="U40" s="38">
        <v>5.4116352799014748E-4</v>
      </c>
      <c r="V40" s="38">
        <v>2.0029581763859258E-3</v>
      </c>
      <c r="W40" s="38">
        <v>1.0510130288996313E-3</v>
      </c>
      <c r="X40" s="38">
        <v>9.7132593016074594E-4</v>
      </c>
      <c r="Y40" s="38">
        <v>4.6297615873454524E-4</v>
      </c>
      <c r="Z40" s="38">
        <v>1.3882642507322606E-4</v>
      </c>
      <c r="AA40" s="38">
        <v>2.8207932021270132E-4</v>
      </c>
      <c r="AB40" s="38">
        <v>7.0315946825861826E-4</v>
      </c>
      <c r="AC40" s="38">
        <v>3.4425812588327473E-4</v>
      </c>
      <c r="AD40" s="38">
        <v>3.0095213180158538E-4</v>
      </c>
      <c r="AE40" s="38">
        <v>4.1749806288435937E-4</v>
      </c>
      <c r="AF40" s="38">
        <v>4.4860683270149586E-4</v>
      </c>
      <c r="AG40" s="38">
        <v>5.1578583492845593E-5</v>
      </c>
      <c r="AH40" s="38">
        <v>5.60625407759237E-4</v>
      </c>
      <c r="AI40" s="38">
        <v>5.2791891148876438E-3</v>
      </c>
      <c r="AJ40" s="38">
        <v>3.5348815203139897E-4</v>
      </c>
      <c r="AK40" s="38">
        <v>1.0001159762380318</v>
      </c>
      <c r="AL40" s="38">
        <v>1.6833735283281831E-4</v>
      </c>
      <c r="AM40" s="38">
        <v>2.9734685412376876E-4</v>
      </c>
      <c r="AN40" s="38">
        <v>5.5811446690507164E-4</v>
      </c>
      <c r="AO40" s="38">
        <v>5.668185552044129E-4</v>
      </c>
      <c r="AP40" s="38">
        <v>1.5483225697448529E-4</v>
      </c>
      <c r="AQ40" s="38">
        <v>5.0221199871322542E-4</v>
      </c>
      <c r="AR40" s="209">
        <f>AK40</f>
        <v>1.0001159762380318</v>
      </c>
      <c r="AS40" s="46">
        <f t="shared" si="48"/>
        <v>9.6807378783941953E-5</v>
      </c>
      <c r="AT40" s="38">
        <f t="shared" si="49"/>
        <v>1.2137295358620889E-4</v>
      </c>
      <c r="AU40" s="38">
        <f t="shared" si="7"/>
        <v>2.5812762189252937E-4</v>
      </c>
      <c r="AV40" s="38">
        <f t="shared" si="8"/>
        <v>7.5809285215765955E-5</v>
      </c>
      <c r="AW40" s="38">
        <f t="shared" si="9"/>
        <v>8.9836541139125866E-4</v>
      </c>
      <c r="AX40" s="38">
        <f t="shared" si="10"/>
        <v>3.9455051227925907E-4</v>
      </c>
      <c r="AY40" s="38">
        <f t="shared" si="11"/>
        <v>7.256071305076917E-5</v>
      </c>
      <c r="AZ40" s="38">
        <f t="shared" si="12"/>
        <v>3.2648584193731631E-4</v>
      </c>
      <c r="BA40" s="38">
        <f t="shared" si="13"/>
        <v>2.2543043188364551E-4</v>
      </c>
      <c r="BB40" s="38">
        <f t="shared" si="14"/>
        <v>7.9625026523294395E-5</v>
      </c>
      <c r="BC40" s="38">
        <f t="shared" si="15"/>
        <v>2.145005120942579E-4</v>
      </c>
      <c r="BD40" s="38">
        <f t="shared" si="16"/>
        <v>4.6839649058005232E-4</v>
      </c>
      <c r="BE40" s="38">
        <f t="shared" si="17"/>
        <v>1.9839065952361094E-4</v>
      </c>
      <c r="BF40" s="38">
        <f t="shared" si="18"/>
        <v>4.74223759229774E-5</v>
      </c>
      <c r="BG40" s="38">
        <f t="shared" si="19"/>
        <v>8.1854008920935115E-4</v>
      </c>
      <c r="BH40" s="38">
        <f t="shared" si="20"/>
        <v>8.5100896839601626E-4</v>
      </c>
      <c r="BI40" s="38">
        <f t="shared" si="0"/>
        <v>3.9630969951638293E-4</v>
      </c>
      <c r="BJ40" s="38">
        <f t="shared" si="1"/>
        <v>5.3613429728066782E-4</v>
      </c>
      <c r="BK40" s="38">
        <f t="shared" si="21"/>
        <v>1.7480017799356294E-3</v>
      </c>
      <c r="BL40" s="38">
        <f t="shared" si="22"/>
        <v>1.0463927116405366E-3</v>
      </c>
      <c r="BM40" s="38">
        <f t="shared" si="23"/>
        <v>9.7113786481736947E-4</v>
      </c>
      <c r="BN40" s="38">
        <f t="shared" si="24"/>
        <v>4.5942314219239396E-4</v>
      </c>
      <c r="BO40" s="38">
        <f t="shared" si="25"/>
        <v>1.376846843174321E-4</v>
      </c>
      <c r="BP40" s="38">
        <f t="shared" si="26"/>
        <v>2.8162162239087811E-4</v>
      </c>
      <c r="BQ40" s="38">
        <f t="shared" si="27"/>
        <v>6.531129893885435E-4</v>
      </c>
      <c r="BR40" s="38">
        <f t="shared" si="28"/>
        <v>3.069058423647325E-4</v>
      </c>
      <c r="BS40" s="38">
        <f t="shared" si="29"/>
        <v>3.0056170448691647E-4</v>
      </c>
      <c r="BT40" s="38">
        <f t="shared" si="30"/>
        <v>4.147133727285868E-4</v>
      </c>
      <c r="BU40" s="38">
        <f t="shared" si="31"/>
        <v>4.3069587045650834E-4</v>
      </c>
      <c r="BV40" s="38">
        <f t="shared" si="32"/>
        <v>5.0342708926682827E-5</v>
      </c>
      <c r="BW40" s="38">
        <f t="shared" si="33"/>
        <v>5.2339872829214448E-4</v>
      </c>
      <c r="BX40" s="38">
        <f t="shared" si="34"/>
        <v>4.7431090634052243E-3</v>
      </c>
      <c r="BY40" s="38">
        <f t="shared" si="35"/>
        <v>3.5328567841120932E-4</v>
      </c>
      <c r="BZ40" s="38">
        <f t="shared" si="36"/>
        <v>1</v>
      </c>
      <c r="CA40" s="38">
        <f t="shared" si="37"/>
        <v>1.6582340790212335E-4</v>
      </c>
      <c r="CB40" s="38">
        <f t="shared" si="38"/>
        <v>2.9710999137088777E-4</v>
      </c>
      <c r="CC40" s="38">
        <f t="shared" si="39"/>
        <v>5.0351974014979206E-4</v>
      </c>
      <c r="CD40" s="38">
        <f t="shared" si="40"/>
        <v>5.5942430319756047E-4</v>
      </c>
      <c r="CE40" s="38">
        <f t="shared" si="41"/>
        <v>1.5475096877193395E-4</v>
      </c>
      <c r="CF40" s="43">
        <f t="shared" si="42"/>
        <v>5.0121802829725169E-4</v>
      </c>
      <c r="CG40" s="236">
        <v>0</v>
      </c>
      <c r="CH40" s="46">
        <v>0.76690707756076182</v>
      </c>
      <c r="CI40" s="236">
        <f t="shared" si="2"/>
        <v>0</v>
      </c>
      <c r="CJ40" s="46">
        <v>0.553483385742357</v>
      </c>
      <c r="CK40" s="236">
        <f t="shared" si="3"/>
        <v>0</v>
      </c>
      <c r="CL40" s="1986"/>
      <c r="CM40" s="1989"/>
      <c r="CN40" s="61">
        <v>2.4455343201512322E-2</v>
      </c>
      <c r="CO40" s="243">
        <f t="shared" si="4"/>
        <v>0</v>
      </c>
      <c r="CP40" s="243">
        <f t="shared" si="5"/>
        <v>0</v>
      </c>
      <c r="CQ40" s="243">
        <f t="shared" si="6"/>
        <v>0</v>
      </c>
      <c r="CR40" s="236">
        <f t="shared" si="43"/>
        <v>0</v>
      </c>
      <c r="CS40" s="86"/>
      <c r="CT40" s="27">
        <v>34</v>
      </c>
      <c r="CU40" s="45" t="s">
        <v>23</v>
      </c>
      <c r="CV40" s="61">
        <v>7.4245000000000005E-2</v>
      </c>
      <c r="CW40" s="62">
        <f t="shared" si="44"/>
        <v>0</v>
      </c>
      <c r="CX40" s="63">
        <f t="shared" si="45"/>
        <v>0</v>
      </c>
      <c r="CY40" s="64">
        <v>7.3960999999999999E-2</v>
      </c>
      <c r="CZ40" s="62">
        <f t="shared" si="46"/>
        <v>0</v>
      </c>
      <c r="DA40" s="62">
        <f t="shared" si="47"/>
        <v>0</v>
      </c>
    </row>
    <row r="41" spans="1:105" ht="11.25" customHeight="1">
      <c r="A41" s="27">
        <v>35</v>
      </c>
      <c r="B41" s="228" t="s">
        <v>416</v>
      </c>
      <c r="C41" s="276">
        <v>0</v>
      </c>
      <c r="D41" s="452">
        <v>3.8518705875698642E-4</v>
      </c>
      <c r="E41" s="38">
        <v>1.3862953786074157E-4</v>
      </c>
      <c r="F41" s="38">
        <v>1.0586266389330605E-4</v>
      </c>
      <c r="G41" s="38">
        <v>8.6412243096300399E-5</v>
      </c>
      <c r="H41" s="38">
        <v>3.5693192982120267E-4</v>
      </c>
      <c r="I41" s="38">
        <v>1.29674988037334E-4</v>
      </c>
      <c r="J41" s="38">
        <v>3.7962769883759785E-5</v>
      </c>
      <c r="K41" s="38">
        <v>8.54208582067017E-5</v>
      </c>
      <c r="L41" s="38">
        <v>7.5511452289293816E-5</v>
      </c>
      <c r="M41" s="38">
        <v>8.629427793865489E-5</v>
      </c>
      <c r="N41" s="38">
        <v>3.8939370658706786E-5</v>
      </c>
      <c r="O41" s="38">
        <v>1.3562270826401684E-4</v>
      </c>
      <c r="P41" s="38">
        <v>5.6998371124763454E-5</v>
      </c>
      <c r="Q41" s="38">
        <v>5.5419816843090278E-5</v>
      </c>
      <c r="R41" s="38">
        <v>5.8533960139812793E-5</v>
      </c>
      <c r="S41" s="38">
        <v>5.6044480730574049E-5</v>
      </c>
      <c r="T41" s="38">
        <v>5.4973861863740312E-5</v>
      </c>
      <c r="U41" s="38">
        <v>5.452383842477519E-5</v>
      </c>
      <c r="V41" s="38">
        <v>4.7735086402473503E-5</v>
      </c>
      <c r="W41" s="38">
        <v>4.4504916943250874E-5</v>
      </c>
      <c r="X41" s="38">
        <v>2.3125981597003729E-5</v>
      </c>
      <c r="Y41" s="38">
        <v>8.1505078914081161E-5</v>
      </c>
      <c r="Z41" s="38">
        <v>1.7286178515895238E-4</v>
      </c>
      <c r="AA41" s="38">
        <v>1.0167746422220913E-4</v>
      </c>
      <c r="AB41" s="38">
        <v>1.1211632740433023E-4</v>
      </c>
      <c r="AC41" s="38">
        <v>4.636028789147155E-4</v>
      </c>
      <c r="AD41" s="38">
        <v>1.4701917026209115E-4</v>
      </c>
      <c r="AE41" s="38">
        <v>1.4425486056266233E-4</v>
      </c>
      <c r="AF41" s="38">
        <v>2.5882930647154614E-4</v>
      </c>
      <c r="AG41" s="38">
        <v>3.0080079209005156E-5</v>
      </c>
      <c r="AH41" s="38">
        <v>1.3275190847288243E-3</v>
      </c>
      <c r="AI41" s="38">
        <v>1.1341255059242753E-3</v>
      </c>
      <c r="AJ41" s="38">
        <v>1.1165082218206847E-4</v>
      </c>
      <c r="AK41" s="38">
        <v>1.0642705152614998E-4</v>
      </c>
      <c r="AL41" s="38">
        <v>1.0151603742951587</v>
      </c>
      <c r="AM41" s="38">
        <v>1.2511525689480447E-4</v>
      </c>
      <c r="AN41" s="38">
        <v>9.0170371981698996E-5</v>
      </c>
      <c r="AO41" s="38">
        <v>1.6458159175196822E-4</v>
      </c>
      <c r="AP41" s="38">
        <v>8.0806511952175502E-5</v>
      </c>
      <c r="AQ41" s="38">
        <v>2.6379686279146921E-3</v>
      </c>
      <c r="AR41" s="209">
        <f>AL41</f>
        <v>1.0151603742951587</v>
      </c>
      <c r="AS41" s="46">
        <f t="shared" si="48"/>
        <v>3.6995793983542777E-4</v>
      </c>
      <c r="AT41" s="38">
        <f t="shared" si="49"/>
        <v>1.2890187471302793E-4</v>
      </c>
      <c r="AU41" s="38">
        <f t="shared" si="7"/>
        <v>9.0300759367979683E-5</v>
      </c>
      <c r="AV41" s="38">
        <f t="shared" si="8"/>
        <v>8.5572791243115949E-5</v>
      </c>
      <c r="AW41" s="38">
        <f t="shared" si="9"/>
        <v>3.5657364589159591E-4</v>
      </c>
      <c r="AX41" s="38">
        <f t="shared" si="10"/>
        <v>1.2194425977007697E-4</v>
      </c>
      <c r="AY41" s="38">
        <f t="shared" si="11"/>
        <v>3.7784275201194443E-5</v>
      </c>
      <c r="AZ41" s="38">
        <f t="shared" si="12"/>
        <v>7.1832759030234688E-5</v>
      </c>
      <c r="BA41" s="38">
        <f t="shared" si="13"/>
        <v>7.5354219649110163E-5</v>
      </c>
      <c r="BB41" s="38">
        <f t="shared" si="14"/>
        <v>8.5429011571189195E-5</v>
      </c>
      <c r="BC41" s="38">
        <f t="shared" si="15"/>
        <v>3.792750935848166E-5</v>
      </c>
      <c r="BD41" s="38">
        <f t="shared" si="16"/>
        <v>1.304395992694101E-4</v>
      </c>
      <c r="BE41" s="38">
        <f t="shared" si="17"/>
        <v>5.5672133142203729E-5</v>
      </c>
      <c r="BF41" s="38">
        <f t="shared" si="18"/>
        <v>5.5319467776174936E-5</v>
      </c>
      <c r="BG41" s="38">
        <f t="shared" si="19"/>
        <v>5.8075551258342287E-5</v>
      </c>
      <c r="BH41" s="38">
        <f t="shared" si="20"/>
        <v>5.5867880455726466E-5</v>
      </c>
      <c r="BI41" s="38">
        <f t="shared" si="0"/>
        <v>5.4665346158811067E-5</v>
      </c>
      <c r="BJ41" s="38">
        <f t="shared" si="1"/>
        <v>5.4017128440783848E-5</v>
      </c>
      <c r="BK41" s="38">
        <f t="shared" si="21"/>
        <v>4.1658890824901326E-5</v>
      </c>
      <c r="BL41" s="38">
        <f t="shared" si="22"/>
        <v>4.4309270618977652E-5</v>
      </c>
      <c r="BM41" s="38">
        <f t="shared" si="23"/>
        <v>2.3121504010711724E-5</v>
      </c>
      <c r="BN41" s="38">
        <f t="shared" si="24"/>
        <v>8.0879584732172075E-5</v>
      </c>
      <c r="BO41" s="38">
        <f t="shared" si="25"/>
        <v>1.7144012969868121E-4</v>
      </c>
      <c r="BP41" s="38">
        <f t="shared" si="26"/>
        <v>1.0151248384056356E-4</v>
      </c>
      <c r="BQ41" s="38">
        <f t="shared" si="27"/>
        <v>1.0413659071056577E-4</v>
      </c>
      <c r="BR41" s="38">
        <f t="shared" si="28"/>
        <v>4.1330159371249988E-4</v>
      </c>
      <c r="BS41" s="38">
        <f t="shared" si="29"/>
        <v>1.4682844125975226E-4</v>
      </c>
      <c r="BT41" s="38">
        <f t="shared" si="30"/>
        <v>1.4329268821782333E-4</v>
      </c>
      <c r="BU41" s="38">
        <f t="shared" si="31"/>
        <v>2.4849535344592894E-4</v>
      </c>
      <c r="BV41" s="38">
        <f t="shared" si="32"/>
        <v>2.9359330356960247E-5</v>
      </c>
      <c r="BW41" s="38">
        <f t="shared" si="33"/>
        <v>1.2393690887249483E-3</v>
      </c>
      <c r="BX41" s="38">
        <f t="shared" si="34"/>
        <v>1.0189597017880182E-3</v>
      </c>
      <c r="BY41" s="38">
        <f t="shared" si="35"/>
        <v>1.1158686997876421E-4</v>
      </c>
      <c r="BZ41" s="38">
        <f t="shared" si="36"/>
        <v>1.0641470994841892E-4</v>
      </c>
      <c r="CA41" s="38">
        <f t="shared" si="37"/>
        <v>1</v>
      </c>
      <c r="CB41" s="38">
        <f t="shared" si="38"/>
        <v>1.2501559165952614E-4</v>
      </c>
      <c r="CC41" s="38">
        <f t="shared" si="39"/>
        <v>8.134991110552521E-5</v>
      </c>
      <c r="CD41" s="38">
        <f t="shared" si="40"/>
        <v>1.6243459470339049E-4</v>
      </c>
      <c r="CE41" s="38">
        <f t="shared" si="41"/>
        <v>8.076408787182306E-5</v>
      </c>
      <c r="CF41" s="43">
        <f t="shared" si="42"/>
        <v>2.6327476001791294E-3</v>
      </c>
      <c r="CG41" s="236">
        <v>0</v>
      </c>
      <c r="CH41" s="46">
        <v>0.60740150942882609</v>
      </c>
      <c r="CI41" s="236">
        <f t="shared" si="2"/>
        <v>0</v>
      </c>
      <c r="CJ41" s="46">
        <v>0.49488441096207375</v>
      </c>
      <c r="CK41" s="236">
        <f t="shared" si="3"/>
        <v>0</v>
      </c>
      <c r="CL41" s="1986"/>
      <c r="CM41" s="1989"/>
      <c r="CN41" s="61">
        <v>6.358520352054374E-2</v>
      </c>
      <c r="CO41" s="243">
        <f t="shared" si="4"/>
        <v>0</v>
      </c>
      <c r="CP41" s="243">
        <f t="shared" si="5"/>
        <v>0</v>
      </c>
      <c r="CQ41" s="243">
        <f t="shared" si="6"/>
        <v>0</v>
      </c>
      <c r="CR41" s="236">
        <f t="shared" si="43"/>
        <v>0</v>
      </c>
      <c r="CS41" s="86"/>
      <c r="CT41" s="27">
        <v>35</v>
      </c>
      <c r="CU41" s="45" t="s">
        <v>416</v>
      </c>
      <c r="CV41" s="61">
        <v>0.117211</v>
      </c>
      <c r="CW41" s="62">
        <f t="shared" si="44"/>
        <v>0</v>
      </c>
      <c r="CX41" s="63">
        <f t="shared" si="45"/>
        <v>0</v>
      </c>
      <c r="CY41" s="64">
        <v>0.112761</v>
      </c>
      <c r="CZ41" s="62">
        <f t="shared" si="46"/>
        <v>0</v>
      </c>
      <c r="DA41" s="62">
        <f t="shared" si="47"/>
        <v>0</v>
      </c>
    </row>
    <row r="42" spans="1:105" ht="11.25" customHeight="1">
      <c r="A42" s="27">
        <v>36</v>
      </c>
      <c r="B42" s="45" t="s">
        <v>881</v>
      </c>
      <c r="C42" s="276">
        <v>0</v>
      </c>
      <c r="D42" s="452">
        <v>5.3259927295251728E-4</v>
      </c>
      <c r="E42" s="38">
        <v>7.1002003608138919E-4</v>
      </c>
      <c r="F42" s="38">
        <v>5.0031645453841147E-4</v>
      </c>
      <c r="G42" s="38">
        <v>1.3019155831520227E-2</v>
      </c>
      <c r="H42" s="38">
        <v>5.2613907618651616E-3</v>
      </c>
      <c r="I42" s="38">
        <v>2.5876223019732736E-3</v>
      </c>
      <c r="J42" s="38">
        <v>1.5870620548618193E-3</v>
      </c>
      <c r="K42" s="38">
        <v>2.3696240229544377E-3</v>
      </c>
      <c r="L42" s="38">
        <v>3.6047722293536984E-3</v>
      </c>
      <c r="M42" s="38">
        <v>2.1063010256477913E-3</v>
      </c>
      <c r="N42" s="38">
        <v>1.081807618239555E-3</v>
      </c>
      <c r="O42" s="38">
        <v>3.0540173216457595E-3</v>
      </c>
      <c r="P42" s="38">
        <v>1.0084271163213509E-3</v>
      </c>
      <c r="Q42" s="38">
        <v>9.3254751036907788E-4</v>
      </c>
      <c r="R42" s="38">
        <v>2.0022576647007345E-3</v>
      </c>
      <c r="S42" s="38">
        <v>4.1053996145422392E-3</v>
      </c>
      <c r="T42" s="38">
        <v>4.6183712502455209E-3</v>
      </c>
      <c r="U42" s="38">
        <v>2.2607841208642392E-3</v>
      </c>
      <c r="V42" s="38">
        <v>1.9702295103743517E-3</v>
      </c>
      <c r="W42" s="38">
        <v>2.1906291961680973E-3</v>
      </c>
      <c r="X42" s="38">
        <v>6.766754891563508E-4</v>
      </c>
      <c r="Y42" s="38">
        <v>1.4841901994951646E-3</v>
      </c>
      <c r="Z42" s="38">
        <v>2.2330319008040346E-3</v>
      </c>
      <c r="AA42" s="38">
        <v>2.4410069955396229E-3</v>
      </c>
      <c r="AB42" s="38">
        <v>2.1862545797079374E-3</v>
      </c>
      <c r="AC42" s="38">
        <v>1.9255680612673624E-2</v>
      </c>
      <c r="AD42" s="38">
        <v>4.1308450758797861E-3</v>
      </c>
      <c r="AE42" s="38">
        <v>1.7797094174448887E-3</v>
      </c>
      <c r="AF42" s="38">
        <v>5.9095679101982355E-3</v>
      </c>
      <c r="AG42" s="38">
        <v>8.8858881744760402E-4</v>
      </c>
      <c r="AH42" s="38">
        <v>2.8180608249114194E-3</v>
      </c>
      <c r="AI42" s="38">
        <v>3.388481123235771E-3</v>
      </c>
      <c r="AJ42" s="38">
        <v>7.4287386955841173E-4</v>
      </c>
      <c r="AK42" s="38">
        <v>2.7454323788772355E-3</v>
      </c>
      <c r="AL42" s="38">
        <v>2.0665222823929895E-3</v>
      </c>
      <c r="AM42" s="38">
        <v>1.0007972224420596</v>
      </c>
      <c r="AN42" s="38">
        <v>3.8360005845676634E-3</v>
      </c>
      <c r="AO42" s="38">
        <v>5.4733566964232363E-3</v>
      </c>
      <c r="AP42" s="38">
        <v>7.466197753756424E-4</v>
      </c>
      <c r="AQ42" s="38">
        <v>8.4789878593651107E-3</v>
      </c>
      <c r="AR42" s="209">
        <f>AM42</f>
        <v>1.0007972224420596</v>
      </c>
      <c r="AS42" s="46">
        <f t="shared" si="48"/>
        <v>5.1154192566908534E-4</v>
      </c>
      <c r="AT42" s="38">
        <f t="shared" si="49"/>
        <v>6.6019778430366624E-4</v>
      </c>
      <c r="AU42" s="38">
        <f t="shared" si="7"/>
        <v>4.2676949651151384E-4</v>
      </c>
      <c r="AV42" s="38">
        <f t="shared" si="8"/>
        <v>1.2892681224473084E-2</v>
      </c>
      <c r="AW42" s="38">
        <f t="shared" si="9"/>
        <v>5.2561094418154194E-3</v>
      </c>
      <c r="AX42" s="38">
        <f t="shared" si="10"/>
        <v>2.4333581283063348E-3</v>
      </c>
      <c r="AY42" s="38">
        <f t="shared" si="11"/>
        <v>1.5795999508435546E-3</v>
      </c>
      <c r="AZ42" s="38">
        <f t="shared" si="12"/>
        <v>1.9926822910307294E-3</v>
      </c>
      <c r="BA42" s="38">
        <f t="shared" si="13"/>
        <v>3.5972662440005025E-3</v>
      </c>
      <c r="BB42" s="38">
        <f t="shared" si="14"/>
        <v>2.0851813004378866E-3</v>
      </c>
      <c r="BC42" s="38">
        <f t="shared" si="15"/>
        <v>1.0536962429227954E-3</v>
      </c>
      <c r="BD42" s="38">
        <f t="shared" si="16"/>
        <v>2.9373015824297869E-3</v>
      </c>
      <c r="BE42" s="38">
        <f t="shared" si="17"/>
        <v>9.8496303624472743E-4</v>
      </c>
      <c r="BF42" s="38">
        <f t="shared" si="18"/>
        <v>9.3085893978457526E-4</v>
      </c>
      <c r="BG42" s="38">
        <f t="shared" si="19"/>
        <v>1.9865769778943262E-3</v>
      </c>
      <c r="BH42" s="38">
        <f t="shared" si="20"/>
        <v>4.092463198844631E-3</v>
      </c>
      <c r="BI42" s="38">
        <f t="shared" si="0"/>
        <v>4.592452749823883E-3</v>
      </c>
      <c r="BJ42" s="38">
        <f t="shared" si="1"/>
        <v>2.2397738266739008E-3</v>
      </c>
      <c r="BK42" s="38">
        <f t="shared" si="21"/>
        <v>1.7194391433725546E-3</v>
      </c>
      <c r="BL42" s="38">
        <f t="shared" si="22"/>
        <v>2.1809990568596163E-3</v>
      </c>
      <c r="BM42" s="38">
        <f t="shared" si="23"/>
        <v>6.7654447318707509E-4</v>
      </c>
      <c r="BN42" s="38">
        <f t="shared" si="24"/>
        <v>1.4728000831122415E-3</v>
      </c>
      <c r="BO42" s="38">
        <f t="shared" si="25"/>
        <v>2.2146669279338388E-3</v>
      </c>
      <c r="BP42" s="38">
        <f t="shared" si="26"/>
        <v>2.4370462529227188E-3</v>
      </c>
      <c r="BQ42" s="38">
        <f t="shared" si="27"/>
        <v>2.0306506967097842E-3</v>
      </c>
      <c r="BR42" s="38">
        <f t="shared" si="28"/>
        <v>1.7166423780342669E-2</v>
      </c>
      <c r="BS42" s="38">
        <f t="shared" si="29"/>
        <v>4.1254861015451155E-3</v>
      </c>
      <c r="BT42" s="38">
        <f t="shared" si="30"/>
        <v>1.7678388490866657E-3</v>
      </c>
      <c r="BU42" s="38">
        <f t="shared" si="31"/>
        <v>5.6736240056296204E-3</v>
      </c>
      <c r="BV42" s="38">
        <f t="shared" si="32"/>
        <v>8.6729733860324077E-4</v>
      </c>
      <c r="BW42" s="38">
        <f t="shared" si="33"/>
        <v>2.6309357934808058E-3</v>
      </c>
      <c r="BX42" s="38">
        <f t="shared" si="34"/>
        <v>3.0443947312804604E-3</v>
      </c>
      <c r="BY42" s="38">
        <f t="shared" si="35"/>
        <v>7.42448360638666E-4</v>
      </c>
      <c r="BZ42" s="38">
        <f t="shared" si="36"/>
        <v>2.7451140108812849E-3</v>
      </c>
      <c r="CA42" s="38">
        <f t="shared" si="37"/>
        <v>2.0356609011928854E-3</v>
      </c>
      <c r="CB42" s="38">
        <f t="shared" si="38"/>
        <v>1</v>
      </c>
      <c r="CC42" s="38">
        <f t="shared" si="39"/>
        <v>3.4607632163107587E-3</v>
      </c>
      <c r="CD42" s="38">
        <f t="shared" si="40"/>
        <v>5.4019557545077913E-3</v>
      </c>
      <c r="CE42" s="38">
        <f t="shared" si="41"/>
        <v>7.4622779388085886E-4</v>
      </c>
      <c r="CF42" s="43">
        <f t="shared" si="42"/>
        <v>8.4622063744320478E-3</v>
      </c>
      <c r="CG42" s="236">
        <v>0</v>
      </c>
      <c r="CH42" s="46">
        <v>0.5384297389258117</v>
      </c>
      <c r="CI42" s="236">
        <f t="shared" si="2"/>
        <v>0</v>
      </c>
      <c r="CJ42" s="46">
        <v>0.47085572550640759</v>
      </c>
      <c r="CK42" s="236">
        <f t="shared" si="3"/>
        <v>0</v>
      </c>
      <c r="CL42" s="1986"/>
      <c r="CM42" s="1989"/>
      <c r="CN42" s="61">
        <v>8.8066390764001638E-3</v>
      </c>
      <c r="CO42" s="243">
        <f t="shared" si="4"/>
        <v>0</v>
      </c>
      <c r="CP42" s="243">
        <f t="shared" si="5"/>
        <v>0</v>
      </c>
      <c r="CQ42" s="243">
        <f t="shared" si="6"/>
        <v>0</v>
      </c>
      <c r="CR42" s="236">
        <f t="shared" si="43"/>
        <v>0</v>
      </c>
      <c r="CS42" s="86"/>
      <c r="CT42" s="27">
        <v>36</v>
      </c>
      <c r="CU42" s="45" t="s">
        <v>874</v>
      </c>
      <c r="CV42" s="61">
        <v>0.26683000000000001</v>
      </c>
      <c r="CW42" s="62">
        <f t="shared" si="44"/>
        <v>0</v>
      </c>
      <c r="CX42" s="63">
        <f t="shared" si="45"/>
        <v>0</v>
      </c>
      <c r="CY42" s="64">
        <v>0.25503199999999998</v>
      </c>
      <c r="CZ42" s="62">
        <f t="shared" si="46"/>
        <v>0</v>
      </c>
      <c r="DA42" s="62">
        <f t="shared" si="47"/>
        <v>0</v>
      </c>
    </row>
    <row r="43" spans="1:105" ht="11.25" customHeight="1">
      <c r="A43" s="27">
        <v>37</v>
      </c>
      <c r="B43" s="45" t="s">
        <v>24</v>
      </c>
      <c r="C43" s="276">
        <v>0</v>
      </c>
      <c r="D43" s="452">
        <v>2.5948179010848116E-2</v>
      </c>
      <c r="E43" s="38">
        <v>2.67172258328877E-2</v>
      </c>
      <c r="F43" s="38">
        <v>3.2843128878879906E-2</v>
      </c>
      <c r="G43" s="38">
        <v>1.9972402586095298E-2</v>
      </c>
      <c r="H43" s="38">
        <v>6.59548717527835E-2</v>
      </c>
      <c r="I43" s="38">
        <v>3.0457589701888322E-2</v>
      </c>
      <c r="J43" s="38">
        <v>2.9839215762359334E-2</v>
      </c>
      <c r="K43" s="38">
        <v>3.1923312446646299E-2</v>
      </c>
      <c r="L43" s="38">
        <v>3.6993744899721397E-2</v>
      </c>
      <c r="M43" s="38">
        <v>3.6403151511136253E-2</v>
      </c>
      <c r="N43" s="38">
        <v>3.5558966615320729E-2</v>
      </c>
      <c r="O43" s="38">
        <v>5.7973908567783693E-2</v>
      </c>
      <c r="P43" s="38">
        <v>6.772498575717438E-2</v>
      </c>
      <c r="Q43" s="38">
        <v>1.4601677701051759E-2</v>
      </c>
      <c r="R43" s="38">
        <v>3.3204438125322637E-2</v>
      </c>
      <c r="S43" s="38">
        <v>4.0037201709742128E-2</v>
      </c>
      <c r="T43" s="38">
        <v>2.7858166446038161E-2</v>
      </c>
      <c r="U43" s="38">
        <v>4.3780422115000245E-2</v>
      </c>
      <c r="V43" s="38">
        <v>4.9163675217067278E-2</v>
      </c>
      <c r="W43" s="38">
        <v>4.4088583750943183E-2</v>
      </c>
      <c r="X43" s="38">
        <v>2.1111901308120771E-2</v>
      </c>
      <c r="Y43" s="38">
        <v>2.8197046589065484E-2</v>
      </c>
      <c r="Z43" s="38">
        <v>5.3324509614017662E-2</v>
      </c>
      <c r="AA43" s="38">
        <v>8.6211387716353463E-2</v>
      </c>
      <c r="AB43" s="38">
        <v>5.7265252843452755E-2</v>
      </c>
      <c r="AC43" s="38">
        <v>0.11164911682615848</v>
      </c>
      <c r="AD43" s="38">
        <v>6.4341502830493641E-2</v>
      </c>
      <c r="AE43" s="38">
        <v>8.4807924283784891E-2</v>
      </c>
      <c r="AF43" s="38">
        <v>0.10227556258021021</v>
      </c>
      <c r="AG43" s="38">
        <v>2.7075744270835856E-2</v>
      </c>
      <c r="AH43" s="38">
        <v>0.13202152982156423</v>
      </c>
      <c r="AI43" s="38">
        <v>0.12561158444932222</v>
      </c>
      <c r="AJ43" s="38">
        <v>9.0101057481006469E-2</v>
      </c>
      <c r="AK43" s="38">
        <v>5.1228222755234969E-2</v>
      </c>
      <c r="AL43" s="38">
        <v>4.4316491460249706E-2</v>
      </c>
      <c r="AM43" s="38">
        <v>8.7637105953594072E-2</v>
      </c>
      <c r="AN43" s="38">
        <v>1.1084261894857155</v>
      </c>
      <c r="AO43" s="38">
        <v>4.2861476076116567E-2</v>
      </c>
      <c r="AP43" s="38">
        <v>1.9898403657386415E-2</v>
      </c>
      <c r="AQ43" s="38">
        <v>6.9944544029773806E-2</v>
      </c>
      <c r="AR43" s="209">
        <f>AN43</f>
        <v>1.1084261894857155</v>
      </c>
      <c r="AS43" s="46">
        <f t="shared" si="48"/>
        <v>2.4922267327238286E-2</v>
      </c>
      <c r="AT43" s="38">
        <f t="shared" si="49"/>
        <v>2.4842472608183164E-2</v>
      </c>
      <c r="AU43" s="38">
        <f t="shared" si="7"/>
        <v>2.8015160101887541E-2</v>
      </c>
      <c r="AV43" s="38">
        <f t="shared" si="8"/>
        <v>1.9778380653985989E-2</v>
      </c>
      <c r="AW43" s="38">
        <f t="shared" si="9"/>
        <v>6.5888667054761291E-2</v>
      </c>
      <c r="AX43" s="38">
        <f t="shared" si="10"/>
        <v>2.8641824354810635E-2</v>
      </c>
      <c r="AY43" s="38">
        <f t="shared" si="11"/>
        <v>2.969891669140615E-2</v>
      </c>
      <c r="AZ43" s="38">
        <f t="shared" si="12"/>
        <v>2.6845195173266553E-2</v>
      </c>
      <c r="BA43" s="38">
        <f t="shared" si="13"/>
        <v>3.6916715204165028E-2</v>
      </c>
      <c r="BB43" s="38">
        <f t="shared" si="14"/>
        <v>3.6038139792807303E-2</v>
      </c>
      <c r="BC43" s="38">
        <f t="shared" si="15"/>
        <v>3.4634947002641268E-2</v>
      </c>
      <c r="BD43" s="38">
        <f t="shared" si="16"/>
        <v>5.5758312884756675E-2</v>
      </c>
      <c r="BE43" s="38">
        <f t="shared" si="17"/>
        <v>6.6149160927323092E-2</v>
      </c>
      <c r="BF43" s="38">
        <f t="shared" si="18"/>
        <v>1.4575238336648089E-2</v>
      </c>
      <c r="BG43" s="38">
        <f t="shared" si="19"/>
        <v>3.2944397470213556E-2</v>
      </c>
      <c r="BH43" s="38">
        <f t="shared" si="20"/>
        <v>3.9911041546709138E-2</v>
      </c>
      <c r="BI43" s="38">
        <f t="shared" si="0"/>
        <v>2.7701825203713972E-2</v>
      </c>
      <c r="BJ43" s="38">
        <f t="shared" si="1"/>
        <v>4.3373554630429571E-2</v>
      </c>
      <c r="BK43" s="38">
        <f t="shared" si="21"/>
        <v>4.2905634676144326E-2</v>
      </c>
      <c r="BL43" s="38">
        <f t="shared" si="22"/>
        <v>4.3894767652729066E-2</v>
      </c>
      <c r="BM43" s="38">
        <f t="shared" si="23"/>
        <v>2.1107813682283188E-2</v>
      </c>
      <c r="BN43" s="38">
        <f t="shared" si="24"/>
        <v>2.7980654079255488E-2</v>
      </c>
      <c r="BO43" s="38">
        <f t="shared" si="25"/>
        <v>5.2885956464810389E-2</v>
      </c>
      <c r="BP43" s="38">
        <f t="shared" si="26"/>
        <v>8.6071502366571781E-2</v>
      </c>
      <c r="BQ43" s="38">
        <f t="shared" si="27"/>
        <v>5.3189471465557296E-2</v>
      </c>
      <c r="BR43" s="38">
        <f t="shared" si="28"/>
        <v>9.9535097859763694E-2</v>
      </c>
      <c r="BS43" s="38">
        <f t="shared" si="29"/>
        <v>6.4258032146895239E-2</v>
      </c>
      <c r="BT43" s="38">
        <f t="shared" si="30"/>
        <v>8.4242259882247358E-2</v>
      </c>
      <c r="BU43" s="38">
        <f t="shared" si="31"/>
        <v>9.8192134494802685E-2</v>
      </c>
      <c r="BV43" s="38">
        <f t="shared" si="32"/>
        <v>2.6426982295647165E-2</v>
      </c>
      <c r="BW43" s="38">
        <f t="shared" si="33"/>
        <v>0.12325502886495182</v>
      </c>
      <c r="BX43" s="38">
        <f t="shared" si="34"/>
        <v>0.11285624206757576</v>
      </c>
      <c r="BY43" s="38">
        <f t="shared" si="35"/>
        <v>9.004944871509378E-2</v>
      </c>
      <c r="BZ43" s="38">
        <f t="shared" si="36"/>
        <v>5.1222282187643443E-2</v>
      </c>
      <c r="CA43" s="38">
        <f t="shared" si="37"/>
        <v>4.3654670318489651E-2</v>
      </c>
      <c r="CB43" s="38">
        <f t="shared" si="38"/>
        <v>8.7567295340558113E-2</v>
      </c>
      <c r="CC43" s="38">
        <f t="shared" si="39"/>
        <v>1</v>
      </c>
      <c r="CD43" s="38">
        <f t="shared" si="40"/>
        <v>4.2302340259932514E-2</v>
      </c>
      <c r="CE43" s="38">
        <f t="shared" si="41"/>
        <v>1.9887956832554451E-2</v>
      </c>
      <c r="CF43" s="43">
        <f t="shared" si="42"/>
        <v>6.9806110842788024E-2</v>
      </c>
      <c r="CG43" s="236">
        <v>0</v>
      </c>
      <c r="CH43" s="46">
        <v>0.59293117856484856</v>
      </c>
      <c r="CI43" s="236">
        <f t="shared" si="2"/>
        <v>0</v>
      </c>
      <c r="CJ43" s="46">
        <v>0.34209346209346209</v>
      </c>
      <c r="CK43" s="236">
        <f t="shared" si="3"/>
        <v>0</v>
      </c>
      <c r="CL43" s="1986"/>
      <c r="CM43" s="1989"/>
      <c r="CN43" s="61">
        <v>4.8059433844830329E-2</v>
      </c>
      <c r="CO43" s="243">
        <f t="shared" si="4"/>
        <v>0</v>
      </c>
      <c r="CP43" s="243">
        <f t="shared" si="5"/>
        <v>0</v>
      </c>
      <c r="CQ43" s="243">
        <f t="shared" si="6"/>
        <v>0</v>
      </c>
      <c r="CR43" s="236">
        <f t="shared" si="43"/>
        <v>0</v>
      </c>
      <c r="CS43" s="86"/>
      <c r="CT43" s="27">
        <v>37</v>
      </c>
      <c r="CU43" s="45" t="s">
        <v>24</v>
      </c>
      <c r="CV43" s="61">
        <v>0.101423</v>
      </c>
      <c r="CW43" s="62">
        <f t="shared" si="44"/>
        <v>0</v>
      </c>
      <c r="CX43" s="63">
        <f t="shared" si="45"/>
        <v>0</v>
      </c>
      <c r="CY43" s="64">
        <v>8.7041999999999994E-2</v>
      </c>
      <c r="CZ43" s="62">
        <f t="shared" si="46"/>
        <v>0</v>
      </c>
      <c r="DA43" s="62">
        <f t="shared" si="47"/>
        <v>0</v>
      </c>
    </row>
    <row r="44" spans="1:105" ht="11.25" customHeight="1">
      <c r="A44" s="27">
        <v>38</v>
      </c>
      <c r="B44" s="45" t="s">
        <v>418</v>
      </c>
      <c r="C44" s="276">
        <v>0</v>
      </c>
      <c r="D44" s="452">
        <v>2.0917135078748998E-4</v>
      </c>
      <c r="E44" s="38">
        <v>1.5442520184322518E-4</v>
      </c>
      <c r="F44" s="38">
        <v>2.4903798080470858E-4</v>
      </c>
      <c r="G44" s="38">
        <v>1.1259647418407305E-3</v>
      </c>
      <c r="H44" s="38">
        <v>3.6590066632290452E-4</v>
      </c>
      <c r="I44" s="38">
        <v>3.4633461237018891E-4</v>
      </c>
      <c r="J44" s="38">
        <v>1.9457797109819042E-4</v>
      </c>
      <c r="K44" s="38">
        <v>2.2790430179591941E-4</v>
      </c>
      <c r="L44" s="38">
        <v>2.086207327450364E-4</v>
      </c>
      <c r="M44" s="38">
        <v>1.2024082013023053E-4</v>
      </c>
      <c r="N44" s="38">
        <v>1.1137519832851115E-4</v>
      </c>
      <c r="O44" s="38">
        <v>1.7724623618888935E-4</v>
      </c>
      <c r="P44" s="38">
        <v>2.2351621332887642E-4</v>
      </c>
      <c r="Q44" s="38">
        <v>1.3810416538928029E-4</v>
      </c>
      <c r="R44" s="38">
        <v>1.5055074686188964E-4</v>
      </c>
      <c r="S44" s="38">
        <v>1.3176569573502021E-4</v>
      </c>
      <c r="T44" s="38">
        <v>2.0183918111763423E-4</v>
      </c>
      <c r="U44" s="38">
        <v>2.5708769847240738E-4</v>
      </c>
      <c r="V44" s="38">
        <v>3.5225135094333639E-4</v>
      </c>
      <c r="W44" s="38">
        <v>2.5279211656664197E-4</v>
      </c>
      <c r="X44" s="38">
        <v>1.0460987465923825E-4</v>
      </c>
      <c r="Y44" s="38">
        <v>2.5500417342074578E-4</v>
      </c>
      <c r="Z44" s="38">
        <v>2.4461472964816712E-4</v>
      </c>
      <c r="AA44" s="38">
        <v>4.7562949680521647E-4</v>
      </c>
      <c r="AB44" s="38">
        <v>2.2481563438652739E-4</v>
      </c>
      <c r="AC44" s="38">
        <v>6.1457128493558864E-4</v>
      </c>
      <c r="AD44" s="38">
        <v>2.648770299819419E-4</v>
      </c>
      <c r="AE44" s="38">
        <v>1.0087120149746443E-3</v>
      </c>
      <c r="AF44" s="38">
        <v>6.2607803277550612E-4</v>
      </c>
      <c r="AG44" s="38">
        <v>4.7373972483162011E-4</v>
      </c>
      <c r="AH44" s="38">
        <v>5.6617571969286415E-4</v>
      </c>
      <c r="AI44" s="38">
        <v>8.9636253901655381E-3</v>
      </c>
      <c r="AJ44" s="38">
        <v>7.6950395457719251E-4</v>
      </c>
      <c r="AK44" s="38">
        <v>2.6010326452765831E-3</v>
      </c>
      <c r="AL44" s="38">
        <v>1.2495935056363887E-2</v>
      </c>
      <c r="AM44" s="38">
        <v>2.790362373743869E-3</v>
      </c>
      <c r="AN44" s="38">
        <v>1.2947958481978191E-3</v>
      </c>
      <c r="AO44" s="38">
        <v>1.013217609540001</v>
      </c>
      <c r="AP44" s="38">
        <v>1.6014683794033873E-4</v>
      </c>
      <c r="AQ44" s="38">
        <v>2.1947125711581296E-3</v>
      </c>
      <c r="AR44" s="209">
        <f>AO44</f>
        <v>1.013217609540001</v>
      </c>
      <c r="AS44" s="46">
        <f t="shared" si="48"/>
        <v>2.0090135494078251E-4</v>
      </c>
      <c r="AT44" s="38">
        <f t="shared" si="49"/>
        <v>1.4358915370925828E-4</v>
      </c>
      <c r="AU44" s="38">
        <f t="shared" si="7"/>
        <v>2.1242917900496478E-4</v>
      </c>
      <c r="AV44" s="38">
        <f t="shared" si="8"/>
        <v>1.1150265558234412E-3</v>
      </c>
      <c r="AW44" s="38">
        <f t="shared" si="9"/>
        <v>3.6553337968468872E-4</v>
      </c>
      <c r="AX44" s="38">
        <f t="shared" si="10"/>
        <v>3.2568746353830405E-4</v>
      </c>
      <c r="AY44" s="38">
        <f t="shared" si="11"/>
        <v>1.9366309757100247E-4</v>
      </c>
      <c r="AZ44" s="38">
        <f t="shared" si="12"/>
        <v>1.9165102220403322E-4</v>
      </c>
      <c r="BA44" s="38">
        <f t="shared" si="13"/>
        <v>2.08186335211787E-4</v>
      </c>
      <c r="BB44" s="38">
        <f t="shared" si="14"/>
        <v>1.1903517428510114E-4</v>
      </c>
      <c r="BC44" s="38">
        <f t="shared" si="15"/>
        <v>1.0848105157967766E-4</v>
      </c>
      <c r="BD44" s="38">
        <f t="shared" si="16"/>
        <v>1.7047239593153058E-4</v>
      </c>
      <c r="BE44" s="38">
        <f t="shared" si="17"/>
        <v>2.1831543853505274E-4</v>
      </c>
      <c r="BF44" s="38">
        <f t="shared" si="18"/>
        <v>1.3785409916886721E-4</v>
      </c>
      <c r="BG44" s="38">
        <f t="shared" si="19"/>
        <v>1.4937170824381795E-4</v>
      </c>
      <c r="BH44" s="38">
        <f t="shared" si="20"/>
        <v>1.3135049235051292E-4</v>
      </c>
      <c r="BI44" s="38">
        <f t="shared" si="0"/>
        <v>2.0070645085030841E-4</v>
      </c>
      <c r="BJ44" s="38">
        <f t="shared" si="1"/>
        <v>2.546984884068495E-4</v>
      </c>
      <c r="BK44" s="38">
        <f t="shared" si="21"/>
        <v>3.0741330283026502E-4</v>
      </c>
      <c r="BL44" s="38">
        <f t="shared" si="22"/>
        <v>2.5168082703262088E-4</v>
      </c>
      <c r="BM44" s="38">
        <f t="shared" si="23"/>
        <v>1.0458962039505413E-4</v>
      </c>
      <c r="BN44" s="38">
        <f t="shared" si="24"/>
        <v>2.5304719565982179E-4</v>
      </c>
      <c r="BO44" s="38">
        <f t="shared" si="25"/>
        <v>2.4260296131112667E-4</v>
      </c>
      <c r="BP44" s="38">
        <f t="shared" si="26"/>
        <v>4.7485774726853131E-4</v>
      </c>
      <c r="BQ44" s="38">
        <f t="shared" si="27"/>
        <v>2.0881466817063954E-4</v>
      </c>
      <c r="BR44" s="38">
        <f t="shared" si="28"/>
        <v>5.4788980626788587E-4</v>
      </c>
      <c r="BS44" s="38">
        <f t="shared" si="29"/>
        <v>2.6453340315027847E-4</v>
      </c>
      <c r="BT44" s="38">
        <f t="shared" si="30"/>
        <v>1.0019839588042677E-3</v>
      </c>
      <c r="BU44" s="38">
        <f t="shared" si="31"/>
        <v>6.0108140055764657E-4</v>
      </c>
      <c r="BV44" s="38">
        <f t="shared" si="32"/>
        <v>4.623884461176252E-4</v>
      </c>
      <c r="BW44" s="38">
        <f t="shared" si="33"/>
        <v>5.2858048810445167E-4</v>
      </c>
      <c r="BX44" s="38">
        <f t="shared" si="34"/>
        <v>8.0534059121252378E-3</v>
      </c>
      <c r="BY44" s="38">
        <f t="shared" si="35"/>
        <v>7.6906319227571754E-4</v>
      </c>
      <c r="BZ44" s="38">
        <f t="shared" si="36"/>
        <v>2.6007310222764869E-3</v>
      </c>
      <c r="CA44" s="38">
        <f t="shared" si="37"/>
        <v>1.2309321140553782E-2</v>
      </c>
      <c r="CB44" s="38">
        <f t="shared" si="38"/>
        <v>2.788139606278149E-3</v>
      </c>
      <c r="CC44" s="38">
        <f t="shared" si="39"/>
        <v>1.1681389888473989E-3</v>
      </c>
      <c r="CD44" s="38">
        <f t="shared" si="40"/>
        <v>1</v>
      </c>
      <c r="CE44" s="38">
        <f t="shared" si="41"/>
        <v>1.600627595392689E-4</v>
      </c>
      <c r="CF44" s="43">
        <f t="shared" si="42"/>
        <v>2.1903688291271023E-3</v>
      </c>
      <c r="CG44" s="236">
        <v>0</v>
      </c>
      <c r="CH44" s="46">
        <v>0.52175477031474105</v>
      </c>
      <c r="CI44" s="236">
        <f t="shared" si="2"/>
        <v>0</v>
      </c>
      <c r="CJ44" s="46">
        <v>0.25445237111679436</v>
      </c>
      <c r="CK44" s="236">
        <f t="shared" si="3"/>
        <v>0</v>
      </c>
      <c r="CL44" s="1986"/>
      <c r="CM44" s="1989"/>
      <c r="CN44" s="61">
        <v>0.12187415559024514</v>
      </c>
      <c r="CO44" s="243">
        <f t="shared" si="4"/>
        <v>0</v>
      </c>
      <c r="CP44" s="243">
        <f t="shared" si="5"/>
        <v>0</v>
      </c>
      <c r="CQ44" s="243">
        <f t="shared" si="6"/>
        <v>0</v>
      </c>
      <c r="CR44" s="236">
        <f t="shared" si="43"/>
        <v>0</v>
      </c>
      <c r="CS44" s="86"/>
      <c r="CT44" s="27">
        <v>38</v>
      </c>
      <c r="CU44" s="45" t="s">
        <v>418</v>
      </c>
      <c r="CV44" s="61">
        <v>0.159195</v>
      </c>
      <c r="CW44" s="62">
        <f t="shared" si="44"/>
        <v>0</v>
      </c>
      <c r="CX44" s="63">
        <f t="shared" si="45"/>
        <v>0</v>
      </c>
      <c r="CY44" s="64">
        <v>0.11938699999999999</v>
      </c>
      <c r="CZ44" s="62">
        <f t="shared" si="46"/>
        <v>0</v>
      </c>
      <c r="DA44" s="62">
        <f t="shared" si="47"/>
        <v>0</v>
      </c>
    </row>
    <row r="45" spans="1:105" ht="11.25" customHeight="1">
      <c r="A45" s="27">
        <v>39</v>
      </c>
      <c r="B45" s="45" t="s">
        <v>419</v>
      </c>
      <c r="C45" s="276">
        <v>0</v>
      </c>
      <c r="D45" s="452">
        <v>6.7549357050206724E-4</v>
      </c>
      <c r="E45" s="38">
        <v>1.3704503886869191E-3</v>
      </c>
      <c r="F45" s="38">
        <v>3.2359640583488202E-3</v>
      </c>
      <c r="G45" s="38">
        <v>1.5139887106309416E-3</v>
      </c>
      <c r="H45" s="38">
        <v>2.0218624913174578E-3</v>
      </c>
      <c r="I45" s="38">
        <v>1.1065932656766377E-3</v>
      </c>
      <c r="J45" s="38">
        <v>1.1197388474661629E-3</v>
      </c>
      <c r="K45" s="38">
        <v>1.1965991179195355E-3</v>
      </c>
      <c r="L45" s="38">
        <v>5.8299170097584534E-4</v>
      </c>
      <c r="M45" s="38">
        <v>6.1392068082306904E-4</v>
      </c>
      <c r="N45" s="38">
        <v>3.4848518042970568E-4</v>
      </c>
      <c r="O45" s="38">
        <v>1.3286917199489851E-3</v>
      </c>
      <c r="P45" s="38">
        <v>4.330084926654292E-4</v>
      </c>
      <c r="Q45" s="38">
        <v>1.4833518294355807E-3</v>
      </c>
      <c r="R45" s="38">
        <v>6.8548023225031591E-4</v>
      </c>
      <c r="S45" s="38">
        <v>8.3585470971095355E-4</v>
      </c>
      <c r="T45" s="38">
        <v>1.4073195994871079E-3</v>
      </c>
      <c r="U45" s="38">
        <v>1.4419406766627905E-3</v>
      </c>
      <c r="V45" s="38">
        <v>1.1114017220622443E-3</v>
      </c>
      <c r="W45" s="38">
        <v>9.5005066723524126E-4</v>
      </c>
      <c r="X45" s="38">
        <v>3.8092483856468128E-4</v>
      </c>
      <c r="Y45" s="38">
        <v>8.396645521436992E-4</v>
      </c>
      <c r="Z45" s="38">
        <v>1.4542433004169385E-3</v>
      </c>
      <c r="AA45" s="38">
        <v>1.5465636428356761E-3</v>
      </c>
      <c r="AB45" s="38">
        <v>3.8610095040277987E-4</v>
      </c>
      <c r="AC45" s="38">
        <v>1.4614876794805038E-3</v>
      </c>
      <c r="AD45" s="38">
        <v>3.6967999134516747E-3</v>
      </c>
      <c r="AE45" s="38">
        <v>2.0659753526390207E-3</v>
      </c>
      <c r="AF45" s="38">
        <v>3.6645579195577174E-3</v>
      </c>
      <c r="AG45" s="38">
        <v>5.4814187896589826E-4</v>
      </c>
      <c r="AH45" s="38">
        <v>2.4412089116492802E-3</v>
      </c>
      <c r="AI45" s="38">
        <v>2.9333632182103461E-3</v>
      </c>
      <c r="AJ45" s="38">
        <v>3.04734261093426E-3</v>
      </c>
      <c r="AK45" s="38">
        <v>2.8291278067259945E-3</v>
      </c>
      <c r="AL45" s="38">
        <v>2.2731413575073048E-3</v>
      </c>
      <c r="AM45" s="38">
        <v>6.4849140672115025E-3</v>
      </c>
      <c r="AN45" s="38">
        <v>2.3233037411590062E-3</v>
      </c>
      <c r="AO45" s="38">
        <v>2.2507774876351929E-3</v>
      </c>
      <c r="AP45" s="38">
        <v>1.0005252839655636</v>
      </c>
      <c r="AQ45" s="38">
        <v>1.4544799719554806E-3</v>
      </c>
      <c r="AR45" s="209">
        <f>AP45</f>
        <v>1.0005252839655636</v>
      </c>
      <c r="AS45" s="46">
        <f t="shared" si="48"/>
        <v>6.4878661947125808E-4</v>
      </c>
      <c r="AT45" s="38">
        <f t="shared" si="49"/>
        <v>1.2742856034072382E-3</v>
      </c>
      <c r="AU45" s="38">
        <f t="shared" si="7"/>
        <v>2.7602745010355339E-3</v>
      </c>
      <c r="AV45" s="38">
        <f t="shared" si="8"/>
        <v>1.4992810652406567E-3</v>
      </c>
      <c r="AW45" s="38">
        <f t="shared" si="9"/>
        <v>2.0198329703416331E-3</v>
      </c>
      <c r="AX45" s="38">
        <f t="shared" si="10"/>
        <v>1.0406223952042248E-3</v>
      </c>
      <c r="AY45" s="38">
        <f t="shared" si="11"/>
        <v>1.1144740200906436E-3</v>
      </c>
      <c r="AZ45" s="38">
        <f t="shared" si="12"/>
        <v>1.0062532488881242E-3</v>
      </c>
      <c r="BA45" s="38">
        <f t="shared" si="13"/>
        <v>5.8177777485509741E-4</v>
      </c>
      <c r="BB45" s="38">
        <f t="shared" si="14"/>
        <v>6.0776494338488725E-4</v>
      </c>
      <c r="BC45" s="38">
        <f t="shared" si="15"/>
        <v>3.3942959833338987E-4</v>
      </c>
      <c r="BD45" s="38">
        <f t="shared" si="16"/>
        <v>1.2779129521977865E-3</v>
      </c>
      <c r="BE45" s="38">
        <f t="shared" si="17"/>
        <v>4.2293325194518472E-4</v>
      </c>
      <c r="BF45" s="38">
        <f t="shared" si="18"/>
        <v>1.4806659134497435E-3</v>
      </c>
      <c r="BG45" s="38">
        <f t="shared" si="19"/>
        <v>6.8011189178974487E-4</v>
      </c>
      <c r="BH45" s="38">
        <f t="shared" si="20"/>
        <v>8.3322087013311494E-4</v>
      </c>
      <c r="BI45" s="38">
        <f t="shared" si="0"/>
        <v>1.3994216606562381E-3</v>
      </c>
      <c r="BJ45" s="38">
        <f t="shared" si="1"/>
        <v>1.4285401942628524E-3</v>
      </c>
      <c r="BK45" s="38">
        <f t="shared" si="21"/>
        <v>9.69931479994121E-4</v>
      </c>
      <c r="BL45" s="38">
        <f t="shared" si="22"/>
        <v>9.45874186664456E-4</v>
      </c>
      <c r="BM45" s="38">
        <f t="shared" si="23"/>
        <v>3.8085108498893411E-4</v>
      </c>
      <c r="BN45" s="38">
        <f t="shared" si="24"/>
        <v>8.3322071699724377E-4</v>
      </c>
      <c r="BO45" s="38">
        <f t="shared" si="25"/>
        <v>1.442283265833821E-3</v>
      </c>
      <c r="BP45" s="38">
        <f t="shared" si="26"/>
        <v>1.5440542110556252E-3</v>
      </c>
      <c r="BQ45" s="38">
        <f t="shared" si="27"/>
        <v>3.5862070740199639E-4</v>
      </c>
      <c r="BR45" s="38">
        <f t="shared" si="28"/>
        <v>1.30291509089527E-3</v>
      </c>
      <c r="BS45" s="38">
        <f t="shared" si="29"/>
        <v>3.6920040289552362E-3</v>
      </c>
      <c r="BT45" s="38">
        <f t="shared" si="30"/>
        <v>2.0521954055254549E-3</v>
      </c>
      <c r="BU45" s="38">
        <f t="shared" si="31"/>
        <v>3.5182477125853626E-3</v>
      </c>
      <c r="BV45" s="38">
        <f t="shared" si="32"/>
        <v>5.3500785005336342E-4</v>
      </c>
      <c r="BW45" s="38">
        <f t="shared" si="33"/>
        <v>2.2791076218960952E-3</v>
      </c>
      <c r="BX45" s="38">
        <f t="shared" si="34"/>
        <v>2.6354921871081945E-3</v>
      </c>
      <c r="BY45" s="38">
        <f t="shared" si="35"/>
        <v>3.0455971309603248E-3</v>
      </c>
      <c r="BZ45" s="38">
        <f t="shared" si="36"/>
        <v>2.8287997331747955E-3</v>
      </c>
      <c r="CA45" s="38">
        <f t="shared" si="37"/>
        <v>2.2391943332949549E-3</v>
      </c>
      <c r="CB45" s="38">
        <f t="shared" si="38"/>
        <v>6.479748266474572E-3</v>
      </c>
      <c r="CC45" s="38">
        <f t="shared" si="39"/>
        <v>2.096038295736197E-3</v>
      </c>
      <c r="CD45" s="38">
        <f t="shared" si="40"/>
        <v>2.2214156825176401E-3</v>
      </c>
      <c r="CE45" s="38">
        <f t="shared" si="41"/>
        <v>1</v>
      </c>
      <c r="CF45" s="43">
        <f t="shared" si="42"/>
        <v>1.4516012871242654E-3</v>
      </c>
      <c r="CG45" s="236">
        <v>0</v>
      </c>
      <c r="CH45" s="46">
        <v>0</v>
      </c>
      <c r="CI45" s="236">
        <f t="shared" si="2"/>
        <v>0</v>
      </c>
      <c r="CJ45" s="46">
        <v>0</v>
      </c>
      <c r="CK45" s="236">
        <f t="shared" si="3"/>
        <v>0</v>
      </c>
      <c r="CL45" s="1986"/>
      <c r="CM45" s="1989"/>
      <c r="CN45" s="61">
        <v>1.1853368935247008E-3</v>
      </c>
      <c r="CO45" s="243">
        <f t="shared" si="4"/>
        <v>0</v>
      </c>
      <c r="CP45" s="243">
        <f t="shared" si="5"/>
        <v>0</v>
      </c>
      <c r="CQ45" s="243">
        <f t="shared" si="6"/>
        <v>0</v>
      </c>
      <c r="CR45" s="236">
        <f t="shared" si="43"/>
        <v>0</v>
      </c>
      <c r="CS45" s="86"/>
      <c r="CT45" s="27">
        <v>39</v>
      </c>
      <c r="CU45" s="45" t="s">
        <v>419</v>
      </c>
      <c r="CV45" s="61">
        <v>0</v>
      </c>
      <c r="CW45" s="62">
        <f t="shared" si="44"/>
        <v>0</v>
      </c>
      <c r="CX45" s="63">
        <f t="shared" si="45"/>
        <v>0</v>
      </c>
      <c r="CY45" s="64">
        <v>0</v>
      </c>
      <c r="CZ45" s="62">
        <f t="shared" si="46"/>
        <v>0</v>
      </c>
      <c r="DA45" s="62">
        <f t="shared" si="47"/>
        <v>0</v>
      </c>
    </row>
    <row r="46" spans="1:105" ht="11.25" customHeight="1">
      <c r="A46" s="27">
        <v>40</v>
      </c>
      <c r="B46" s="45" t="s">
        <v>420</v>
      </c>
      <c r="C46" s="276">
        <v>0</v>
      </c>
      <c r="D46" s="452">
        <v>6.5092008428933416E-3</v>
      </c>
      <c r="E46" s="38">
        <v>3.1526317793397905E-3</v>
      </c>
      <c r="F46" s="38">
        <v>7.0433451939774334E-3</v>
      </c>
      <c r="G46" s="38">
        <v>8.6964206526094698E-3</v>
      </c>
      <c r="H46" s="38">
        <v>1.5952549072379207E-2</v>
      </c>
      <c r="I46" s="38">
        <v>1.301799934761578E-2</v>
      </c>
      <c r="J46" s="38">
        <v>2.9480016263748704E-3</v>
      </c>
      <c r="K46" s="38">
        <v>3.5047550249530262E-3</v>
      </c>
      <c r="L46" s="38">
        <v>1.7504755669351764E-3</v>
      </c>
      <c r="M46" s="38">
        <v>5.4214558423406403E-3</v>
      </c>
      <c r="N46" s="38">
        <v>2.474644907665064E-3</v>
      </c>
      <c r="O46" s="38">
        <v>9.922745268067518E-3</v>
      </c>
      <c r="P46" s="38">
        <v>5.0144678450988007E-3</v>
      </c>
      <c r="Q46" s="38">
        <v>1.4900017691074434E-2</v>
      </c>
      <c r="R46" s="38">
        <v>3.7270239750954838E-3</v>
      </c>
      <c r="S46" s="38">
        <v>8.0569681971914293E-3</v>
      </c>
      <c r="T46" s="38">
        <v>7.7248315977162599E-3</v>
      </c>
      <c r="U46" s="38">
        <v>3.5167319379697652E-3</v>
      </c>
      <c r="V46" s="38">
        <v>1.874011604149778E-3</v>
      </c>
      <c r="W46" s="38">
        <v>2.4393211194605772E-3</v>
      </c>
      <c r="X46" s="38">
        <v>8.4121955520805004E-4</v>
      </c>
      <c r="Y46" s="38">
        <v>1.8233255449542213E-2</v>
      </c>
      <c r="Z46" s="38">
        <v>4.1612097505412411E-3</v>
      </c>
      <c r="AA46" s="38">
        <v>1.2929781708030172E-2</v>
      </c>
      <c r="AB46" s="38">
        <v>3.6218841061461046E-3</v>
      </c>
      <c r="AC46" s="38">
        <v>1.0543385419130384E-2</v>
      </c>
      <c r="AD46" s="38">
        <v>2.0728079696415141E-2</v>
      </c>
      <c r="AE46" s="38">
        <v>8.4288289547579283E-3</v>
      </c>
      <c r="AF46" s="38">
        <v>6.268878522739752E-3</v>
      </c>
      <c r="AG46" s="38">
        <v>1.5076120651467018E-3</v>
      </c>
      <c r="AH46" s="38">
        <v>8.8088634321286038E-3</v>
      </c>
      <c r="AI46" s="38">
        <v>4.5433496632452403E-3</v>
      </c>
      <c r="AJ46" s="38">
        <v>2.3241078140853536E-3</v>
      </c>
      <c r="AK46" s="38">
        <v>1.1371961406567562E-2</v>
      </c>
      <c r="AL46" s="38">
        <v>5.1432670965081903E-3</v>
      </c>
      <c r="AM46" s="38">
        <v>8.1513027533674839E-3</v>
      </c>
      <c r="AN46" s="38">
        <v>4.6834127612760427E-3</v>
      </c>
      <c r="AO46" s="38">
        <v>5.0312144416094322E-3</v>
      </c>
      <c r="AP46" s="38">
        <v>2.2071789173918042E-3</v>
      </c>
      <c r="AQ46" s="38">
        <v>1.0019831098640855</v>
      </c>
      <c r="AR46" s="210">
        <f>AQ46</f>
        <v>1.0019831098640855</v>
      </c>
      <c r="AS46" s="450">
        <f t="shared" si="48"/>
        <v>6.2518469379085097E-3</v>
      </c>
      <c r="AT46" s="47">
        <f t="shared" si="49"/>
        <v>2.9314109597984206E-3</v>
      </c>
      <c r="AU46" s="47">
        <f t="shared" si="7"/>
        <v>6.0079672673643099E-3</v>
      </c>
      <c r="AV46" s="47">
        <f t="shared" si="8"/>
        <v>8.6119392623420169E-3</v>
      </c>
      <c r="AW46" s="47">
        <f t="shared" si="9"/>
        <v>1.5936536097659462E-2</v>
      </c>
      <c r="AX46" s="47">
        <f t="shared" si="10"/>
        <v>1.2241915871049178E-2</v>
      </c>
      <c r="AY46" s="47">
        <f t="shared" si="11"/>
        <v>2.9341406089593049E-3</v>
      </c>
      <c r="AZ46" s="47">
        <f t="shared" si="12"/>
        <v>2.9472453034627005E-3</v>
      </c>
      <c r="BA46" s="47">
        <f t="shared" si="13"/>
        <v>1.7468306642532396E-3</v>
      </c>
      <c r="BB46" s="47">
        <f t="shared" si="14"/>
        <v>5.3670953040160421E-3</v>
      </c>
      <c r="BC46" s="47">
        <f t="shared" si="15"/>
        <v>2.4103398772676206E-3</v>
      </c>
      <c r="BD46" s="47">
        <f t="shared" si="16"/>
        <v>9.5435265449758649E-3</v>
      </c>
      <c r="BE46" s="47">
        <f t="shared" si="17"/>
        <v>4.8977912175520687E-3</v>
      </c>
      <c r="BF46" s="47">
        <f t="shared" si="18"/>
        <v>1.4873038120272986E-2</v>
      </c>
      <c r="BG46" s="47">
        <f t="shared" si="19"/>
        <v>3.6978357758423257E-3</v>
      </c>
      <c r="BH46" s="47">
        <f t="shared" si="20"/>
        <v>8.0315800986754948E-3</v>
      </c>
      <c r="BI46" s="47">
        <f t="shared" si="0"/>
        <v>7.6814795066491226E-3</v>
      </c>
      <c r="BJ46" s="47">
        <f t="shared" si="1"/>
        <v>3.484049661089185E-3</v>
      </c>
      <c r="BK46" s="47">
        <f t="shared" si="21"/>
        <v>1.6354688072341788E-3</v>
      </c>
      <c r="BL46" s="47">
        <f t="shared" si="22"/>
        <v>2.4285977153173217E-3</v>
      </c>
      <c r="BM46" s="47">
        <f t="shared" si="23"/>
        <v>8.4105668068818731E-4</v>
      </c>
      <c r="BN46" s="47">
        <f t="shared" si="24"/>
        <v>1.8093328032099024E-2</v>
      </c>
      <c r="BO46" s="47">
        <f t="shared" si="25"/>
        <v>4.1269869953050233E-3</v>
      </c>
      <c r="BP46" s="47">
        <f t="shared" si="26"/>
        <v>1.2908802031391869E-2</v>
      </c>
      <c r="BQ46" s="47">
        <f t="shared" si="27"/>
        <v>3.3641011215309654E-3</v>
      </c>
      <c r="BR46" s="47">
        <f t="shared" si="28"/>
        <v>9.3994196219246203E-3</v>
      </c>
      <c r="BS46" s="47">
        <f t="shared" si="29"/>
        <v>2.0701189013017523E-2</v>
      </c>
      <c r="BT46" s="47">
        <f t="shared" si="30"/>
        <v>8.3726091082445171E-3</v>
      </c>
      <c r="BU46" s="47">
        <f t="shared" si="31"/>
        <v>6.0185888740889532E-3</v>
      </c>
      <c r="BV46" s="47">
        <f t="shared" si="32"/>
        <v>1.4714881687389345E-3</v>
      </c>
      <c r="BW46" s="47">
        <f t="shared" si="33"/>
        <v>8.2239367932023973E-3</v>
      </c>
      <c r="BX46" s="47">
        <f t="shared" si="34"/>
        <v>4.081991096925538E-3</v>
      </c>
      <c r="BY46" s="47">
        <f t="shared" si="35"/>
        <v>2.3227765940143988E-3</v>
      </c>
      <c r="BZ46" s="47">
        <f t="shared" si="36"/>
        <v>1.1370642682205277E-2</v>
      </c>
      <c r="CA46" s="47">
        <f t="shared" si="37"/>
        <v>5.0664577014043113E-3</v>
      </c>
      <c r="CB46" s="47">
        <f t="shared" si="38"/>
        <v>8.1448095284251225E-3</v>
      </c>
      <c r="CC46" s="47">
        <f t="shared" si="39"/>
        <v>4.2252815800473279E-3</v>
      </c>
      <c r="CD46" s="47">
        <f t="shared" si="40"/>
        <v>4.9655813264966788E-3</v>
      </c>
      <c r="CE46" s="47">
        <f t="shared" si="41"/>
        <v>2.2060201303896001E-3</v>
      </c>
      <c r="CF46" s="48">
        <f t="shared" si="42"/>
        <v>1</v>
      </c>
      <c r="CG46" s="280">
        <v>0</v>
      </c>
      <c r="CH46" s="46">
        <v>0.40399735782318719</v>
      </c>
      <c r="CI46" s="280">
        <f t="shared" si="2"/>
        <v>0</v>
      </c>
      <c r="CJ46" s="46">
        <v>1.23585689629456E-2</v>
      </c>
      <c r="CK46" s="280">
        <f t="shared" si="3"/>
        <v>0</v>
      </c>
      <c r="CL46" s="1987"/>
      <c r="CM46" s="1990"/>
      <c r="CN46" s="61">
        <v>3.5003483290920526E-3</v>
      </c>
      <c r="CO46" s="278">
        <f t="shared" si="4"/>
        <v>0</v>
      </c>
      <c r="CP46" s="243">
        <f t="shared" si="5"/>
        <v>0</v>
      </c>
      <c r="CQ46" s="243">
        <f t="shared" si="6"/>
        <v>0</v>
      </c>
      <c r="CR46" s="280">
        <f t="shared" si="43"/>
        <v>0</v>
      </c>
      <c r="CS46" s="86"/>
      <c r="CT46" s="27">
        <v>40</v>
      </c>
      <c r="CU46" s="45" t="s">
        <v>420</v>
      </c>
      <c r="CV46" s="61">
        <v>6.2649999999999997E-3</v>
      </c>
      <c r="CW46" s="62">
        <f t="shared" si="44"/>
        <v>0</v>
      </c>
      <c r="CX46" s="63">
        <f t="shared" si="45"/>
        <v>0</v>
      </c>
      <c r="CY46" s="64">
        <v>6.2649999999999997E-3</v>
      </c>
      <c r="CZ46" s="62">
        <f t="shared" si="46"/>
        <v>0</v>
      </c>
      <c r="DA46" s="62">
        <f t="shared" si="47"/>
        <v>0</v>
      </c>
    </row>
    <row r="47" spans="1:105" ht="11.25" customHeight="1">
      <c r="A47" s="31"/>
      <c r="B47" s="49" t="s">
        <v>39</v>
      </c>
      <c r="C47" s="277">
        <f>SUM(C7:C46)</f>
        <v>0</v>
      </c>
      <c r="D47" s="31"/>
      <c r="E47" s="50"/>
      <c r="F47" s="51"/>
      <c r="G47" s="23"/>
      <c r="H47" s="23"/>
      <c r="I47" s="23"/>
      <c r="J47" s="23"/>
      <c r="K47" s="23"/>
      <c r="L47" s="23"/>
      <c r="M47" s="52"/>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94"/>
      <c r="AS47" s="450">
        <f>SUM(AS7:AS46)</f>
        <v>1.1888773480284762</v>
      </c>
      <c r="AT47" s="47">
        <f t="shared" ref="AT47:CF47" si="91">SUM(AT7:AT46)</f>
        <v>1.3893241313283982</v>
      </c>
      <c r="AU47" s="47">
        <f t="shared" si="91"/>
        <v>1.12551767775468</v>
      </c>
      <c r="AV47" s="47">
        <f t="shared" si="91"/>
        <v>1.1864059241649676</v>
      </c>
      <c r="AW47" s="47">
        <f t="shared" si="91"/>
        <v>1.4703408519617751</v>
      </c>
      <c r="AX47" s="47">
        <f t="shared" si="91"/>
        <v>1.4155571958995659</v>
      </c>
      <c r="AY47" s="47">
        <f t="shared" si="91"/>
        <v>1.1274586610710668</v>
      </c>
      <c r="AZ47" s="47">
        <f t="shared" si="91"/>
        <v>1.2787350328416744</v>
      </c>
      <c r="BA47" s="47">
        <f t="shared" si="91"/>
        <v>1.1445702544943863</v>
      </c>
      <c r="BB47" s="47">
        <f t="shared" si="91"/>
        <v>1.1707052824589537</v>
      </c>
      <c r="BC47" s="47">
        <f t="shared" si="91"/>
        <v>1.1395940239006483</v>
      </c>
      <c r="BD47" s="47">
        <f t="shared" si="91"/>
        <v>1.2923735946128347</v>
      </c>
      <c r="BE47" s="47">
        <f t="shared" si="91"/>
        <v>1.3329903178569718</v>
      </c>
      <c r="BF47" s="47">
        <f t="shared" si="91"/>
        <v>1.1025764432273679</v>
      </c>
      <c r="BG47" s="47">
        <f t="shared" si="91"/>
        <v>1.1994298224610045</v>
      </c>
      <c r="BH47" s="47">
        <f t="shared" si="91"/>
        <v>1.1728240793296294</v>
      </c>
      <c r="BI47" s="47">
        <f t="shared" si="91"/>
        <v>1.1649616503989511</v>
      </c>
      <c r="BJ47" s="47">
        <f t="shared" si="91"/>
        <v>1.2764433704587983</v>
      </c>
      <c r="BK47" s="47">
        <f t="shared" si="91"/>
        <v>1.1810344820828105</v>
      </c>
      <c r="BL47" s="47">
        <f t="shared" si="91"/>
        <v>1.243272489002069</v>
      </c>
      <c r="BM47" s="47">
        <f t="shared" si="91"/>
        <v>1.1508701767095622</v>
      </c>
      <c r="BN47" s="47">
        <f t="shared" si="91"/>
        <v>1.2080086546056605</v>
      </c>
      <c r="BO47" s="47">
        <f t="shared" si="91"/>
        <v>1.3282689056732897</v>
      </c>
      <c r="BP47" s="47">
        <f t="shared" si="91"/>
        <v>1.2789637981716155</v>
      </c>
      <c r="BQ47" s="47">
        <f t="shared" si="91"/>
        <v>1.1759432521246354</v>
      </c>
      <c r="BR47" s="47">
        <f t="shared" si="91"/>
        <v>1.2874229636411554</v>
      </c>
      <c r="BS47" s="47">
        <f t="shared" si="91"/>
        <v>1.3169072735657168</v>
      </c>
      <c r="BT47" s="47">
        <f t="shared" si="91"/>
        <v>1.2672741172257806</v>
      </c>
      <c r="BU47" s="47">
        <f t="shared" si="91"/>
        <v>1.2304846490506034</v>
      </c>
      <c r="BV47" s="47">
        <f t="shared" si="91"/>
        <v>1.1226866966591464</v>
      </c>
      <c r="BW47" s="47">
        <f t="shared" si="91"/>
        <v>1.238814262546839</v>
      </c>
      <c r="BX47" s="47">
        <f t="shared" si="91"/>
        <v>1.2362372916904565</v>
      </c>
      <c r="BY47" s="47">
        <f t="shared" si="91"/>
        <v>1.2404243656237233</v>
      </c>
      <c r="BZ47" s="47">
        <f t="shared" si="91"/>
        <v>1.1920215541013954</v>
      </c>
      <c r="CA47" s="47">
        <f t="shared" si="91"/>
        <v>1.1819018579201581</v>
      </c>
      <c r="CB47" s="47">
        <f t="shared" si="91"/>
        <v>1.3043420144036129</v>
      </c>
      <c r="CC47" s="47">
        <f t="shared" si="91"/>
        <v>1.1131682662308711</v>
      </c>
      <c r="CD47" s="47">
        <f t="shared" si="91"/>
        <v>1.3131226126839124</v>
      </c>
      <c r="CE47" s="47">
        <f t="shared" si="91"/>
        <v>1.4710194206463312</v>
      </c>
      <c r="CF47" s="47">
        <f t="shared" si="91"/>
        <v>1.5695596416895925</v>
      </c>
      <c r="CG47" s="280">
        <f>SUM(CG7:CG46)</f>
        <v>0</v>
      </c>
      <c r="CH47" s="23"/>
      <c r="CI47" s="280">
        <f>SUM(CI7:CI46)</f>
        <v>0</v>
      </c>
      <c r="CJ47" s="23"/>
      <c r="CK47" s="252">
        <f>SUM(CK7:CK46)</f>
        <v>0</v>
      </c>
      <c r="CL47" s="54"/>
      <c r="CM47" s="299">
        <f>SUM(CM7)</f>
        <v>0</v>
      </c>
      <c r="CN47" s="67"/>
      <c r="CO47" s="279">
        <f>SUM(CO7:CO46)</f>
        <v>0</v>
      </c>
      <c r="CP47" s="274">
        <f>SUM(CP7:CP46)</f>
        <v>0</v>
      </c>
      <c r="CQ47" s="237">
        <f>SUM(CQ7:CQ46)</f>
        <v>0</v>
      </c>
      <c r="CR47" s="280">
        <f>SUM(CR7:CR46)</f>
        <v>0</v>
      </c>
      <c r="CS47" s="86"/>
      <c r="CT47" s="31"/>
      <c r="CU47" s="49" t="s">
        <v>39</v>
      </c>
      <c r="CV47" s="31"/>
      <c r="CW47" s="10">
        <f>SUM(CW7:CW46)</f>
        <v>0</v>
      </c>
      <c r="CX47" s="68">
        <f>SUM(CX7:CX46)</f>
        <v>0</v>
      </c>
      <c r="CY47" s="54"/>
      <c r="CZ47" s="10">
        <f>SUM(CZ7:CZ46)</f>
        <v>0</v>
      </c>
      <c r="DA47" s="10">
        <f>SUM(DA7:DA46)</f>
        <v>0</v>
      </c>
    </row>
    <row r="49" spans="2:103" ht="12">
      <c r="B49" t="s">
        <v>40</v>
      </c>
      <c r="I49" s="16" t="s">
        <v>41</v>
      </c>
      <c r="O49" s="3"/>
      <c r="CG49" s="235"/>
      <c r="CK49" s="231"/>
      <c r="CL49" s="93" t="s">
        <v>830</v>
      </c>
      <c r="CM49" s="231"/>
    </row>
    <row r="50" spans="2:103">
      <c r="B50" s="1984" t="s">
        <v>42</v>
      </c>
      <c r="C50" s="1906" t="s">
        <v>253</v>
      </c>
      <c r="D50" s="1991"/>
      <c r="E50" s="1907"/>
      <c r="F50" s="1906" t="s">
        <v>55</v>
      </c>
      <c r="G50" s="1907"/>
      <c r="H50" s="1906" t="s">
        <v>30</v>
      </c>
      <c r="I50" s="1907"/>
      <c r="O50" s="3"/>
      <c r="CK50" s="16" t="s">
        <v>400</v>
      </c>
      <c r="CL50" s="532">
        <v>0.71457767574680142</v>
      </c>
    </row>
    <row r="51" spans="2:103" ht="11.25" customHeight="1">
      <c r="B51" s="1908"/>
      <c r="C51" s="1908"/>
      <c r="D51" s="1850"/>
      <c r="E51" s="1909"/>
      <c r="F51" s="1908"/>
      <c r="G51" s="1909"/>
      <c r="H51" s="1908"/>
      <c r="I51" s="1909"/>
      <c r="O51" s="3"/>
      <c r="CK51" s="16" t="s">
        <v>399</v>
      </c>
      <c r="CL51" s="533">
        <v>0.72940360457563114</v>
      </c>
    </row>
    <row r="52" spans="2:103" ht="11.25" customHeight="1">
      <c r="B52" s="1910"/>
      <c r="C52" s="1908"/>
      <c r="D52" s="1850"/>
      <c r="E52" s="1909"/>
      <c r="F52" s="1910"/>
      <c r="G52" s="1911"/>
      <c r="H52" s="1910"/>
      <c r="I52" s="1911"/>
      <c r="P52" s="3"/>
      <c r="AR52" s="1"/>
      <c r="CK52" s="16" t="s">
        <v>833</v>
      </c>
      <c r="CL52" s="533">
        <v>0.74266018222995844</v>
      </c>
    </row>
    <row r="53" spans="2:103" ht="11.25" customHeight="1">
      <c r="B53" s="19" t="s">
        <v>44</v>
      </c>
      <c r="C53" s="225"/>
      <c r="D53" s="1994">
        <f>CG47</f>
        <v>0</v>
      </c>
      <c r="E53" s="1923"/>
      <c r="F53" s="1922">
        <f>CO47</f>
        <v>0</v>
      </c>
      <c r="G53" s="1923"/>
      <c r="H53" s="1922">
        <f>D53+F53</f>
        <v>0</v>
      </c>
      <c r="I53" s="1923"/>
      <c r="Q53" s="3"/>
      <c r="AR53" s="17"/>
      <c r="CK53" s="16" t="s">
        <v>834</v>
      </c>
      <c r="CL53" s="533">
        <v>0.71645070158246982</v>
      </c>
    </row>
    <row r="54" spans="2:103" ht="11.25" customHeight="1">
      <c r="B54" s="19" t="s">
        <v>45</v>
      </c>
      <c r="C54" s="226"/>
      <c r="D54" s="1995">
        <f>CI47</f>
        <v>0</v>
      </c>
      <c r="E54" s="1996"/>
      <c r="F54" s="1894">
        <f>CP47</f>
        <v>0</v>
      </c>
      <c r="G54" s="1895"/>
      <c r="H54" s="1894">
        <f>D54+F54</f>
        <v>0</v>
      </c>
      <c r="I54" s="1895"/>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17"/>
      <c r="CK54" s="16" t="s">
        <v>836</v>
      </c>
      <c r="CL54" s="533">
        <v>0.71843111680682681</v>
      </c>
    </row>
    <row r="55" spans="2:103" ht="11.25" customHeight="1">
      <c r="B55" s="197" t="s">
        <v>271</v>
      </c>
      <c r="C55" s="227"/>
      <c r="D55" s="1997">
        <f>CK47</f>
        <v>0</v>
      </c>
      <c r="E55" s="1897"/>
      <c r="F55" s="1896">
        <f>CQ47</f>
        <v>0</v>
      </c>
      <c r="G55" s="1897"/>
      <c r="H55" s="1896">
        <f>D55+F55</f>
        <v>0</v>
      </c>
      <c r="I55" s="1897"/>
      <c r="AR55" s="17"/>
      <c r="CK55" s="16" t="s">
        <v>835</v>
      </c>
      <c r="CL55" s="533">
        <v>0.6129042912284024</v>
      </c>
    </row>
    <row r="56" spans="2:103" ht="11.25" customHeight="1">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CK56" s="230" t="s">
        <v>873</v>
      </c>
      <c r="CL56" s="534">
        <f>AVERAGE(CL50:CL54)</f>
        <v>0.7243046561883375</v>
      </c>
    </row>
    <row r="57" spans="2:103" ht="7.5" customHeight="1">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CM57" s="231"/>
    </row>
    <row r="58" spans="2:103" ht="11.25" customHeight="1">
      <c r="B58" t="s">
        <v>46</v>
      </c>
      <c r="I58" s="16" t="s">
        <v>47</v>
      </c>
      <c r="CL58" s="535" t="s">
        <v>832</v>
      </c>
      <c r="CM58" s="231"/>
      <c r="CV58" s="543"/>
      <c r="CY58" s="543"/>
    </row>
    <row r="59" spans="2:103" ht="11.25" customHeight="1">
      <c r="B59" s="1906" t="s">
        <v>33</v>
      </c>
      <c r="C59" s="1992" t="s">
        <v>253</v>
      </c>
      <c r="D59" s="1993"/>
      <c r="E59" s="1993"/>
      <c r="F59" s="1906" t="s">
        <v>55</v>
      </c>
      <c r="G59" s="1907"/>
      <c r="H59" s="1906" t="s">
        <v>30</v>
      </c>
      <c r="I59" s="1907"/>
      <c r="CV59" s="543"/>
      <c r="CY59" s="543"/>
    </row>
    <row r="60" spans="2:103" ht="11.25" customHeight="1">
      <c r="B60" s="1908"/>
      <c r="C60" s="1993"/>
      <c r="D60" s="1993"/>
      <c r="E60" s="1993"/>
      <c r="F60" s="1908"/>
      <c r="G60" s="1909"/>
      <c r="H60" s="1908"/>
      <c r="I60" s="1909"/>
      <c r="CV60" s="18"/>
      <c r="CY60" s="18"/>
    </row>
    <row r="61" spans="2:103" ht="11.25" customHeight="1">
      <c r="B61" s="1910"/>
      <c r="C61" s="1993"/>
      <c r="D61" s="1993"/>
      <c r="E61" s="1993"/>
      <c r="F61" s="1910"/>
      <c r="G61" s="1911"/>
      <c r="H61" s="1910"/>
      <c r="I61" s="1911"/>
      <c r="AR61" s="18"/>
    </row>
    <row r="62" spans="2:103" ht="11.25" customHeight="1">
      <c r="B62" s="31" t="s">
        <v>272</v>
      </c>
      <c r="C62" s="31"/>
      <c r="D62" s="2000">
        <f>CW47</f>
        <v>0</v>
      </c>
      <c r="E62" s="1999"/>
      <c r="F62" s="1998">
        <f>CX47</f>
        <v>0</v>
      </c>
      <c r="G62" s="1999"/>
      <c r="H62" s="1998">
        <f>D62+F62</f>
        <v>0</v>
      </c>
      <c r="I62" s="1999"/>
      <c r="AR62" s="8"/>
    </row>
    <row r="63" spans="2:103" ht="11.25" customHeight="1">
      <c r="B63" s="197" t="s">
        <v>273</v>
      </c>
      <c r="C63" s="31"/>
      <c r="D63" s="2000">
        <f>CZ47</f>
        <v>0</v>
      </c>
      <c r="E63" s="1999"/>
      <c r="F63" s="1998">
        <f>DA47</f>
        <v>0</v>
      </c>
      <c r="G63" s="1999"/>
      <c r="H63" s="1998">
        <f>D63+F63</f>
        <v>0</v>
      </c>
      <c r="I63" s="1999"/>
      <c r="AR63" s="8"/>
    </row>
    <row r="64" spans="2:103" ht="11.25" customHeight="1" thickBot="1">
      <c r="C64" s="3"/>
      <c r="D64" s="3"/>
      <c r="E64" s="3"/>
      <c r="F64" s="3"/>
    </row>
    <row r="65" spans="2:6" ht="15" thickBot="1">
      <c r="B65" s="12" t="s">
        <v>75</v>
      </c>
      <c r="C65" s="12"/>
      <c r="D65" s="1898">
        <f>H54/43744.2</f>
        <v>0</v>
      </c>
      <c r="E65" s="1899"/>
      <c r="F65" s="229" t="s">
        <v>902</v>
      </c>
    </row>
    <row r="66" spans="2:6">
      <c r="C66" s="3"/>
      <c r="D66" s="3"/>
      <c r="E66" s="3"/>
      <c r="F66" s="3"/>
    </row>
  </sheetData>
  <sheetProtection algorithmName="SHA-512" hashValue="kVdAj8QxIV8CVTiEVYCcfIVt1YQzjFH+t3GJRLXdJ5K6HIiGznL/BBLvUHin/evQNxx0ddA0DTobFqGRnsB7EQ==" saltValue="zSIMjy9wepGVTdNg5zgu6w==" spinCount="100000" sheet="1" objects="1" scenarios="1"/>
  <mergeCells count="26">
    <mergeCell ref="F62:G62"/>
    <mergeCell ref="F63:G63"/>
    <mergeCell ref="D65:E65"/>
    <mergeCell ref="H55:I55"/>
    <mergeCell ref="F59:G61"/>
    <mergeCell ref="H59:I61"/>
    <mergeCell ref="H62:I62"/>
    <mergeCell ref="D62:E62"/>
    <mergeCell ref="D63:E63"/>
    <mergeCell ref="H63:I63"/>
    <mergeCell ref="B50:B52"/>
    <mergeCell ref="B59:B61"/>
    <mergeCell ref="CL7:CL46"/>
    <mergeCell ref="CM7:CM46"/>
    <mergeCell ref="C50:E52"/>
    <mergeCell ref="F50:G52"/>
    <mergeCell ref="H50:I52"/>
    <mergeCell ref="H53:I53"/>
    <mergeCell ref="H54:I54"/>
    <mergeCell ref="C59:E61"/>
    <mergeCell ref="D53:E53"/>
    <mergeCell ref="D54:E54"/>
    <mergeCell ref="D55:E55"/>
    <mergeCell ref="F53:G53"/>
    <mergeCell ref="F54:G54"/>
    <mergeCell ref="F55:G55"/>
  </mergeCells>
  <phoneticPr fontId="4"/>
  <hyperlinks>
    <hyperlink ref="CK1" location="目次!A1" display="目次へ戻る" xr:uid="{00000000-0004-0000-0600-000000000000}"/>
    <hyperlink ref="CK3" location="'②-40フロー'!A1" display="波及効果分析フロー図" xr:uid="{00000000-0004-0000-0600-000001000000}"/>
  </hyperlinks>
  <pageMargins left="0.59055118110236227" right="0.59055118110236227" top="0.98425196850393704" bottom="0.78740157480314965" header="0.39370078740157483" footer="0.51181102362204722"/>
  <pageSetup paperSize="9" scale="65" orientation="landscape" r:id="rId1"/>
  <headerFooter alignWithMargins="0">
    <oddHeader>&amp;R&amp;A</oddHeader>
  </headerFooter>
  <colBreaks count="1" manualBreakCount="1">
    <brk id="97"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9" tint="0.79998168889431442"/>
  </sheetPr>
  <dimension ref="A1:Y65"/>
  <sheetViews>
    <sheetView showGridLines="0" zoomScaleNormal="100" workbookViewId="0">
      <pane xSplit="2" ySplit="6" topLeftCell="C7" activePane="bottomRight" state="frozen"/>
      <selection activeCell="F50" sqref="F50:F52"/>
      <selection pane="topRight" activeCell="F50" sqref="F50:F52"/>
      <selection pane="bottomLeft" activeCell="F50" sqref="F50:F52"/>
      <selection pane="bottomRight" activeCell="F50" sqref="F50:F52"/>
    </sheetView>
  </sheetViews>
  <sheetFormatPr defaultRowHeight="11.25"/>
  <cols>
    <col min="1" max="1" width="2.83203125" customWidth="1"/>
    <col min="2" max="2" width="21" customWidth="1"/>
    <col min="3" max="18" width="10" customWidth="1"/>
    <col min="19" max="19" width="4" customWidth="1"/>
    <col min="20" max="25" width="10" customWidth="1"/>
  </cols>
  <sheetData>
    <row r="1" spans="1:25" ht="15.75" customHeight="1">
      <c r="B1" s="2" t="s">
        <v>670</v>
      </c>
      <c r="J1" s="92" t="s">
        <v>73</v>
      </c>
    </row>
    <row r="2" spans="1:25" ht="2.25" customHeight="1">
      <c r="B2" s="95"/>
    </row>
    <row r="3" spans="1:25" ht="15.75" customHeight="1">
      <c r="B3" s="2" t="s">
        <v>79</v>
      </c>
      <c r="J3" s="192" t="s">
        <v>139</v>
      </c>
    </row>
    <row r="4" spans="1:25">
      <c r="B4" s="6"/>
      <c r="D4" t="s">
        <v>791</v>
      </c>
      <c r="F4" t="s">
        <v>52</v>
      </c>
      <c r="N4" t="s">
        <v>52</v>
      </c>
      <c r="T4" t="s">
        <v>787</v>
      </c>
      <c r="W4" t="s">
        <v>787</v>
      </c>
    </row>
    <row r="5" spans="1:25" ht="33.75" customHeight="1">
      <c r="A5" s="19"/>
      <c r="B5" s="479" t="s">
        <v>808</v>
      </c>
      <c r="C5" s="21" t="s">
        <v>269</v>
      </c>
      <c r="D5" s="26" t="s">
        <v>277</v>
      </c>
      <c r="E5" s="21" t="s">
        <v>265</v>
      </c>
      <c r="F5" s="26" t="s">
        <v>59</v>
      </c>
      <c r="G5" s="55" t="s">
        <v>255</v>
      </c>
      <c r="H5" s="21" t="s">
        <v>58</v>
      </c>
      <c r="I5" s="21" t="s">
        <v>266</v>
      </c>
      <c r="J5" s="55" t="s">
        <v>256</v>
      </c>
      <c r="K5" s="21" t="s">
        <v>254</v>
      </c>
      <c r="L5" s="26" t="s">
        <v>278</v>
      </c>
      <c r="M5" s="21" t="s">
        <v>259</v>
      </c>
      <c r="N5" s="26" t="s">
        <v>59</v>
      </c>
      <c r="O5" s="21" t="s">
        <v>260</v>
      </c>
      <c r="P5" s="55" t="s">
        <v>261</v>
      </c>
      <c r="Q5" s="21" t="s">
        <v>262</v>
      </c>
      <c r="R5" s="21" t="s">
        <v>60</v>
      </c>
      <c r="S5" s="194"/>
      <c r="T5" s="55" t="s">
        <v>267</v>
      </c>
      <c r="U5" s="21" t="s">
        <v>257</v>
      </c>
      <c r="V5" s="26" t="s">
        <v>263</v>
      </c>
      <c r="W5" s="21" t="s">
        <v>268</v>
      </c>
      <c r="X5" s="21" t="s">
        <v>258</v>
      </c>
      <c r="Y5" s="21" t="s">
        <v>264</v>
      </c>
    </row>
    <row r="6" spans="1:25" ht="11.25" customHeight="1">
      <c r="A6" s="27"/>
      <c r="B6" s="28"/>
      <c r="C6" s="59" t="s">
        <v>249</v>
      </c>
      <c r="D6" s="34" t="s">
        <v>165</v>
      </c>
      <c r="E6" s="29" t="s">
        <v>164</v>
      </c>
      <c r="F6" s="34" t="s">
        <v>169</v>
      </c>
      <c r="G6" s="57" t="s">
        <v>168</v>
      </c>
      <c r="H6" s="29" t="s">
        <v>177</v>
      </c>
      <c r="I6" s="29" t="s">
        <v>183</v>
      </c>
      <c r="J6" s="57" t="s">
        <v>172</v>
      </c>
      <c r="K6" s="29" t="s">
        <v>173</v>
      </c>
      <c r="L6" s="34" t="s">
        <v>165</v>
      </c>
      <c r="M6" s="29" t="s">
        <v>190</v>
      </c>
      <c r="N6" s="34" t="s">
        <v>169</v>
      </c>
      <c r="O6" s="29" t="s">
        <v>170</v>
      </c>
      <c r="P6" s="57" t="s">
        <v>178</v>
      </c>
      <c r="Q6" s="29" t="s">
        <v>184</v>
      </c>
      <c r="R6" s="29" t="s">
        <v>174</v>
      </c>
      <c r="S6" s="194"/>
      <c r="T6" s="58" t="s">
        <v>207</v>
      </c>
      <c r="U6" s="59" t="s">
        <v>210</v>
      </c>
      <c r="V6" s="59" t="s">
        <v>209</v>
      </c>
      <c r="W6" s="59" t="s">
        <v>213</v>
      </c>
      <c r="X6" s="59" t="s">
        <v>214</v>
      </c>
      <c r="Y6" s="59" t="s">
        <v>215</v>
      </c>
    </row>
    <row r="7" spans="1:25" ht="11.25" customHeight="1">
      <c r="A7" s="35">
        <v>1</v>
      </c>
      <c r="B7" s="36" t="s">
        <v>0</v>
      </c>
      <c r="C7" s="2012">
        <v>0</v>
      </c>
      <c r="D7" s="2015">
        <v>0.72430000000000005</v>
      </c>
      <c r="E7" s="2009">
        <f>C7*D7</f>
        <v>0</v>
      </c>
      <c r="F7" s="60">
        <v>1.1060505891934592E-2</v>
      </c>
      <c r="G7" s="292">
        <f>$E$7*F7</f>
        <v>0</v>
      </c>
      <c r="H7" s="198">
        <v>0.56685942304860526</v>
      </c>
      <c r="I7" s="199">
        <v>9.4216505301231324E-2</v>
      </c>
      <c r="J7" s="292">
        <f>G7*H7</f>
        <v>0</v>
      </c>
      <c r="K7" s="295">
        <f>G7*I7</f>
        <v>0</v>
      </c>
      <c r="L7" s="2006">
        <f>D7</f>
        <v>0.72430000000000005</v>
      </c>
      <c r="M7" s="2003">
        <f>K47*L7</f>
        <v>0</v>
      </c>
      <c r="N7" s="60">
        <v>1.1060505891934592E-2</v>
      </c>
      <c r="O7" s="295">
        <f>$M$7*N7</f>
        <v>0</v>
      </c>
      <c r="P7" s="300">
        <f>O7*H7</f>
        <v>0</v>
      </c>
      <c r="Q7" s="295">
        <f>O7*I7</f>
        <v>0</v>
      </c>
      <c r="R7" s="300">
        <f>G7+O7</f>
        <v>0</v>
      </c>
      <c r="S7" s="56"/>
      <c r="T7" s="61">
        <v>0.28679199999999999</v>
      </c>
      <c r="U7" s="267">
        <f>G7*T7*100</f>
        <v>0</v>
      </c>
      <c r="V7" s="268">
        <f>O7*T7*100</f>
        <v>0</v>
      </c>
      <c r="W7" s="64">
        <v>3.4079999999999999E-2</v>
      </c>
      <c r="X7" s="273">
        <f>G7*W7*100</f>
        <v>0</v>
      </c>
      <c r="Y7" s="273">
        <f>O7*W7*100</f>
        <v>0</v>
      </c>
    </row>
    <row r="8" spans="1:25" ht="11.25" customHeight="1">
      <c r="A8" s="41">
        <v>2</v>
      </c>
      <c r="B8" s="42" t="s">
        <v>243</v>
      </c>
      <c r="C8" s="2013"/>
      <c r="D8" s="2016"/>
      <c r="E8" s="2010"/>
      <c r="F8" s="66">
        <v>5.4214943263391413E-3</v>
      </c>
      <c r="G8" s="293">
        <f>$E$7*F8</f>
        <v>0</v>
      </c>
      <c r="H8" s="200">
        <v>0.1825799210465206</v>
      </c>
      <c r="I8" s="201">
        <v>5.7405758959671802E-2</v>
      </c>
      <c r="J8" s="293">
        <f t="shared" ref="J8:J46" si="0">G8*H8</f>
        <v>0</v>
      </c>
      <c r="K8" s="296">
        <f t="shared" ref="K8:K46" si="1">G8*I8</f>
        <v>0</v>
      </c>
      <c r="L8" s="2007"/>
      <c r="M8" s="2004"/>
      <c r="N8" s="66">
        <v>5.4214943263391413E-3</v>
      </c>
      <c r="O8" s="296">
        <f t="shared" ref="O8:O46" si="2">$M$7*N8</f>
        <v>0</v>
      </c>
      <c r="P8" s="301">
        <f t="shared" ref="P8:P46" si="3">O8*H8</f>
        <v>0</v>
      </c>
      <c r="Q8" s="296">
        <f t="shared" ref="Q8:Q46" si="4">O8*I8</f>
        <v>0</v>
      </c>
      <c r="R8" s="301">
        <f t="shared" ref="R8:R46" si="5">G8+O8</f>
        <v>0</v>
      </c>
      <c r="S8" s="56"/>
      <c r="T8" s="61">
        <v>7.4792999999999998E-2</v>
      </c>
      <c r="U8" s="267">
        <f t="shared" ref="U8:U46" si="6">G8*T8*100</f>
        <v>0</v>
      </c>
      <c r="V8" s="268">
        <f t="shared" ref="V8:V46" si="7">O8*T8*100</f>
        <v>0</v>
      </c>
      <c r="W8" s="64">
        <v>4.3192000000000001E-2</v>
      </c>
      <c r="X8" s="267">
        <f t="shared" ref="X8:X46" si="8">G8*W8*100</f>
        <v>0</v>
      </c>
      <c r="Y8" s="267">
        <f t="shared" ref="Y8:Y46" si="9">O8*W8*100</f>
        <v>0</v>
      </c>
    </row>
    <row r="9" spans="1:25" ht="11.25" customHeight="1">
      <c r="A9" s="41">
        <v>3</v>
      </c>
      <c r="B9" s="42" t="s">
        <v>1</v>
      </c>
      <c r="C9" s="2013"/>
      <c r="D9" s="2016"/>
      <c r="E9" s="2010"/>
      <c r="F9" s="66">
        <v>7.9625129057566877E-4</v>
      </c>
      <c r="G9" s="293">
        <f t="shared" ref="G9:G46" si="10">$E$7*F9</f>
        <v>0</v>
      </c>
      <c r="H9" s="200">
        <v>0.66891471259597424</v>
      </c>
      <c r="I9" s="201">
        <v>0.2661340527080307</v>
      </c>
      <c r="J9" s="293">
        <f t="shared" si="0"/>
        <v>0</v>
      </c>
      <c r="K9" s="296">
        <f t="shared" si="1"/>
        <v>0</v>
      </c>
      <c r="L9" s="2007"/>
      <c r="M9" s="2004"/>
      <c r="N9" s="66">
        <v>7.9625129057566877E-4</v>
      </c>
      <c r="O9" s="296">
        <f t="shared" si="2"/>
        <v>0</v>
      </c>
      <c r="P9" s="301">
        <f t="shared" si="3"/>
        <v>0</v>
      </c>
      <c r="Q9" s="296">
        <f t="shared" si="4"/>
        <v>0</v>
      </c>
      <c r="R9" s="301">
        <f t="shared" si="5"/>
        <v>0</v>
      </c>
      <c r="S9" s="56"/>
      <c r="T9" s="61">
        <v>0.102511</v>
      </c>
      <c r="U9" s="267">
        <f t="shared" si="6"/>
        <v>0</v>
      </c>
      <c r="V9" s="268">
        <f t="shared" si="7"/>
        <v>0</v>
      </c>
      <c r="W9" s="64">
        <v>9.2395000000000005E-2</v>
      </c>
      <c r="X9" s="267">
        <f t="shared" si="8"/>
        <v>0</v>
      </c>
      <c r="Y9" s="267">
        <f t="shared" si="9"/>
        <v>0</v>
      </c>
    </row>
    <row r="10" spans="1:25" ht="11.25" customHeight="1">
      <c r="A10" s="41">
        <v>4</v>
      </c>
      <c r="B10" s="42" t="s">
        <v>2</v>
      </c>
      <c r="C10" s="2013"/>
      <c r="D10" s="2016"/>
      <c r="E10" s="2010"/>
      <c r="F10" s="66">
        <v>1.7028508571121888E-3</v>
      </c>
      <c r="G10" s="293">
        <f t="shared" si="10"/>
        <v>0</v>
      </c>
      <c r="H10" s="200">
        <v>0.55945080403379666</v>
      </c>
      <c r="I10" s="201">
        <v>0.17278209321340965</v>
      </c>
      <c r="J10" s="293">
        <f t="shared" si="0"/>
        <v>0</v>
      </c>
      <c r="K10" s="296">
        <f t="shared" si="1"/>
        <v>0</v>
      </c>
      <c r="L10" s="2007"/>
      <c r="M10" s="2004"/>
      <c r="N10" s="66">
        <v>1.7028508571121888E-3</v>
      </c>
      <c r="O10" s="296">
        <f t="shared" si="2"/>
        <v>0</v>
      </c>
      <c r="P10" s="301">
        <f t="shared" si="3"/>
        <v>0</v>
      </c>
      <c r="Q10" s="296">
        <f t="shared" si="4"/>
        <v>0</v>
      </c>
      <c r="R10" s="301">
        <f t="shared" si="5"/>
        <v>0</v>
      </c>
      <c r="S10" s="56"/>
      <c r="T10" s="61">
        <v>0.139207</v>
      </c>
      <c r="U10" s="267">
        <f t="shared" si="6"/>
        <v>0</v>
      </c>
      <c r="V10" s="268">
        <f t="shared" si="7"/>
        <v>0</v>
      </c>
      <c r="W10" s="64">
        <v>3.0339000000000001E-2</v>
      </c>
      <c r="X10" s="267">
        <f t="shared" si="8"/>
        <v>0</v>
      </c>
      <c r="Y10" s="267">
        <f t="shared" si="9"/>
        <v>0</v>
      </c>
    </row>
    <row r="11" spans="1:25" ht="11.25" customHeight="1">
      <c r="A11" s="41">
        <v>5</v>
      </c>
      <c r="B11" s="42" t="s">
        <v>405</v>
      </c>
      <c r="C11" s="2013"/>
      <c r="D11" s="2016"/>
      <c r="E11" s="2010"/>
      <c r="F11" s="66">
        <v>7.7452736852923578E-4</v>
      </c>
      <c r="G11" s="293">
        <f t="shared" si="10"/>
        <v>0</v>
      </c>
      <c r="H11" s="200">
        <v>0.41864598481176279</v>
      </c>
      <c r="I11" s="201">
        <v>0.17504174072278775</v>
      </c>
      <c r="J11" s="293">
        <f t="shared" si="0"/>
        <v>0</v>
      </c>
      <c r="K11" s="296">
        <f t="shared" si="1"/>
        <v>0</v>
      </c>
      <c r="L11" s="2007"/>
      <c r="M11" s="2004"/>
      <c r="N11" s="66">
        <v>7.7452736852923578E-4</v>
      </c>
      <c r="O11" s="296">
        <f t="shared" si="2"/>
        <v>0</v>
      </c>
      <c r="P11" s="301">
        <f t="shared" si="3"/>
        <v>0</v>
      </c>
      <c r="Q11" s="296">
        <f t="shared" si="4"/>
        <v>0</v>
      </c>
      <c r="R11" s="301">
        <f t="shared" si="5"/>
        <v>0</v>
      </c>
      <c r="S11" s="56"/>
      <c r="T11" s="61">
        <v>3.6301E-2</v>
      </c>
      <c r="U11" s="267">
        <f t="shared" si="6"/>
        <v>0</v>
      </c>
      <c r="V11" s="268">
        <f t="shared" si="7"/>
        <v>0</v>
      </c>
      <c r="W11" s="64">
        <v>3.5978000000000003E-2</v>
      </c>
      <c r="X11" s="267">
        <f t="shared" si="8"/>
        <v>0</v>
      </c>
      <c r="Y11" s="267">
        <f t="shared" si="9"/>
        <v>0</v>
      </c>
    </row>
    <row r="12" spans="1:25" ht="11.25" customHeight="1">
      <c r="A12" s="41">
        <v>6</v>
      </c>
      <c r="B12" s="42" t="s">
        <v>406</v>
      </c>
      <c r="C12" s="2013"/>
      <c r="D12" s="2016"/>
      <c r="E12" s="2010"/>
      <c r="F12" s="66">
        <v>3.8725681861750405E-2</v>
      </c>
      <c r="G12" s="293">
        <f t="shared" si="10"/>
        <v>0</v>
      </c>
      <c r="H12" s="200">
        <v>0.23218386401316113</v>
      </c>
      <c r="I12" s="201">
        <v>0.11289955285409338</v>
      </c>
      <c r="J12" s="293">
        <f t="shared" si="0"/>
        <v>0</v>
      </c>
      <c r="K12" s="296">
        <f t="shared" si="1"/>
        <v>0</v>
      </c>
      <c r="L12" s="2007"/>
      <c r="M12" s="2004"/>
      <c r="N12" s="66">
        <v>3.8725681861750405E-2</v>
      </c>
      <c r="O12" s="296">
        <f t="shared" si="2"/>
        <v>0</v>
      </c>
      <c r="P12" s="301">
        <f t="shared" si="3"/>
        <v>0</v>
      </c>
      <c r="Q12" s="296">
        <f t="shared" si="4"/>
        <v>0</v>
      </c>
      <c r="R12" s="301">
        <f t="shared" si="5"/>
        <v>0</v>
      </c>
      <c r="S12" s="56"/>
      <c r="T12" s="61">
        <v>5.3675E-2</v>
      </c>
      <c r="U12" s="267">
        <f t="shared" si="6"/>
        <v>0</v>
      </c>
      <c r="V12" s="268">
        <f t="shared" si="7"/>
        <v>0</v>
      </c>
      <c r="W12" s="64">
        <v>5.0021999999999997E-2</v>
      </c>
      <c r="X12" s="267">
        <f t="shared" si="8"/>
        <v>0</v>
      </c>
      <c r="Y12" s="267">
        <f t="shared" si="9"/>
        <v>0</v>
      </c>
    </row>
    <row r="13" spans="1:25" ht="11.25" customHeight="1">
      <c r="A13" s="41">
        <v>7</v>
      </c>
      <c r="B13" s="42" t="s">
        <v>11</v>
      </c>
      <c r="C13" s="2013"/>
      <c r="D13" s="2016"/>
      <c r="E13" s="2010"/>
      <c r="F13" s="66">
        <v>3.5134503402800543E-4</v>
      </c>
      <c r="G13" s="293">
        <f t="shared" si="10"/>
        <v>0</v>
      </c>
      <c r="H13" s="200">
        <v>0.61071528937232411</v>
      </c>
      <c r="I13" s="201">
        <v>0.39250822409204372</v>
      </c>
      <c r="J13" s="293">
        <f t="shared" si="0"/>
        <v>0</v>
      </c>
      <c r="K13" s="296">
        <f t="shared" si="1"/>
        <v>0</v>
      </c>
      <c r="L13" s="2007"/>
      <c r="M13" s="2004"/>
      <c r="N13" s="66">
        <v>3.5134503402800543E-4</v>
      </c>
      <c r="O13" s="296">
        <f t="shared" si="2"/>
        <v>0</v>
      </c>
      <c r="P13" s="301">
        <f t="shared" si="3"/>
        <v>0</v>
      </c>
      <c r="Q13" s="296">
        <f t="shared" si="4"/>
        <v>0</v>
      </c>
      <c r="R13" s="301">
        <f t="shared" si="5"/>
        <v>0</v>
      </c>
      <c r="S13" s="56"/>
      <c r="T13" s="61">
        <v>0.100871</v>
      </c>
      <c r="U13" s="267">
        <f t="shared" si="6"/>
        <v>0</v>
      </c>
      <c r="V13" s="268">
        <f t="shared" si="7"/>
        <v>0</v>
      </c>
      <c r="W13" s="64">
        <v>9.3631000000000006E-2</v>
      </c>
      <c r="X13" s="267">
        <f t="shared" si="8"/>
        <v>0</v>
      </c>
      <c r="Y13" s="267">
        <f t="shared" si="9"/>
        <v>0</v>
      </c>
    </row>
    <row r="14" spans="1:25" ht="11.25" customHeight="1">
      <c r="A14" s="41">
        <v>8</v>
      </c>
      <c r="B14" s="42" t="s">
        <v>407</v>
      </c>
      <c r="C14" s="2013"/>
      <c r="D14" s="2016"/>
      <c r="E14" s="2010"/>
      <c r="F14" s="66">
        <v>2.7483723988694607E-3</v>
      </c>
      <c r="G14" s="293">
        <f t="shared" si="10"/>
        <v>0</v>
      </c>
      <c r="H14" s="200">
        <v>0.16092416262356332</v>
      </c>
      <c r="I14" s="201">
        <v>6.8196559686583821E-2</v>
      </c>
      <c r="J14" s="293">
        <f t="shared" si="0"/>
        <v>0</v>
      </c>
      <c r="K14" s="296">
        <f t="shared" si="1"/>
        <v>0</v>
      </c>
      <c r="L14" s="2007"/>
      <c r="M14" s="2004"/>
      <c r="N14" s="66">
        <v>2.7483723988694607E-3</v>
      </c>
      <c r="O14" s="296">
        <f t="shared" si="2"/>
        <v>0</v>
      </c>
      <c r="P14" s="301">
        <f t="shared" si="3"/>
        <v>0</v>
      </c>
      <c r="Q14" s="296">
        <f t="shared" si="4"/>
        <v>0</v>
      </c>
      <c r="R14" s="301">
        <f t="shared" si="5"/>
        <v>0</v>
      </c>
      <c r="S14" s="56"/>
      <c r="T14" s="61">
        <v>2.4726000000000001E-2</v>
      </c>
      <c r="U14" s="267">
        <f t="shared" si="6"/>
        <v>0</v>
      </c>
      <c r="V14" s="268">
        <f t="shared" si="7"/>
        <v>0</v>
      </c>
      <c r="W14" s="64">
        <v>2.1177999999999999E-2</v>
      </c>
      <c r="X14" s="267">
        <f t="shared" si="8"/>
        <v>0</v>
      </c>
      <c r="Y14" s="267">
        <f t="shared" si="9"/>
        <v>0</v>
      </c>
    </row>
    <row r="15" spans="1:25" ht="11.25" customHeight="1">
      <c r="A15" s="41">
        <v>9</v>
      </c>
      <c r="B15" s="42" t="s">
        <v>12</v>
      </c>
      <c r="C15" s="2013"/>
      <c r="D15" s="2016"/>
      <c r="E15" s="2010"/>
      <c r="F15" s="66">
        <v>2.7259345393236279E-4</v>
      </c>
      <c r="G15" s="293">
        <f t="shared" si="10"/>
        <v>0</v>
      </c>
      <c r="H15" s="200">
        <v>0.62025525178907093</v>
      </c>
      <c r="I15" s="201">
        <v>0.11390693532961778</v>
      </c>
      <c r="J15" s="293">
        <f t="shared" si="0"/>
        <v>0</v>
      </c>
      <c r="K15" s="296">
        <f t="shared" si="1"/>
        <v>0</v>
      </c>
      <c r="L15" s="2007"/>
      <c r="M15" s="2004"/>
      <c r="N15" s="66">
        <v>2.7259345393236279E-4</v>
      </c>
      <c r="O15" s="296">
        <f t="shared" si="2"/>
        <v>0</v>
      </c>
      <c r="P15" s="301">
        <f t="shared" si="3"/>
        <v>0</v>
      </c>
      <c r="Q15" s="296">
        <f t="shared" si="4"/>
        <v>0</v>
      </c>
      <c r="R15" s="301">
        <f t="shared" si="5"/>
        <v>0</v>
      </c>
      <c r="S15" s="56"/>
      <c r="T15" s="61">
        <v>1.9820000000000001E-2</v>
      </c>
      <c r="U15" s="267">
        <f t="shared" si="6"/>
        <v>0</v>
      </c>
      <c r="V15" s="268">
        <f t="shared" si="7"/>
        <v>0</v>
      </c>
      <c r="W15" s="64">
        <v>1.916E-2</v>
      </c>
      <c r="X15" s="267">
        <f t="shared" si="8"/>
        <v>0</v>
      </c>
      <c r="Y15" s="267">
        <f t="shared" si="9"/>
        <v>0</v>
      </c>
    </row>
    <row r="16" spans="1:25" ht="11.25" customHeight="1">
      <c r="A16" s="41">
        <v>10</v>
      </c>
      <c r="B16" s="42" t="s">
        <v>13</v>
      </c>
      <c r="C16" s="2013"/>
      <c r="D16" s="2016"/>
      <c r="E16" s="2010"/>
      <c r="F16" s="66">
        <v>9.7571656282459537E-4</v>
      </c>
      <c r="G16" s="293">
        <f t="shared" si="10"/>
        <v>0</v>
      </c>
      <c r="H16" s="200">
        <v>0.36547275505007637</v>
      </c>
      <c r="I16" s="201">
        <v>8.827024274316754E-2</v>
      </c>
      <c r="J16" s="293">
        <f t="shared" si="0"/>
        <v>0</v>
      </c>
      <c r="K16" s="296">
        <f t="shared" si="1"/>
        <v>0</v>
      </c>
      <c r="L16" s="2007"/>
      <c r="M16" s="2004"/>
      <c r="N16" s="66">
        <v>9.7571656282459537E-4</v>
      </c>
      <c r="O16" s="296">
        <f t="shared" si="2"/>
        <v>0</v>
      </c>
      <c r="P16" s="301">
        <f t="shared" si="3"/>
        <v>0</v>
      </c>
      <c r="Q16" s="296">
        <f t="shared" si="4"/>
        <v>0</v>
      </c>
      <c r="R16" s="301">
        <f t="shared" si="5"/>
        <v>0</v>
      </c>
      <c r="S16" s="56"/>
      <c r="T16" s="61">
        <v>2.75E-2</v>
      </c>
      <c r="U16" s="267">
        <f t="shared" si="6"/>
        <v>0</v>
      </c>
      <c r="V16" s="268">
        <f t="shared" si="7"/>
        <v>0</v>
      </c>
      <c r="W16" s="64">
        <v>2.75E-2</v>
      </c>
      <c r="X16" s="267">
        <f t="shared" si="8"/>
        <v>0</v>
      </c>
      <c r="Y16" s="267">
        <f t="shared" si="9"/>
        <v>0</v>
      </c>
    </row>
    <row r="17" spans="1:25" ht="11.25" customHeight="1">
      <c r="A17" s="41">
        <v>11</v>
      </c>
      <c r="B17" s="253" t="s">
        <v>879</v>
      </c>
      <c r="C17" s="2013"/>
      <c r="D17" s="2016"/>
      <c r="E17" s="2010"/>
      <c r="F17" s="66">
        <v>7.5894648738987068E-4</v>
      </c>
      <c r="G17" s="293">
        <f t="shared" si="10"/>
        <v>0</v>
      </c>
      <c r="H17" s="200">
        <v>0.37390729449790638</v>
      </c>
      <c r="I17" s="201">
        <v>0.23080878571953281</v>
      </c>
      <c r="J17" s="293">
        <f t="shared" si="0"/>
        <v>0</v>
      </c>
      <c r="K17" s="296">
        <f t="shared" si="1"/>
        <v>0</v>
      </c>
      <c r="L17" s="2007"/>
      <c r="M17" s="2004"/>
      <c r="N17" s="66">
        <v>7.5894648738987068E-4</v>
      </c>
      <c r="O17" s="296">
        <f t="shared" si="2"/>
        <v>0</v>
      </c>
      <c r="P17" s="301">
        <f t="shared" si="3"/>
        <v>0</v>
      </c>
      <c r="Q17" s="296">
        <f t="shared" si="4"/>
        <v>0</v>
      </c>
      <c r="R17" s="301">
        <f t="shared" si="5"/>
        <v>0</v>
      </c>
      <c r="S17" s="56"/>
      <c r="T17" s="61">
        <v>9.5496999999999999E-2</v>
      </c>
      <c r="U17" s="267">
        <f t="shared" si="6"/>
        <v>0</v>
      </c>
      <c r="V17" s="268">
        <f t="shared" si="7"/>
        <v>0</v>
      </c>
      <c r="W17" s="64">
        <v>8.8223999999999997E-2</v>
      </c>
      <c r="X17" s="267">
        <f t="shared" si="8"/>
        <v>0</v>
      </c>
      <c r="Y17" s="267">
        <f t="shared" si="9"/>
        <v>0</v>
      </c>
    </row>
    <row r="18" spans="1:25" ht="11.25" customHeight="1">
      <c r="A18" s="41">
        <v>12</v>
      </c>
      <c r="B18" s="42" t="s">
        <v>14</v>
      </c>
      <c r="C18" s="2013"/>
      <c r="D18" s="2016"/>
      <c r="E18" s="2010"/>
      <c r="F18" s="66">
        <v>5.0180926529701242E-4</v>
      </c>
      <c r="G18" s="293">
        <f t="shared" si="10"/>
        <v>0</v>
      </c>
      <c r="H18" s="200">
        <v>0.43262924133656977</v>
      </c>
      <c r="I18" s="201">
        <v>0.1861540050611992</v>
      </c>
      <c r="J18" s="293">
        <f t="shared" si="0"/>
        <v>0</v>
      </c>
      <c r="K18" s="296">
        <f t="shared" si="1"/>
        <v>0</v>
      </c>
      <c r="L18" s="2007"/>
      <c r="M18" s="2004"/>
      <c r="N18" s="66">
        <v>5.0180926529701242E-4</v>
      </c>
      <c r="O18" s="296">
        <f t="shared" si="2"/>
        <v>0</v>
      </c>
      <c r="P18" s="301">
        <f t="shared" si="3"/>
        <v>0</v>
      </c>
      <c r="Q18" s="296">
        <f t="shared" si="4"/>
        <v>0</v>
      </c>
      <c r="R18" s="301">
        <f t="shared" si="5"/>
        <v>0</v>
      </c>
      <c r="S18" s="56"/>
      <c r="T18" s="61">
        <v>5.3143000000000003E-2</v>
      </c>
      <c r="U18" s="267">
        <f t="shared" si="6"/>
        <v>0</v>
      </c>
      <c r="V18" s="268">
        <f t="shared" si="7"/>
        <v>0</v>
      </c>
      <c r="W18" s="64">
        <v>5.0585999999999999E-2</v>
      </c>
      <c r="X18" s="267">
        <f t="shared" si="8"/>
        <v>0</v>
      </c>
      <c r="Y18" s="267">
        <f t="shared" si="9"/>
        <v>0</v>
      </c>
    </row>
    <row r="19" spans="1:25" ht="11.25" customHeight="1">
      <c r="A19" s="41">
        <v>13</v>
      </c>
      <c r="B19" s="42" t="s">
        <v>15</v>
      </c>
      <c r="C19" s="2013"/>
      <c r="D19" s="2016"/>
      <c r="E19" s="2010"/>
      <c r="F19" s="66">
        <v>4.1300585541718893E-5</v>
      </c>
      <c r="G19" s="293">
        <f t="shared" si="10"/>
        <v>0</v>
      </c>
      <c r="H19" s="200">
        <v>0.33146248024218394</v>
      </c>
      <c r="I19" s="201">
        <v>4.0011251908805959E-2</v>
      </c>
      <c r="J19" s="293">
        <f t="shared" si="0"/>
        <v>0</v>
      </c>
      <c r="K19" s="296">
        <f t="shared" si="1"/>
        <v>0</v>
      </c>
      <c r="L19" s="2007"/>
      <c r="M19" s="2004"/>
      <c r="N19" s="66">
        <v>4.1300585541718893E-5</v>
      </c>
      <c r="O19" s="296">
        <f t="shared" si="2"/>
        <v>0</v>
      </c>
      <c r="P19" s="301">
        <f t="shared" si="3"/>
        <v>0</v>
      </c>
      <c r="Q19" s="296">
        <f t="shared" si="4"/>
        <v>0</v>
      </c>
      <c r="R19" s="301">
        <f t="shared" si="5"/>
        <v>0</v>
      </c>
      <c r="S19" s="56"/>
      <c r="T19" s="61">
        <v>1.0689000000000001E-2</v>
      </c>
      <c r="U19" s="267">
        <f t="shared" si="6"/>
        <v>0</v>
      </c>
      <c r="V19" s="268">
        <f t="shared" si="7"/>
        <v>0</v>
      </c>
      <c r="W19" s="64">
        <v>1.0160000000000001E-2</v>
      </c>
      <c r="X19" s="267">
        <f t="shared" si="8"/>
        <v>0</v>
      </c>
      <c r="Y19" s="267">
        <f t="shared" si="9"/>
        <v>0</v>
      </c>
    </row>
    <row r="20" spans="1:25" ht="11.25" customHeight="1">
      <c r="A20" s="27">
        <v>14</v>
      </c>
      <c r="B20" s="45" t="s">
        <v>16</v>
      </c>
      <c r="C20" s="2013"/>
      <c r="D20" s="2016"/>
      <c r="E20" s="2010"/>
      <c r="F20" s="61">
        <v>2.7706369420763225E-5</v>
      </c>
      <c r="G20" s="293">
        <f t="shared" si="10"/>
        <v>0</v>
      </c>
      <c r="H20" s="64">
        <v>0.77548217344177917</v>
      </c>
      <c r="I20" s="61">
        <v>0.11413299795629618</v>
      </c>
      <c r="J20" s="293">
        <f t="shared" si="0"/>
        <v>0</v>
      </c>
      <c r="K20" s="296">
        <f t="shared" si="1"/>
        <v>0</v>
      </c>
      <c r="L20" s="2007"/>
      <c r="M20" s="2004"/>
      <c r="N20" s="61">
        <v>2.7706369420763225E-5</v>
      </c>
      <c r="O20" s="296">
        <f t="shared" si="2"/>
        <v>0</v>
      </c>
      <c r="P20" s="301">
        <f t="shared" si="3"/>
        <v>0</v>
      </c>
      <c r="Q20" s="296">
        <f t="shared" si="4"/>
        <v>0</v>
      </c>
      <c r="R20" s="301">
        <f t="shared" si="5"/>
        <v>0</v>
      </c>
      <c r="S20" s="56"/>
      <c r="T20" s="61">
        <v>9.554E-3</v>
      </c>
      <c r="U20" s="267">
        <f t="shared" si="6"/>
        <v>0</v>
      </c>
      <c r="V20" s="268">
        <f t="shared" si="7"/>
        <v>0</v>
      </c>
      <c r="W20" s="64">
        <v>9.554E-3</v>
      </c>
      <c r="X20" s="267">
        <f t="shared" si="8"/>
        <v>0</v>
      </c>
      <c r="Y20" s="267">
        <f t="shared" si="9"/>
        <v>0</v>
      </c>
    </row>
    <row r="21" spans="1:25" ht="11.25" customHeight="1">
      <c r="A21" s="27">
        <v>15</v>
      </c>
      <c r="B21" s="45" t="s">
        <v>17</v>
      </c>
      <c r="C21" s="2013"/>
      <c r="D21" s="2016"/>
      <c r="E21" s="2010"/>
      <c r="F21" s="61">
        <v>2.8380707517041185E-4</v>
      </c>
      <c r="G21" s="293">
        <f t="shared" si="10"/>
        <v>0</v>
      </c>
      <c r="H21" s="64">
        <v>0.4317111913357401</v>
      </c>
      <c r="I21" s="61">
        <v>0.27968231046931408</v>
      </c>
      <c r="J21" s="293">
        <f t="shared" si="0"/>
        <v>0</v>
      </c>
      <c r="K21" s="296">
        <f t="shared" si="1"/>
        <v>0</v>
      </c>
      <c r="L21" s="2007"/>
      <c r="M21" s="2004"/>
      <c r="N21" s="61">
        <v>2.8380707517041185E-4</v>
      </c>
      <c r="O21" s="296">
        <f t="shared" si="2"/>
        <v>0</v>
      </c>
      <c r="P21" s="301">
        <f t="shared" si="3"/>
        <v>0</v>
      </c>
      <c r="Q21" s="296">
        <f t="shared" si="4"/>
        <v>0</v>
      </c>
      <c r="R21" s="301">
        <f t="shared" si="5"/>
        <v>0</v>
      </c>
      <c r="S21" s="56"/>
      <c r="T21" s="61">
        <v>8.9242000000000002E-2</v>
      </c>
      <c r="U21" s="267">
        <f t="shared" si="6"/>
        <v>0</v>
      </c>
      <c r="V21" s="268">
        <f t="shared" si="7"/>
        <v>0</v>
      </c>
      <c r="W21" s="64">
        <v>8.0029000000000003E-2</v>
      </c>
      <c r="X21" s="267">
        <f t="shared" si="8"/>
        <v>0</v>
      </c>
      <c r="Y21" s="267">
        <f t="shared" si="9"/>
        <v>0</v>
      </c>
    </row>
    <row r="22" spans="1:25" ht="11.25" customHeight="1">
      <c r="A22" s="27">
        <v>16</v>
      </c>
      <c r="B22" s="45" t="s">
        <v>408</v>
      </c>
      <c r="C22" s="2013"/>
      <c r="D22" s="2016"/>
      <c r="E22" s="2010"/>
      <c r="F22" s="61">
        <v>1.2600407789783367E-5</v>
      </c>
      <c r="G22" s="293">
        <f t="shared" si="10"/>
        <v>0</v>
      </c>
      <c r="H22" s="64">
        <v>0.44939191839937231</v>
      </c>
      <c r="I22" s="61">
        <v>0.28481757551981168</v>
      </c>
      <c r="J22" s="293">
        <f t="shared" si="0"/>
        <v>0</v>
      </c>
      <c r="K22" s="296">
        <f t="shared" si="1"/>
        <v>0</v>
      </c>
      <c r="L22" s="2007"/>
      <c r="M22" s="2004"/>
      <c r="N22" s="61">
        <v>1.2600407789783367E-5</v>
      </c>
      <c r="O22" s="296">
        <f t="shared" si="2"/>
        <v>0</v>
      </c>
      <c r="P22" s="301">
        <f t="shared" si="3"/>
        <v>0</v>
      </c>
      <c r="Q22" s="296">
        <f t="shared" si="4"/>
        <v>0</v>
      </c>
      <c r="R22" s="301">
        <f t="shared" si="5"/>
        <v>0</v>
      </c>
      <c r="S22" s="56"/>
      <c r="T22" s="61">
        <v>6.6889000000000004E-2</v>
      </c>
      <c r="U22" s="267">
        <f t="shared" si="6"/>
        <v>0</v>
      </c>
      <c r="V22" s="268">
        <f t="shared" si="7"/>
        <v>0</v>
      </c>
      <c r="W22" s="64">
        <v>6.1004000000000003E-2</v>
      </c>
      <c r="X22" s="267">
        <f t="shared" si="8"/>
        <v>0</v>
      </c>
      <c r="Y22" s="267">
        <f t="shared" si="9"/>
        <v>0</v>
      </c>
    </row>
    <row r="23" spans="1:25" ht="11.25" customHeight="1">
      <c r="A23" s="27">
        <v>17</v>
      </c>
      <c r="B23" s="45" t="s">
        <v>409</v>
      </c>
      <c r="C23" s="2013"/>
      <c r="D23" s="2016"/>
      <c r="E23" s="2010"/>
      <c r="F23" s="61">
        <v>5.0397509867682307E-5</v>
      </c>
      <c r="G23" s="293">
        <f t="shared" si="10"/>
        <v>0</v>
      </c>
      <c r="H23" s="64">
        <v>0.44720659426926596</v>
      </c>
      <c r="I23" s="61">
        <v>0.25353264424964017</v>
      </c>
      <c r="J23" s="293">
        <f t="shared" si="0"/>
        <v>0</v>
      </c>
      <c r="K23" s="296">
        <f t="shared" si="1"/>
        <v>0</v>
      </c>
      <c r="L23" s="2007"/>
      <c r="M23" s="2004"/>
      <c r="N23" s="61">
        <v>5.0397509867682307E-5</v>
      </c>
      <c r="O23" s="296">
        <f>$M$7*N23</f>
        <v>0</v>
      </c>
      <c r="P23" s="301">
        <f t="shared" si="3"/>
        <v>0</v>
      </c>
      <c r="Q23" s="296">
        <f t="shared" si="4"/>
        <v>0</v>
      </c>
      <c r="R23" s="301">
        <f t="shared" si="5"/>
        <v>0</v>
      </c>
      <c r="S23" s="56"/>
      <c r="T23" s="61">
        <v>5.4886999999999998E-2</v>
      </c>
      <c r="U23" s="267">
        <f t="shared" si="6"/>
        <v>0</v>
      </c>
      <c r="V23" s="268">
        <f t="shared" si="7"/>
        <v>0</v>
      </c>
      <c r="W23" s="64">
        <v>5.3970999999999998E-2</v>
      </c>
      <c r="X23" s="267">
        <f t="shared" si="8"/>
        <v>0</v>
      </c>
      <c r="Y23" s="267">
        <f t="shared" si="9"/>
        <v>0</v>
      </c>
    </row>
    <row r="24" spans="1:25" ht="11.25" customHeight="1">
      <c r="A24" s="27">
        <v>18</v>
      </c>
      <c r="B24" s="45" t="s">
        <v>410</v>
      </c>
      <c r="C24" s="2013"/>
      <c r="D24" s="2016"/>
      <c r="E24" s="2010"/>
      <c r="F24" s="61">
        <v>1.3970973312433027E-4</v>
      </c>
      <c r="G24" s="293">
        <f t="shared" si="10"/>
        <v>0</v>
      </c>
      <c r="H24" s="64">
        <v>0.30821686013063049</v>
      </c>
      <c r="I24" s="61">
        <v>0.17551355375816441</v>
      </c>
      <c r="J24" s="293">
        <f t="shared" si="0"/>
        <v>0</v>
      </c>
      <c r="K24" s="296">
        <f t="shared" si="1"/>
        <v>0</v>
      </c>
      <c r="L24" s="2007"/>
      <c r="M24" s="2004"/>
      <c r="N24" s="61">
        <v>1.3970973312433027E-4</v>
      </c>
      <c r="O24" s="296">
        <f t="shared" si="2"/>
        <v>0</v>
      </c>
      <c r="P24" s="301">
        <f t="shared" si="3"/>
        <v>0</v>
      </c>
      <c r="Q24" s="296">
        <f t="shared" si="4"/>
        <v>0</v>
      </c>
      <c r="R24" s="301">
        <f t="shared" si="5"/>
        <v>0</v>
      </c>
      <c r="S24" s="56"/>
      <c r="T24" s="61">
        <v>4.1050000000000003E-2</v>
      </c>
      <c r="U24" s="267">
        <f t="shared" si="6"/>
        <v>0</v>
      </c>
      <c r="V24" s="268">
        <f t="shared" si="7"/>
        <v>0</v>
      </c>
      <c r="W24" s="64">
        <v>4.0203999999999997E-2</v>
      </c>
      <c r="X24" s="267">
        <f t="shared" si="8"/>
        <v>0</v>
      </c>
      <c r="Y24" s="267">
        <f t="shared" si="9"/>
        <v>0</v>
      </c>
    </row>
    <row r="25" spans="1:25" ht="11.25" customHeight="1">
      <c r="A25" s="27">
        <v>19</v>
      </c>
      <c r="B25" s="45" t="s">
        <v>411</v>
      </c>
      <c r="C25" s="2013"/>
      <c r="D25" s="2016"/>
      <c r="E25" s="2010"/>
      <c r="F25" s="61">
        <v>6.5237544047439075E-4</v>
      </c>
      <c r="G25" s="293">
        <f t="shared" si="10"/>
        <v>0</v>
      </c>
      <c r="H25" s="64">
        <v>0.25791165341184591</v>
      </c>
      <c r="I25" s="61">
        <v>0.17835273652482092</v>
      </c>
      <c r="J25" s="293">
        <f t="shared" si="0"/>
        <v>0</v>
      </c>
      <c r="K25" s="296">
        <f t="shared" si="1"/>
        <v>0</v>
      </c>
      <c r="L25" s="2007"/>
      <c r="M25" s="2004"/>
      <c r="N25" s="61">
        <v>6.5237544047439075E-4</v>
      </c>
      <c r="O25" s="296">
        <f t="shared" si="2"/>
        <v>0</v>
      </c>
      <c r="P25" s="301">
        <f t="shared" si="3"/>
        <v>0</v>
      </c>
      <c r="Q25" s="296">
        <f t="shared" si="4"/>
        <v>0</v>
      </c>
      <c r="R25" s="301">
        <f t="shared" si="5"/>
        <v>0</v>
      </c>
      <c r="S25" s="56"/>
      <c r="T25" s="61">
        <v>3.7449999999999997E-2</v>
      </c>
      <c r="U25" s="267">
        <f t="shared" si="6"/>
        <v>0</v>
      </c>
      <c r="V25" s="268">
        <f t="shared" si="7"/>
        <v>0</v>
      </c>
      <c r="W25" s="64">
        <v>3.6255000000000003E-2</v>
      </c>
      <c r="X25" s="267">
        <f t="shared" si="8"/>
        <v>0</v>
      </c>
      <c r="Y25" s="267">
        <f t="shared" si="9"/>
        <v>0</v>
      </c>
    </row>
    <row r="26" spans="1:25" ht="11.25" customHeight="1">
      <c r="A26" s="27">
        <v>20</v>
      </c>
      <c r="B26" s="45" t="s">
        <v>18</v>
      </c>
      <c r="C26" s="2013"/>
      <c r="D26" s="2016"/>
      <c r="E26" s="2010"/>
      <c r="F26" s="61">
        <v>9.0716175648865955E-4</v>
      </c>
      <c r="G26" s="293">
        <f t="shared" si="10"/>
        <v>0</v>
      </c>
      <c r="H26" s="64">
        <v>0.40001140879618191</v>
      </c>
      <c r="I26" s="61">
        <v>0.22901256869046036</v>
      </c>
      <c r="J26" s="293">
        <f t="shared" si="0"/>
        <v>0</v>
      </c>
      <c r="K26" s="296">
        <f t="shared" si="1"/>
        <v>0</v>
      </c>
      <c r="L26" s="2007"/>
      <c r="M26" s="2004"/>
      <c r="N26" s="61">
        <v>9.0716175648865955E-4</v>
      </c>
      <c r="O26" s="296">
        <f t="shared" si="2"/>
        <v>0</v>
      </c>
      <c r="P26" s="301">
        <f t="shared" si="3"/>
        <v>0</v>
      </c>
      <c r="Q26" s="296">
        <f t="shared" si="4"/>
        <v>0</v>
      </c>
      <c r="R26" s="301">
        <f t="shared" si="5"/>
        <v>0</v>
      </c>
      <c r="S26" s="56"/>
      <c r="T26" s="61">
        <v>5.1396999999999998E-2</v>
      </c>
      <c r="U26" s="267">
        <f t="shared" si="6"/>
        <v>0</v>
      </c>
      <c r="V26" s="268">
        <f t="shared" si="7"/>
        <v>0</v>
      </c>
      <c r="W26" s="64">
        <v>4.9685E-2</v>
      </c>
      <c r="X26" s="267">
        <f t="shared" si="8"/>
        <v>0</v>
      </c>
      <c r="Y26" s="267">
        <f t="shared" si="9"/>
        <v>0</v>
      </c>
    </row>
    <row r="27" spans="1:25" ht="11.25" customHeight="1">
      <c r="A27" s="27">
        <v>21</v>
      </c>
      <c r="B27" s="45" t="s">
        <v>880</v>
      </c>
      <c r="C27" s="2013"/>
      <c r="D27" s="2016"/>
      <c r="E27" s="2010"/>
      <c r="F27" s="61">
        <v>3.1972595796964836E-4</v>
      </c>
      <c r="G27" s="293">
        <f t="shared" si="10"/>
        <v>0</v>
      </c>
      <c r="H27" s="64">
        <v>0.66355708781180278</v>
      </c>
      <c r="I27" s="61">
        <v>0.39282092881768405</v>
      </c>
      <c r="J27" s="293">
        <f t="shared" si="0"/>
        <v>0</v>
      </c>
      <c r="K27" s="296">
        <f t="shared" si="1"/>
        <v>0</v>
      </c>
      <c r="L27" s="2007"/>
      <c r="M27" s="2004"/>
      <c r="N27" s="61">
        <v>3.1972595796964836E-4</v>
      </c>
      <c r="O27" s="296">
        <f t="shared" si="2"/>
        <v>0</v>
      </c>
      <c r="P27" s="301">
        <f t="shared" si="3"/>
        <v>0</v>
      </c>
      <c r="Q27" s="296">
        <f t="shared" si="4"/>
        <v>0</v>
      </c>
      <c r="R27" s="301">
        <f t="shared" si="5"/>
        <v>0</v>
      </c>
      <c r="S27" s="56"/>
      <c r="T27" s="61">
        <v>0.113162</v>
      </c>
      <c r="U27" s="267">
        <f t="shared" si="6"/>
        <v>0</v>
      </c>
      <c r="V27" s="268">
        <f t="shared" si="7"/>
        <v>0</v>
      </c>
      <c r="W27" s="64">
        <v>0.111336</v>
      </c>
      <c r="X27" s="267">
        <f t="shared" si="8"/>
        <v>0</v>
      </c>
      <c r="Y27" s="267">
        <f t="shared" si="9"/>
        <v>0</v>
      </c>
    </row>
    <row r="28" spans="1:25" ht="11.25" customHeight="1">
      <c r="A28" s="27">
        <v>22</v>
      </c>
      <c r="B28" s="45" t="s">
        <v>19</v>
      </c>
      <c r="C28" s="2013"/>
      <c r="D28" s="2016"/>
      <c r="E28" s="2010"/>
      <c r="F28" s="61">
        <v>4.8110159163033777E-4</v>
      </c>
      <c r="G28" s="293">
        <f t="shared" si="10"/>
        <v>0</v>
      </c>
      <c r="H28" s="64">
        <v>0.31307539441132337</v>
      </c>
      <c r="I28" s="61">
        <v>0.16017763718213895</v>
      </c>
      <c r="J28" s="293">
        <f t="shared" si="0"/>
        <v>0</v>
      </c>
      <c r="K28" s="296">
        <f t="shared" si="1"/>
        <v>0</v>
      </c>
      <c r="L28" s="2007"/>
      <c r="M28" s="2004"/>
      <c r="N28" s="61">
        <v>4.8110159163033777E-4</v>
      </c>
      <c r="O28" s="296">
        <f t="shared" ref="O28:O30" si="11">$M$7*N28</f>
        <v>0</v>
      </c>
      <c r="P28" s="301">
        <f t="shared" ref="P28:P30" si="12">O28*H28</f>
        <v>0</v>
      </c>
      <c r="Q28" s="296">
        <f t="shared" ref="Q28:Q30" si="13">O28*I28</f>
        <v>0</v>
      </c>
      <c r="R28" s="301">
        <f t="shared" ref="R28:R30" si="14">G28+O28</f>
        <v>0</v>
      </c>
      <c r="S28" s="56"/>
      <c r="T28" s="61">
        <v>2.9464000000000001E-2</v>
      </c>
      <c r="U28" s="267">
        <f t="shared" si="6"/>
        <v>0</v>
      </c>
      <c r="V28" s="268">
        <f t="shared" si="7"/>
        <v>0</v>
      </c>
      <c r="W28" s="64">
        <v>2.7639E-2</v>
      </c>
      <c r="X28" s="267">
        <f t="shared" si="8"/>
        <v>0</v>
      </c>
      <c r="Y28" s="267">
        <f t="shared" si="9"/>
        <v>0</v>
      </c>
    </row>
    <row r="29" spans="1:25" ht="11.25" customHeight="1">
      <c r="A29" s="27">
        <v>23</v>
      </c>
      <c r="B29" s="45" t="s">
        <v>20</v>
      </c>
      <c r="C29" s="2013"/>
      <c r="D29" s="2016"/>
      <c r="E29" s="2010"/>
      <c r="F29" s="61">
        <v>2.8259221376093673E-3</v>
      </c>
      <c r="G29" s="293">
        <f t="shared" si="10"/>
        <v>0</v>
      </c>
      <c r="H29" s="64">
        <v>0.44803335145912632</v>
      </c>
      <c r="I29" s="61">
        <v>0.25484864962842124</v>
      </c>
      <c r="J29" s="293">
        <f t="shared" si="0"/>
        <v>0</v>
      </c>
      <c r="K29" s="296">
        <f t="shared" si="1"/>
        <v>0</v>
      </c>
      <c r="L29" s="2007"/>
      <c r="M29" s="2004"/>
      <c r="N29" s="61">
        <v>2.8259221376093673E-3</v>
      </c>
      <c r="O29" s="296">
        <f t="shared" si="11"/>
        <v>0</v>
      </c>
      <c r="P29" s="301">
        <f t="shared" si="12"/>
        <v>0</v>
      </c>
      <c r="Q29" s="296">
        <f t="shared" si="13"/>
        <v>0</v>
      </c>
      <c r="R29" s="301">
        <f t="shared" si="14"/>
        <v>0</v>
      </c>
      <c r="S29" s="56"/>
      <c r="T29" s="61">
        <v>0.16559699999999999</v>
      </c>
      <c r="U29" s="267">
        <f t="shared" si="6"/>
        <v>0</v>
      </c>
      <c r="V29" s="268">
        <f t="shared" si="7"/>
        <v>0</v>
      </c>
      <c r="W29" s="64">
        <v>0.13333300000000001</v>
      </c>
      <c r="X29" s="267">
        <f t="shared" si="8"/>
        <v>0</v>
      </c>
      <c r="Y29" s="267">
        <f t="shared" si="9"/>
        <v>0</v>
      </c>
    </row>
    <row r="30" spans="1:25" ht="11.25" customHeight="1">
      <c r="A30" s="27">
        <v>24</v>
      </c>
      <c r="B30" s="45" t="s">
        <v>3</v>
      </c>
      <c r="C30" s="2013"/>
      <c r="D30" s="2016"/>
      <c r="E30" s="2010"/>
      <c r="F30" s="61">
        <v>4.0759306561444402E-3</v>
      </c>
      <c r="G30" s="293">
        <f t="shared" si="10"/>
        <v>0</v>
      </c>
      <c r="H30" s="64">
        <v>0.47794453843868301</v>
      </c>
      <c r="I30" s="61">
        <v>0.36128528696808798</v>
      </c>
      <c r="J30" s="293">
        <f t="shared" si="0"/>
        <v>0</v>
      </c>
      <c r="K30" s="296">
        <f t="shared" si="1"/>
        <v>0</v>
      </c>
      <c r="L30" s="2007"/>
      <c r="M30" s="2004"/>
      <c r="N30" s="61">
        <v>4.0759306561444402E-3</v>
      </c>
      <c r="O30" s="296">
        <f t="shared" si="11"/>
        <v>0</v>
      </c>
      <c r="P30" s="301">
        <f t="shared" si="12"/>
        <v>0</v>
      </c>
      <c r="Q30" s="296">
        <f t="shared" si="13"/>
        <v>0</v>
      </c>
      <c r="R30" s="301">
        <f t="shared" si="14"/>
        <v>0</v>
      </c>
      <c r="S30" s="56"/>
      <c r="T30" s="61">
        <v>8.8671E-2</v>
      </c>
      <c r="U30" s="267">
        <f t="shared" si="6"/>
        <v>0</v>
      </c>
      <c r="V30" s="268">
        <f t="shared" si="7"/>
        <v>0</v>
      </c>
      <c r="W30" s="64">
        <v>7.5814999999999994E-2</v>
      </c>
      <c r="X30" s="267">
        <f t="shared" si="8"/>
        <v>0</v>
      </c>
      <c r="Y30" s="267">
        <f t="shared" si="9"/>
        <v>0</v>
      </c>
    </row>
    <row r="31" spans="1:25" ht="11.25" customHeight="1">
      <c r="A31" s="27">
        <v>25</v>
      </c>
      <c r="B31" s="45" t="s">
        <v>413</v>
      </c>
      <c r="C31" s="2013"/>
      <c r="D31" s="2016"/>
      <c r="E31" s="2010"/>
      <c r="F31" s="61">
        <v>3.4261228388237211E-2</v>
      </c>
      <c r="G31" s="293">
        <f t="shared" si="10"/>
        <v>0</v>
      </c>
      <c r="H31" s="64">
        <v>0.40250815986209038</v>
      </c>
      <c r="I31" s="61">
        <v>8.9183411264164458E-2</v>
      </c>
      <c r="J31" s="293">
        <f t="shared" si="0"/>
        <v>0</v>
      </c>
      <c r="K31" s="296">
        <f t="shared" si="1"/>
        <v>0</v>
      </c>
      <c r="L31" s="2007"/>
      <c r="M31" s="2004"/>
      <c r="N31" s="61">
        <v>3.4261228388237211E-2</v>
      </c>
      <c r="O31" s="296">
        <f t="shared" si="2"/>
        <v>0</v>
      </c>
      <c r="P31" s="301">
        <f t="shared" si="3"/>
        <v>0</v>
      </c>
      <c r="Q31" s="296">
        <f t="shared" si="4"/>
        <v>0</v>
      </c>
      <c r="R31" s="301">
        <f t="shared" si="5"/>
        <v>0</v>
      </c>
      <c r="S31" s="56"/>
      <c r="T31" s="61">
        <v>1.0363000000000001E-2</v>
      </c>
      <c r="U31" s="267">
        <f t="shared" si="6"/>
        <v>0</v>
      </c>
      <c r="V31" s="268">
        <f t="shared" si="7"/>
        <v>0</v>
      </c>
      <c r="W31" s="64">
        <v>1.0363000000000001E-2</v>
      </c>
      <c r="X31" s="267">
        <f t="shared" si="8"/>
        <v>0</v>
      </c>
      <c r="Y31" s="267">
        <f t="shared" si="9"/>
        <v>0</v>
      </c>
    </row>
    <row r="32" spans="1:25" ht="11.25" customHeight="1">
      <c r="A32" s="27">
        <v>26</v>
      </c>
      <c r="B32" s="45" t="s">
        <v>337</v>
      </c>
      <c r="C32" s="2013"/>
      <c r="D32" s="2016"/>
      <c r="E32" s="2010"/>
      <c r="F32" s="61">
        <v>1.1923289883902826E-2</v>
      </c>
      <c r="G32" s="293">
        <f t="shared" si="10"/>
        <v>0</v>
      </c>
      <c r="H32" s="64">
        <v>0.51183037281471588</v>
      </c>
      <c r="I32" s="61">
        <v>0.14247934657960637</v>
      </c>
      <c r="J32" s="293">
        <f t="shared" si="0"/>
        <v>0</v>
      </c>
      <c r="K32" s="296">
        <f t="shared" si="1"/>
        <v>0</v>
      </c>
      <c r="L32" s="2007"/>
      <c r="M32" s="2004"/>
      <c r="N32" s="61">
        <v>1.1923289883902826E-2</v>
      </c>
      <c r="O32" s="296">
        <f t="shared" si="2"/>
        <v>0</v>
      </c>
      <c r="P32" s="301">
        <f t="shared" si="3"/>
        <v>0</v>
      </c>
      <c r="Q32" s="296">
        <f t="shared" si="4"/>
        <v>0</v>
      </c>
      <c r="R32" s="301">
        <f t="shared" si="5"/>
        <v>0</v>
      </c>
      <c r="S32" s="56"/>
      <c r="T32" s="61">
        <v>2.8669E-2</v>
      </c>
      <c r="U32" s="267">
        <f t="shared" si="6"/>
        <v>0</v>
      </c>
      <c r="V32" s="268">
        <f t="shared" si="7"/>
        <v>0</v>
      </c>
      <c r="W32" s="64">
        <v>2.8669E-2</v>
      </c>
      <c r="X32" s="267">
        <f t="shared" si="8"/>
        <v>0</v>
      </c>
      <c r="Y32" s="267">
        <f t="shared" si="9"/>
        <v>0</v>
      </c>
    </row>
    <row r="33" spans="1:25" ht="11.25" customHeight="1">
      <c r="A33" s="27">
        <v>27</v>
      </c>
      <c r="B33" s="45" t="s">
        <v>338</v>
      </c>
      <c r="C33" s="2013"/>
      <c r="D33" s="2016"/>
      <c r="E33" s="2010"/>
      <c r="F33" s="61">
        <v>4.5246233046405352E-3</v>
      </c>
      <c r="G33" s="293">
        <f t="shared" si="10"/>
        <v>0</v>
      </c>
      <c r="H33" s="64">
        <v>0.61582264619278226</v>
      </c>
      <c r="I33" s="61">
        <v>0.4459640328036405</v>
      </c>
      <c r="J33" s="293">
        <f t="shared" si="0"/>
        <v>0</v>
      </c>
      <c r="K33" s="296">
        <f t="shared" si="1"/>
        <v>0</v>
      </c>
      <c r="L33" s="2007"/>
      <c r="M33" s="2004"/>
      <c r="N33" s="61">
        <v>4.5246233046405352E-3</v>
      </c>
      <c r="O33" s="296">
        <f t="shared" si="2"/>
        <v>0</v>
      </c>
      <c r="P33" s="301">
        <f t="shared" si="3"/>
        <v>0</v>
      </c>
      <c r="Q33" s="296">
        <f t="shared" si="4"/>
        <v>0</v>
      </c>
      <c r="R33" s="301">
        <f t="shared" si="5"/>
        <v>0</v>
      </c>
      <c r="S33" s="56"/>
      <c r="T33" s="61">
        <v>9.4907000000000005E-2</v>
      </c>
      <c r="U33" s="267">
        <f t="shared" si="6"/>
        <v>0</v>
      </c>
      <c r="V33" s="268">
        <f t="shared" si="7"/>
        <v>0</v>
      </c>
      <c r="W33" s="64">
        <v>9.2449000000000003E-2</v>
      </c>
      <c r="X33" s="267">
        <f t="shared" si="8"/>
        <v>0</v>
      </c>
      <c r="Y33" s="267">
        <f t="shared" si="9"/>
        <v>0</v>
      </c>
    </row>
    <row r="34" spans="1:25" ht="11.25" customHeight="1">
      <c r="A34" s="27">
        <v>28</v>
      </c>
      <c r="B34" s="45" t="s">
        <v>4</v>
      </c>
      <c r="C34" s="2013"/>
      <c r="D34" s="2016"/>
      <c r="E34" s="2010"/>
      <c r="F34" s="61">
        <v>6.8468467075624123E-2</v>
      </c>
      <c r="G34" s="293">
        <f t="shared" si="10"/>
        <v>0</v>
      </c>
      <c r="H34" s="64">
        <v>0.66712119126041869</v>
      </c>
      <c r="I34" s="61">
        <v>0.39356446129568634</v>
      </c>
      <c r="J34" s="293">
        <f t="shared" si="0"/>
        <v>0</v>
      </c>
      <c r="K34" s="296">
        <f t="shared" si="1"/>
        <v>0</v>
      </c>
      <c r="L34" s="2007"/>
      <c r="M34" s="2004"/>
      <c r="N34" s="61">
        <v>6.8468467075624123E-2</v>
      </c>
      <c r="O34" s="296">
        <f t="shared" si="2"/>
        <v>0</v>
      </c>
      <c r="P34" s="301">
        <f t="shared" si="3"/>
        <v>0</v>
      </c>
      <c r="Q34" s="296">
        <f t="shared" si="4"/>
        <v>0</v>
      </c>
      <c r="R34" s="301">
        <f t="shared" si="5"/>
        <v>0</v>
      </c>
      <c r="S34" s="56"/>
      <c r="T34" s="61">
        <v>0.144124</v>
      </c>
      <c r="U34" s="267">
        <f t="shared" si="6"/>
        <v>0</v>
      </c>
      <c r="V34" s="268">
        <f t="shared" si="7"/>
        <v>0</v>
      </c>
      <c r="W34" s="64">
        <v>0.127858</v>
      </c>
      <c r="X34" s="267">
        <f t="shared" si="8"/>
        <v>0</v>
      </c>
      <c r="Y34" s="267">
        <f t="shared" si="9"/>
        <v>0</v>
      </c>
    </row>
    <row r="35" spans="1:25" ht="11.25" customHeight="1">
      <c r="A35" s="27">
        <v>29</v>
      </c>
      <c r="B35" s="45" t="s">
        <v>21</v>
      </c>
      <c r="C35" s="2013"/>
      <c r="D35" s="2016"/>
      <c r="E35" s="2010"/>
      <c r="F35" s="61">
        <v>7.2078731377226479E-2</v>
      </c>
      <c r="G35" s="293">
        <f t="shared" si="10"/>
        <v>0</v>
      </c>
      <c r="H35" s="64">
        <v>0.66472755403728612</v>
      </c>
      <c r="I35" s="61">
        <v>0.31004610977496594</v>
      </c>
      <c r="J35" s="293">
        <f t="shared" si="0"/>
        <v>0</v>
      </c>
      <c r="K35" s="296">
        <f t="shared" si="1"/>
        <v>0</v>
      </c>
      <c r="L35" s="2007"/>
      <c r="M35" s="2004"/>
      <c r="N35" s="61">
        <v>7.2078731377226479E-2</v>
      </c>
      <c r="O35" s="296">
        <f t="shared" si="2"/>
        <v>0</v>
      </c>
      <c r="P35" s="301">
        <f t="shared" si="3"/>
        <v>0</v>
      </c>
      <c r="Q35" s="296">
        <f t="shared" si="4"/>
        <v>0</v>
      </c>
      <c r="R35" s="301">
        <f t="shared" si="5"/>
        <v>0</v>
      </c>
      <c r="S35" s="56"/>
      <c r="T35" s="61">
        <v>5.169E-2</v>
      </c>
      <c r="U35" s="267">
        <f t="shared" si="6"/>
        <v>0</v>
      </c>
      <c r="V35" s="268">
        <f t="shared" si="7"/>
        <v>0</v>
      </c>
      <c r="W35" s="64">
        <v>4.9978000000000002E-2</v>
      </c>
      <c r="X35" s="267">
        <f t="shared" si="8"/>
        <v>0</v>
      </c>
      <c r="Y35" s="267">
        <f t="shared" si="9"/>
        <v>0</v>
      </c>
    </row>
    <row r="36" spans="1:25" ht="11.25" customHeight="1">
      <c r="A36" s="27">
        <v>30</v>
      </c>
      <c r="B36" s="45" t="s">
        <v>22</v>
      </c>
      <c r="C36" s="2013"/>
      <c r="D36" s="2016"/>
      <c r="E36" s="2010"/>
      <c r="F36" s="61">
        <v>0.20211940013809457</v>
      </c>
      <c r="G36" s="293">
        <f t="shared" si="10"/>
        <v>0</v>
      </c>
      <c r="H36" s="64">
        <v>0.85385934498430394</v>
      </c>
      <c r="I36" s="61">
        <v>3.9036686501429038E-2</v>
      </c>
      <c r="J36" s="293">
        <f t="shared" si="0"/>
        <v>0</v>
      </c>
      <c r="K36" s="296">
        <f t="shared" si="1"/>
        <v>0</v>
      </c>
      <c r="L36" s="2007"/>
      <c r="M36" s="2004"/>
      <c r="N36" s="61">
        <v>0.20211940013809457</v>
      </c>
      <c r="O36" s="296">
        <f t="shared" si="2"/>
        <v>0</v>
      </c>
      <c r="P36" s="301">
        <f t="shared" si="3"/>
        <v>0</v>
      </c>
      <c r="Q36" s="296">
        <f t="shared" si="4"/>
        <v>0</v>
      </c>
      <c r="R36" s="301">
        <f t="shared" si="5"/>
        <v>0</v>
      </c>
      <c r="S36" s="56"/>
      <c r="T36" s="61">
        <v>1.1721000000000001E-2</v>
      </c>
      <c r="U36" s="267">
        <f t="shared" si="6"/>
        <v>0</v>
      </c>
      <c r="V36" s="268">
        <f t="shared" si="7"/>
        <v>0</v>
      </c>
      <c r="W36" s="64">
        <v>7.5430000000000002E-3</v>
      </c>
      <c r="X36" s="267">
        <f t="shared" si="8"/>
        <v>0</v>
      </c>
      <c r="Y36" s="267">
        <f t="shared" si="9"/>
        <v>0</v>
      </c>
    </row>
    <row r="37" spans="1:25" ht="11.25" customHeight="1">
      <c r="A37" s="27">
        <v>31</v>
      </c>
      <c r="B37" s="45" t="s">
        <v>414</v>
      </c>
      <c r="C37" s="2013"/>
      <c r="D37" s="2016"/>
      <c r="E37" s="2010"/>
      <c r="F37" s="61">
        <v>4.7591172809132345E-2</v>
      </c>
      <c r="G37" s="293">
        <f t="shared" si="10"/>
        <v>0</v>
      </c>
      <c r="H37" s="64">
        <v>0.49554509652462053</v>
      </c>
      <c r="I37" s="61">
        <v>0.31754412275277494</v>
      </c>
      <c r="J37" s="293">
        <f t="shared" si="0"/>
        <v>0</v>
      </c>
      <c r="K37" s="296">
        <f t="shared" si="1"/>
        <v>0</v>
      </c>
      <c r="L37" s="2007"/>
      <c r="M37" s="2004"/>
      <c r="N37" s="61">
        <v>4.7591172809132345E-2</v>
      </c>
      <c r="O37" s="296">
        <f t="shared" si="2"/>
        <v>0</v>
      </c>
      <c r="P37" s="301">
        <f t="shared" si="3"/>
        <v>0</v>
      </c>
      <c r="Q37" s="296">
        <f t="shared" si="4"/>
        <v>0</v>
      </c>
      <c r="R37" s="301">
        <f t="shared" si="5"/>
        <v>0</v>
      </c>
      <c r="S37" s="56"/>
      <c r="T37" s="61">
        <v>6.6244999999999998E-2</v>
      </c>
      <c r="U37" s="267">
        <f t="shared" si="6"/>
        <v>0</v>
      </c>
      <c r="V37" s="268">
        <f t="shared" si="7"/>
        <v>0</v>
      </c>
      <c r="W37" s="64">
        <v>6.4505000000000007E-2</v>
      </c>
      <c r="X37" s="267">
        <f t="shared" si="8"/>
        <v>0</v>
      </c>
      <c r="Y37" s="267">
        <f t="shared" si="9"/>
        <v>0</v>
      </c>
    </row>
    <row r="38" spans="1:25" ht="11.25" customHeight="1">
      <c r="A38" s="27">
        <v>32</v>
      </c>
      <c r="B38" s="45" t="s">
        <v>415</v>
      </c>
      <c r="C38" s="2013"/>
      <c r="D38" s="2016"/>
      <c r="E38" s="2010"/>
      <c r="F38" s="61">
        <v>3.7315684883460411E-2</v>
      </c>
      <c r="G38" s="293">
        <f t="shared" si="10"/>
        <v>0</v>
      </c>
      <c r="H38" s="64">
        <v>0.50685435249245303</v>
      </c>
      <c r="I38" s="61">
        <v>0.11709269410688172</v>
      </c>
      <c r="J38" s="293">
        <f t="shared" si="0"/>
        <v>0</v>
      </c>
      <c r="K38" s="296">
        <f t="shared" si="1"/>
        <v>0</v>
      </c>
      <c r="L38" s="2007"/>
      <c r="M38" s="2004"/>
      <c r="N38" s="61">
        <v>3.7315684883460411E-2</v>
      </c>
      <c r="O38" s="296">
        <f t="shared" si="2"/>
        <v>0</v>
      </c>
      <c r="P38" s="301">
        <f t="shared" si="3"/>
        <v>0</v>
      </c>
      <c r="Q38" s="296">
        <f t="shared" si="4"/>
        <v>0</v>
      </c>
      <c r="R38" s="301">
        <f t="shared" si="5"/>
        <v>0</v>
      </c>
      <c r="S38" s="56"/>
      <c r="T38" s="61">
        <v>2.6584E-2</v>
      </c>
      <c r="U38" s="267">
        <f t="shared" si="6"/>
        <v>0</v>
      </c>
      <c r="V38" s="268">
        <f t="shared" si="7"/>
        <v>0</v>
      </c>
      <c r="W38" s="64">
        <v>2.4732000000000001E-2</v>
      </c>
      <c r="X38" s="267">
        <f t="shared" si="8"/>
        <v>0</v>
      </c>
      <c r="Y38" s="267">
        <f t="shared" si="9"/>
        <v>0</v>
      </c>
    </row>
    <row r="39" spans="1:25" ht="11.25" customHeight="1">
      <c r="A39" s="27">
        <v>33</v>
      </c>
      <c r="B39" s="45" t="s">
        <v>5</v>
      </c>
      <c r="C39" s="2013"/>
      <c r="D39" s="2016"/>
      <c r="E39" s="2010"/>
      <c r="F39" s="61">
        <v>2.1292925249441971E-3</v>
      </c>
      <c r="G39" s="293">
        <f t="shared" si="10"/>
        <v>0</v>
      </c>
      <c r="H39" s="64">
        <v>0.68176766526797428</v>
      </c>
      <c r="I39" s="61">
        <v>0.34789626906938165</v>
      </c>
      <c r="J39" s="293">
        <f t="shared" si="0"/>
        <v>0</v>
      </c>
      <c r="K39" s="296">
        <f t="shared" si="1"/>
        <v>0</v>
      </c>
      <c r="L39" s="2007"/>
      <c r="M39" s="2004"/>
      <c r="N39" s="61">
        <v>2.1292925249441971E-3</v>
      </c>
      <c r="O39" s="296">
        <f t="shared" si="2"/>
        <v>0</v>
      </c>
      <c r="P39" s="301">
        <f t="shared" si="3"/>
        <v>0</v>
      </c>
      <c r="Q39" s="296">
        <f t="shared" si="4"/>
        <v>0</v>
      </c>
      <c r="R39" s="301">
        <f t="shared" si="5"/>
        <v>0</v>
      </c>
      <c r="S39" s="56"/>
      <c r="T39" s="61">
        <v>4.7114000000000003E-2</v>
      </c>
      <c r="U39" s="267">
        <f t="shared" si="6"/>
        <v>0</v>
      </c>
      <c r="V39" s="268">
        <f t="shared" si="7"/>
        <v>0</v>
      </c>
      <c r="W39" s="64">
        <v>4.7114000000000003E-2</v>
      </c>
      <c r="X39" s="267">
        <f t="shared" si="8"/>
        <v>0</v>
      </c>
      <c r="Y39" s="267">
        <f t="shared" si="9"/>
        <v>0</v>
      </c>
    </row>
    <row r="40" spans="1:25" ht="11.25" customHeight="1">
      <c r="A40" s="27">
        <v>34</v>
      </c>
      <c r="B40" s="45" t="s">
        <v>23</v>
      </c>
      <c r="C40" s="2013"/>
      <c r="D40" s="2016"/>
      <c r="E40" s="2010"/>
      <c r="F40" s="61">
        <v>2.4455343201512322E-2</v>
      </c>
      <c r="G40" s="293">
        <f t="shared" si="10"/>
        <v>0</v>
      </c>
      <c r="H40" s="64">
        <v>0.76690707756076182</v>
      </c>
      <c r="I40" s="61">
        <v>0.553483385742357</v>
      </c>
      <c r="J40" s="293">
        <f t="shared" si="0"/>
        <v>0</v>
      </c>
      <c r="K40" s="296">
        <f t="shared" si="1"/>
        <v>0</v>
      </c>
      <c r="L40" s="2007"/>
      <c r="M40" s="2004"/>
      <c r="N40" s="61">
        <v>2.4455343201512322E-2</v>
      </c>
      <c r="O40" s="296">
        <f t="shared" si="2"/>
        <v>0</v>
      </c>
      <c r="P40" s="301">
        <f t="shared" si="3"/>
        <v>0</v>
      </c>
      <c r="Q40" s="296">
        <f t="shared" si="4"/>
        <v>0</v>
      </c>
      <c r="R40" s="301">
        <f t="shared" si="5"/>
        <v>0</v>
      </c>
      <c r="S40" s="56"/>
      <c r="T40" s="61">
        <v>7.4245000000000005E-2</v>
      </c>
      <c r="U40" s="267">
        <f t="shared" si="6"/>
        <v>0</v>
      </c>
      <c r="V40" s="268">
        <f t="shared" si="7"/>
        <v>0</v>
      </c>
      <c r="W40" s="64">
        <v>7.3960999999999999E-2</v>
      </c>
      <c r="X40" s="267">
        <f t="shared" si="8"/>
        <v>0</v>
      </c>
      <c r="Y40" s="267">
        <f t="shared" si="9"/>
        <v>0</v>
      </c>
    </row>
    <row r="41" spans="1:25" ht="11.25" customHeight="1">
      <c r="A41" s="27">
        <v>35</v>
      </c>
      <c r="B41" s="228" t="s">
        <v>416</v>
      </c>
      <c r="C41" s="2013"/>
      <c r="D41" s="2016"/>
      <c r="E41" s="2010"/>
      <c r="F41" s="61">
        <v>6.358520352054374E-2</v>
      </c>
      <c r="G41" s="293">
        <f t="shared" si="10"/>
        <v>0</v>
      </c>
      <c r="H41" s="64">
        <v>0.60740150942882609</v>
      </c>
      <c r="I41" s="61">
        <v>0.49488441096207375</v>
      </c>
      <c r="J41" s="293">
        <f t="shared" si="0"/>
        <v>0</v>
      </c>
      <c r="K41" s="296">
        <f t="shared" si="1"/>
        <v>0</v>
      </c>
      <c r="L41" s="2007"/>
      <c r="M41" s="2004"/>
      <c r="N41" s="61">
        <v>6.358520352054374E-2</v>
      </c>
      <c r="O41" s="296">
        <f t="shared" si="2"/>
        <v>0</v>
      </c>
      <c r="P41" s="301">
        <f t="shared" si="3"/>
        <v>0</v>
      </c>
      <c r="Q41" s="296">
        <f t="shared" si="4"/>
        <v>0</v>
      </c>
      <c r="R41" s="301">
        <f t="shared" si="5"/>
        <v>0</v>
      </c>
      <c r="S41" s="56"/>
      <c r="T41" s="61">
        <v>0.117211</v>
      </c>
      <c r="U41" s="267">
        <f t="shared" si="6"/>
        <v>0</v>
      </c>
      <c r="V41" s="268">
        <f t="shared" si="7"/>
        <v>0</v>
      </c>
      <c r="W41" s="64">
        <v>0.112761</v>
      </c>
      <c r="X41" s="267">
        <f t="shared" si="8"/>
        <v>0</v>
      </c>
      <c r="Y41" s="267">
        <f t="shared" si="9"/>
        <v>0</v>
      </c>
    </row>
    <row r="42" spans="1:25" ht="11.25" customHeight="1">
      <c r="A42" s="27">
        <v>36</v>
      </c>
      <c r="B42" s="45" t="s">
        <v>881</v>
      </c>
      <c r="C42" s="2013"/>
      <c r="D42" s="2016"/>
      <c r="E42" s="2010"/>
      <c r="F42" s="61">
        <v>8.8066390764001638E-3</v>
      </c>
      <c r="G42" s="293">
        <f t="shared" si="10"/>
        <v>0</v>
      </c>
      <c r="H42" s="64">
        <v>0.5384297389258117</v>
      </c>
      <c r="I42" s="61">
        <v>0.47085572550640759</v>
      </c>
      <c r="J42" s="293">
        <f t="shared" si="0"/>
        <v>0</v>
      </c>
      <c r="K42" s="296">
        <f t="shared" si="1"/>
        <v>0</v>
      </c>
      <c r="L42" s="2007"/>
      <c r="M42" s="2004"/>
      <c r="N42" s="61">
        <v>8.8066390764001638E-3</v>
      </c>
      <c r="O42" s="296">
        <f t="shared" si="2"/>
        <v>0</v>
      </c>
      <c r="P42" s="301">
        <f t="shared" si="3"/>
        <v>0</v>
      </c>
      <c r="Q42" s="296">
        <f t="shared" si="4"/>
        <v>0</v>
      </c>
      <c r="R42" s="301">
        <f t="shared" si="5"/>
        <v>0</v>
      </c>
      <c r="S42" s="56"/>
      <c r="T42" s="61">
        <v>0.26683000000000001</v>
      </c>
      <c r="U42" s="267">
        <f t="shared" si="6"/>
        <v>0</v>
      </c>
      <c r="V42" s="268">
        <f t="shared" si="7"/>
        <v>0</v>
      </c>
      <c r="W42" s="64">
        <v>0.25503199999999998</v>
      </c>
      <c r="X42" s="267">
        <f t="shared" si="8"/>
        <v>0</v>
      </c>
      <c r="Y42" s="267">
        <f t="shared" si="9"/>
        <v>0</v>
      </c>
    </row>
    <row r="43" spans="1:25" ht="11.25" customHeight="1">
      <c r="A43" s="27">
        <v>37</v>
      </c>
      <c r="B43" s="45" t="s">
        <v>24</v>
      </c>
      <c r="C43" s="2013"/>
      <c r="D43" s="2016"/>
      <c r="E43" s="2010"/>
      <c r="F43" s="61">
        <v>4.8059433844830329E-2</v>
      </c>
      <c r="G43" s="293">
        <f t="shared" si="10"/>
        <v>0</v>
      </c>
      <c r="H43" s="64">
        <v>0.59293117856484856</v>
      </c>
      <c r="I43" s="61">
        <v>0.34209346209346209</v>
      </c>
      <c r="J43" s="293">
        <f t="shared" si="0"/>
        <v>0</v>
      </c>
      <c r="K43" s="296">
        <f t="shared" si="1"/>
        <v>0</v>
      </c>
      <c r="L43" s="2007"/>
      <c r="M43" s="2004"/>
      <c r="N43" s="61">
        <v>4.8059433844830329E-2</v>
      </c>
      <c r="O43" s="296">
        <f t="shared" si="2"/>
        <v>0</v>
      </c>
      <c r="P43" s="301">
        <f t="shared" si="3"/>
        <v>0</v>
      </c>
      <c r="Q43" s="296">
        <f t="shared" si="4"/>
        <v>0</v>
      </c>
      <c r="R43" s="301">
        <f t="shared" si="5"/>
        <v>0</v>
      </c>
      <c r="S43" s="56"/>
      <c r="T43" s="61">
        <v>0.101423</v>
      </c>
      <c r="U43" s="267">
        <f t="shared" si="6"/>
        <v>0</v>
      </c>
      <c r="V43" s="268">
        <f t="shared" si="7"/>
        <v>0</v>
      </c>
      <c r="W43" s="64">
        <v>8.7041999999999994E-2</v>
      </c>
      <c r="X43" s="267">
        <f t="shared" si="8"/>
        <v>0</v>
      </c>
      <c r="Y43" s="267">
        <f t="shared" si="9"/>
        <v>0</v>
      </c>
    </row>
    <row r="44" spans="1:25" ht="11.25" customHeight="1">
      <c r="A44" s="27">
        <v>38</v>
      </c>
      <c r="B44" s="45" t="s">
        <v>418</v>
      </c>
      <c r="C44" s="2013"/>
      <c r="D44" s="2016"/>
      <c r="E44" s="2010"/>
      <c r="F44" s="61">
        <v>0.12187415559024514</v>
      </c>
      <c r="G44" s="293">
        <f t="shared" si="10"/>
        <v>0</v>
      </c>
      <c r="H44" s="64">
        <v>0.52175477031474105</v>
      </c>
      <c r="I44" s="61">
        <v>0.25445237111679436</v>
      </c>
      <c r="J44" s="293">
        <f t="shared" si="0"/>
        <v>0</v>
      </c>
      <c r="K44" s="296">
        <f t="shared" si="1"/>
        <v>0</v>
      </c>
      <c r="L44" s="2007"/>
      <c r="M44" s="2004"/>
      <c r="N44" s="61">
        <v>0.12187415559024514</v>
      </c>
      <c r="O44" s="296">
        <f t="shared" si="2"/>
        <v>0</v>
      </c>
      <c r="P44" s="301">
        <f t="shared" si="3"/>
        <v>0</v>
      </c>
      <c r="Q44" s="296">
        <f t="shared" si="4"/>
        <v>0</v>
      </c>
      <c r="R44" s="301">
        <f t="shared" si="5"/>
        <v>0</v>
      </c>
      <c r="S44" s="56"/>
      <c r="T44" s="61">
        <v>0.159195</v>
      </c>
      <c r="U44" s="267">
        <f t="shared" si="6"/>
        <v>0</v>
      </c>
      <c r="V44" s="268">
        <f t="shared" si="7"/>
        <v>0</v>
      </c>
      <c r="W44" s="64">
        <v>0.11938699999999999</v>
      </c>
      <c r="X44" s="267">
        <f t="shared" si="8"/>
        <v>0</v>
      </c>
      <c r="Y44" s="267">
        <f t="shared" si="9"/>
        <v>0</v>
      </c>
    </row>
    <row r="45" spans="1:25" ht="11.25" customHeight="1">
      <c r="A45" s="27">
        <v>39</v>
      </c>
      <c r="B45" s="45" t="s">
        <v>419</v>
      </c>
      <c r="C45" s="2013"/>
      <c r="D45" s="2016"/>
      <c r="E45" s="2010"/>
      <c r="F45" s="61">
        <v>1.1853368935247008E-3</v>
      </c>
      <c r="G45" s="293">
        <f t="shared" si="10"/>
        <v>0</v>
      </c>
      <c r="H45" s="64">
        <v>0</v>
      </c>
      <c r="I45" s="61">
        <v>0</v>
      </c>
      <c r="J45" s="293">
        <f t="shared" si="0"/>
        <v>0</v>
      </c>
      <c r="K45" s="296">
        <f t="shared" si="1"/>
        <v>0</v>
      </c>
      <c r="L45" s="2007"/>
      <c r="M45" s="2004"/>
      <c r="N45" s="61">
        <v>1.1853368935247008E-3</v>
      </c>
      <c r="O45" s="296">
        <f t="shared" si="2"/>
        <v>0</v>
      </c>
      <c r="P45" s="301">
        <f t="shared" si="3"/>
        <v>0</v>
      </c>
      <c r="Q45" s="296">
        <f t="shared" si="4"/>
        <v>0</v>
      </c>
      <c r="R45" s="301">
        <f t="shared" si="5"/>
        <v>0</v>
      </c>
      <c r="S45" s="56"/>
      <c r="T45" s="61">
        <v>0</v>
      </c>
      <c r="U45" s="267">
        <f t="shared" si="6"/>
        <v>0</v>
      </c>
      <c r="V45" s="268">
        <f t="shared" si="7"/>
        <v>0</v>
      </c>
      <c r="W45" s="64">
        <v>0</v>
      </c>
      <c r="X45" s="267">
        <f t="shared" si="8"/>
        <v>0</v>
      </c>
      <c r="Y45" s="267">
        <f t="shared" si="9"/>
        <v>0</v>
      </c>
    </row>
    <row r="46" spans="1:25" ht="11.25" customHeight="1">
      <c r="A46" s="27">
        <v>40</v>
      </c>
      <c r="B46" s="45" t="s">
        <v>420</v>
      </c>
      <c r="C46" s="2014"/>
      <c r="D46" s="2017"/>
      <c r="E46" s="2011"/>
      <c r="F46" s="61">
        <v>3.5003483290920526E-3</v>
      </c>
      <c r="G46" s="293">
        <f t="shared" si="10"/>
        <v>0</v>
      </c>
      <c r="H46" s="64">
        <v>0.40399735782318719</v>
      </c>
      <c r="I46" s="61">
        <v>1.23585689629456E-2</v>
      </c>
      <c r="J46" s="297">
        <f t="shared" si="0"/>
        <v>0</v>
      </c>
      <c r="K46" s="298">
        <f t="shared" si="1"/>
        <v>0</v>
      </c>
      <c r="L46" s="2008"/>
      <c r="M46" s="2005"/>
      <c r="N46" s="61">
        <v>3.5003483290920526E-3</v>
      </c>
      <c r="O46" s="298">
        <f t="shared" si="2"/>
        <v>0</v>
      </c>
      <c r="P46" s="302">
        <f t="shared" si="3"/>
        <v>0</v>
      </c>
      <c r="Q46" s="298">
        <f t="shared" si="4"/>
        <v>0</v>
      </c>
      <c r="R46" s="302">
        <f t="shared" si="5"/>
        <v>0</v>
      </c>
      <c r="S46" s="56"/>
      <c r="T46" s="61">
        <v>6.2649999999999997E-3</v>
      </c>
      <c r="U46" s="267">
        <f t="shared" si="6"/>
        <v>0</v>
      </c>
      <c r="V46" s="268">
        <f t="shared" si="7"/>
        <v>0</v>
      </c>
      <c r="W46" s="64">
        <v>6.2649999999999997E-3</v>
      </c>
      <c r="X46" s="267">
        <f t="shared" si="8"/>
        <v>0</v>
      </c>
      <c r="Y46" s="267">
        <f t="shared" si="9"/>
        <v>0</v>
      </c>
    </row>
    <row r="47" spans="1:25" ht="11.25" customHeight="1">
      <c r="A47" s="31"/>
      <c r="B47" s="49" t="s">
        <v>39</v>
      </c>
      <c r="C47" s="291">
        <f>SUM(C7)</f>
        <v>0</v>
      </c>
      <c r="D47" s="54"/>
      <c r="E47" s="291">
        <f>SUM(E7)</f>
        <v>0</v>
      </c>
      <c r="F47" s="67"/>
      <c r="G47" s="294">
        <f>SUM(G7:G46)</f>
        <v>0</v>
      </c>
      <c r="H47" s="54"/>
      <c r="I47" s="54"/>
      <c r="J47" s="297">
        <f>SUM(J7:J46)</f>
        <v>0</v>
      </c>
      <c r="K47" s="298">
        <f>SUM(K7:K46)</f>
        <v>0</v>
      </c>
      <c r="L47" s="54"/>
      <c r="M47" s="299">
        <f>SUM(M7)</f>
        <v>0</v>
      </c>
      <c r="N47" s="67"/>
      <c r="O47" s="303">
        <f>SUM(O7:O46)</f>
        <v>0</v>
      </c>
      <c r="P47" s="297">
        <f>SUM(P7:P46)</f>
        <v>0</v>
      </c>
      <c r="Q47" s="298">
        <f>SUM(Q7:Q46)</f>
        <v>0</v>
      </c>
      <c r="R47" s="298">
        <f>SUM(R7:R46)</f>
        <v>0</v>
      </c>
      <c r="S47" s="56"/>
      <c r="T47" s="31"/>
      <c r="U47" s="270">
        <f>SUM(U7:U46)</f>
        <v>0</v>
      </c>
      <c r="V47" s="271">
        <f>SUM(V7:V46)</f>
        <v>0</v>
      </c>
      <c r="W47" s="54"/>
      <c r="X47" s="270">
        <f>SUM(X7:X46)</f>
        <v>0</v>
      </c>
      <c r="Y47" s="270">
        <f>SUM(Y7:Y46)</f>
        <v>0</v>
      </c>
    </row>
    <row r="48" spans="1:25" ht="11.25" customHeight="1"/>
    <row r="49" spans="2:19" ht="11.25" customHeight="1">
      <c r="B49" t="s">
        <v>40</v>
      </c>
      <c r="F49" s="16" t="s">
        <v>41</v>
      </c>
      <c r="L49" s="93" t="s">
        <v>830</v>
      </c>
      <c r="O49" s="3"/>
    </row>
    <row r="50" spans="2:19" ht="11.25" customHeight="1">
      <c r="B50" s="1919" t="s">
        <v>251</v>
      </c>
      <c r="C50" s="1902" t="s">
        <v>285</v>
      </c>
      <c r="D50" s="1902" t="s">
        <v>284</v>
      </c>
      <c r="E50" s="1902" t="s">
        <v>247</v>
      </c>
      <c r="F50" s="1902" t="s">
        <v>286</v>
      </c>
      <c r="K50" s="16" t="s">
        <v>400</v>
      </c>
      <c r="L50" s="532">
        <v>0.71457767574680142</v>
      </c>
      <c r="P50" s="3"/>
    </row>
    <row r="51" spans="2:19" ht="11.25" customHeight="1">
      <c r="B51" s="2001"/>
      <c r="C51" s="1903"/>
      <c r="D51" s="1927"/>
      <c r="E51" s="1927"/>
      <c r="F51" s="1927"/>
      <c r="K51" s="16" t="s">
        <v>399</v>
      </c>
      <c r="L51" s="533">
        <v>0.72940360457563114</v>
      </c>
      <c r="P51" s="3"/>
    </row>
    <row r="52" spans="2:19" ht="11.25" customHeight="1">
      <c r="B52" s="2002"/>
      <c r="C52" s="1904"/>
      <c r="D52" s="1928"/>
      <c r="E52" s="1928"/>
      <c r="F52" s="1928"/>
      <c r="K52" s="16" t="s">
        <v>833</v>
      </c>
      <c r="L52" s="533">
        <v>0.74266018222995844</v>
      </c>
      <c r="P52" s="3"/>
    </row>
    <row r="53" spans="2:19" ht="11.25" customHeight="1">
      <c r="B53" s="19" t="s">
        <v>44</v>
      </c>
      <c r="C53" s="480">
        <f>C54</f>
        <v>0</v>
      </c>
      <c r="D53" s="481">
        <f>G47</f>
        <v>0</v>
      </c>
      <c r="E53" s="481">
        <f>O47</f>
        <v>0</v>
      </c>
      <c r="F53" s="482">
        <f>SUM(C53:E53)</f>
        <v>0</v>
      </c>
      <c r="K53" s="16" t="s">
        <v>834</v>
      </c>
      <c r="L53" s="533">
        <v>0.71645070158246982</v>
      </c>
      <c r="Q53" s="3"/>
    </row>
    <row r="54" spans="2:19" ht="11.25" customHeight="1">
      <c r="B54" s="19" t="s">
        <v>45</v>
      </c>
      <c r="C54" s="483">
        <f>C55</f>
        <v>0</v>
      </c>
      <c r="D54" s="484">
        <f>J47</f>
        <v>0</v>
      </c>
      <c r="E54" s="484">
        <f>P47</f>
        <v>0</v>
      </c>
      <c r="F54" s="485">
        <f>SUM(C54:E54)</f>
        <v>0</v>
      </c>
      <c r="K54" s="16" t="s">
        <v>836</v>
      </c>
      <c r="L54" s="533">
        <v>0.71843111680682681</v>
      </c>
      <c r="R54" s="3"/>
      <c r="S54" s="3"/>
    </row>
    <row r="55" spans="2:19" ht="11.25" customHeight="1">
      <c r="B55" s="197" t="s">
        <v>271</v>
      </c>
      <c r="C55" s="486">
        <f>C47</f>
        <v>0</v>
      </c>
      <c r="D55" s="487">
        <f>K47</f>
        <v>0</v>
      </c>
      <c r="E55" s="487">
        <f>Q47</f>
        <v>0</v>
      </c>
      <c r="F55" s="488">
        <f>SUM(C55:E55)</f>
        <v>0</v>
      </c>
      <c r="H55" s="196"/>
      <c r="K55" s="16" t="s">
        <v>835</v>
      </c>
      <c r="L55" s="533">
        <v>0.6129042912284024</v>
      </c>
    </row>
    <row r="56" spans="2:19" ht="11.25" customHeight="1">
      <c r="K56" s="230" t="s">
        <v>872</v>
      </c>
      <c r="L56" s="534">
        <f>AVERAGE(L50:L54)</f>
        <v>0.7243046561883375</v>
      </c>
    </row>
    <row r="57" spans="2:19" ht="11.25" customHeight="1">
      <c r="L57" s="535" t="s">
        <v>832</v>
      </c>
    </row>
    <row r="58" spans="2:19" ht="11.25" customHeight="1">
      <c r="B58" t="s">
        <v>46</v>
      </c>
      <c r="F58" s="16" t="s">
        <v>47</v>
      </c>
    </row>
    <row r="59" spans="2:19" ht="11.25" customHeight="1">
      <c r="B59" s="1919" t="s">
        <v>251</v>
      </c>
      <c r="C59" s="1902" t="s">
        <v>285</v>
      </c>
      <c r="D59" s="1902" t="s">
        <v>284</v>
      </c>
      <c r="E59" s="1902" t="s">
        <v>247</v>
      </c>
      <c r="F59" s="1902" t="s">
        <v>39</v>
      </c>
    </row>
    <row r="60" spans="2:19" ht="11.25" customHeight="1">
      <c r="B60" s="2001"/>
      <c r="C60" s="1903"/>
      <c r="D60" s="1927"/>
      <c r="E60" s="1927"/>
      <c r="F60" s="1927"/>
    </row>
    <row r="61" spans="2:19" ht="11.25" customHeight="1">
      <c r="B61" s="2002"/>
      <c r="C61" s="1904"/>
      <c r="D61" s="1928"/>
      <c r="E61" s="1928"/>
      <c r="F61" s="1928"/>
    </row>
    <row r="62" spans="2:19" ht="11.25" customHeight="1">
      <c r="B62" s="31" t="s">
        <v>272</v>
      </c>
      <c r="C62" s="221" t="s">
        <v>276</v>
      </c>
      <c r="D62" s="202">
        <f>U47</f>
        <v>0</v>
      </c>
      <c r="E62" s="9">
        <f>V47</f>
        <v>0</v>
      </c>
      <c r="F62" s="9">
        <f>D62+E62</f>
        <v>0</v>
      </c>
    </row>
    <row r="63" spans="2:19" ht="11.25" customHeight="1">
      <c r="B63" s="197" t="s">
        <v>273</v>
      </c>
      <c r="C63" s="221" t="s">
        <v>276</v>
      </c>
      <c r="D63" s="202">
        <f>X47</f>
        <v>0</v>
      </c>
      <c r="E63" s="9">
        <f>Y47</f>
        <v>0</v>
      </c>
      <c r="F63" s="9">
        <f>D63+E63</f>
        <v>0</v>
      </c>
    </row>
    <row r="64" spans="2:19" ht="11.25" customHeight="1" thickBot="1"/>
    <row r="65" spans="2:5" ht="15" thickBot="1">
      <c r="B65" s="12" t="s">
        <v>61</v>
      </c>
      <c r="C65" s="12"/>
      <c r="D65" s="203">
        <f>F54/43744.2</f>
        <v>0</v>
      </c>
      <c r="E65" s="229" t="s">
        <v>902</v>
      </c>
    </row>
  </sheetData>
  <sheetProtection algorithmName="SHA-512" hashValue="aHs7q+QUz7N/CSM3S01AxAt8hMThTain5flgHaNphvcA+ld67jgGvbeJ6+6olGA13s/TCvd2afP3JNiv3M7D5g==" saltValue="8R9sKFFZCIHytID71uewdw==" spinCount="100000" sheet="1" objects="1" scenarios="1"/>
  <mergeCells count="15">
    <mergeCell ref="M7:M46"/>
    <mergeCell ref="L7:L46"/>
    <mergeCell ref="E7:E46"/>
    <mergeCell ref="C7:C46"/>
    <mergeCell ref="D7:D46"/>
    <mergeCell ref="B59:B61"/>
    <mergeCell ref="D59:D61"/>
    <mergeCell ref="E59:E61"/>
    <mergeCell ref="F59:F61"/>
    <mergeCell ref="B50:B52"/>
    <mergeCell ref="D50:D52"/>
    <mergeCell ref="E50:E52"/>
    <mergeCell ref="F50:F52"/>
    <mergeCell ref="C50:C52"/>
    <mergeCell ref="C59:C61"/>
  </mergeCells>
  <phoneticPr fontId="4"/>
  <hyperlinks>
    <hyperlink ref="J1" location="目次!A1" display="目次へ戻る" xr:uid="{00000000-0004-0000-0700-000000000000}"/>
    <hyperlink ref="J3" location="'③-40フロー'!A1" display="波及効果分析フロー図" xr:uid="{00000000-0004-0000-0700-000001000000}"/>
  </hyperlinks>
  <printOptions horizontalCentered="1"/>
  <pageMargins left="0.47244094488188981" right="0.47244094488188981" top="0.98425196850393704" bottom="0.78740157480314965" header="0.39370078740157483" footer="0.51181102362204722"/>
  <pageSetup paperSize="9" scale="65" orientation="landscape" r:id="rId1"/>
  <headerFooter alignWithMargins="0">
    <oddHeader>&amp;R&amp;A</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9" tint="0.79998168889431442"/>
  </sheetPr>
  <dimension ref="A1:W65"/>
  <sheetViews>
    <sheetView showGridLines="0" workbookViewId="0">
      <pane xSplit="2" ySplit="6" topLeftCell="C7" activePane="bottomRight" state="frozen"/>
      <selection activeCell="F50" sqref="F50:F52"/>
      <selection pane="topRight" activeCell="F50" sqref="F50:F52"/>
      <selection pane="bottomLeft" activeCell="F50" sqref="F50:F52"/>
      <selection pane="bottomRight" activeCell="F50" sqref="F50:F52"/>
    </sheetView>
  </sheetViews>
  <sheetFormatPr defaultRowHeight="11.25"/>
  <cols>
    <col min="1" max="1" width="2.83203125" customWidth="1"/>
    <col min="2" max="2" width="21" customWidth="1"/>
    <col min="3" max="3" width="10.83203125" customWidth="1"/>
    <col min="4" max="9" width="10" customWidth="1"/>
    <col min="10" max="10" width="11.1640625" customWidth="1"/>
    <col min="11" max="16" width="10" customWidth="1"/>
    <col min="17" max="17" width="3.5" customWidth="1"/>
    <col min="18" max="23" width="10" customWidth="1"/>
  </cols>
  <sheetData>
    <row r="1" spans="1:23" ht="15.75" customHeight="1">
      <c r="B1" s="2" t="s">
        <v>670</v>
      </c>
      <c r="I1" s="92" t="s">
        <v>73</v>
      </c>
    </row>
    <row r="2" spans="1:23" ht="2.25" customHeight="1">
      <c r="B2" s="95"/>
    </row>
    <row r="3" spans="1:23" ht="15.75" customHeight="1">
      <c r="B3" s="2" t="s">
        <v>78</v>
      </c>
      <c r="I3" s="192" t="s">
        <v>112</v>
      </c>
    </row>
    <row r="4" spans="1:23" ht="11.25" customHeight="1">
      <c r="B4" s="6"/>
      <c r="J4" t="s">
        <v>790</v>
      </c>
      <c r="L4" t="s">
        <v>52</v>
      </c>
      <c r="R4" t="s">
        <v>787</v>
      </c>
      <c r="U4" t="s">
        <v>787</v>
      </c>
    </row>
    <row r="5" spans="1:23" ht="33.75" customHeight="1">
      <c r="A5" s="19"/>
      <c r="B5" s="479" t="s">
        <v>809</v>
      </c>
      <c r="C5" s="21" t="s">
        <v>250</v>
      </c>
      <c r="D5" s="26" t="s">
        <v>248</v>
      </c>
      <c r="E5" s="55" t="s">
        <v>255</v>
      </c>
      <c r="F5" s="21" t="s">
        <v>58</v>
      </c>
      <c r="G5" s="21" t="s">
        <v>266</v>
      </c>
      <c r="H5" s="55" t="s">
        <v>256</v>
      </c>
      <c r="I5" s="21" t="s">
        <v>254</v>
      </c>
      <c r="J5" s="26" t="s">
        <v>278</v>
      </c>
      <c r="K5" s="21" t="s">
        <v>259</v>
      </c>
      <c r="L5" s="26" t="s">
        <v>59</v>
      </c>
      <c r="M5" s="21" t="s">
        <v>260</v>
      </c>
      <c r="N5" s="55" t="s">
        <v>261</v>
      </c>
      <c r="O5" s="21" t="s">
        <v>262</v>
      </c>
      <c r="P5" s="21" t="s">
        <v>60</v>
      </c>
      <c r="Q5" s="195"/>
      <c r="R5" s="55" t="s">
        <v>267</v>
      </c>
      <c r="S5" s="21" t="s">
        <v>257</v>
      </c>
      <c r="T5" s="26" t="s">
        <v>263</v>
      </c>
      <c r="U5" s="21" t="s">
        <v>268</v>
      </c>
      <c r="V5" s="21" t="s">
        <v>258</v>
      </c>
      <c r="W5" s="21" t="s">
        <v>264</v>
      </c>
    </row>
    <row r="6" spans="1:23" ht="11.25" customHeight="1">
      <c r="A6" s="27"/>
      <c r="B6" s="28"/>
      <c r="C6" s="59" t="s">
        <v>249</v>
      </c>
      <c r="D6" s="34" t="s">
        <v>165</v>
      </c>
      <c r="E6" s="57" t="s">
        <v>164</v>
      </c>
      <c r="F6" s="29" t="s">
        <v>169</v>
      </c>
      <c r="G6" s="29" t="s">
        <v>175</v>
      </c>
      <c r="H6" s="57" t="s">
        <v>176</v>
      </c>
      <c r="I6" s="29" t="s">
        <v>185</v>
      </c>
      <c r="J6" s="34" t="s">
        <v>155</v>
      </c>
      <c r="K6" s="29" t="s">
        <v>191</v>
      </c>
      <c r="L6" s="34" t="s">
        <v>192</v>
      </c>
      <c r="M6" s="29" t="s">
        <v>197</v>
      </c>
      <c r="N6" s="57" t="s">
        <v>199</v>
      </c>
      <c r="O6" s="29" t="s">
        <v>206</v>
      </c>
      <c r="P6" s="29" t="s">
        <v>198</v>
      </c>
      <c r="Q6" s="195"/>
      <c r="R6" s="58" t="s">
        <v>207</v>
      </c>
      <c r="S6" s="59" t="s">
        <v>208</v>
      </c>
      <c r="T6" s="59" t="s">
        <v>209</v>
      </c>
      <c r="U6" s="59" t="s">
        <v>216</v>
      </c>
      <c r="V6" s="59" t="s">
        <v>217</v>
      </c>
      <c r="W6" s="59" t="s">
        <v>218</v>
      </c>
    </row>
    <row r="7" spans="1:23" ht="11.25" customHeight="1">
      <c r="A7" s="35">
        <v>1</v>
      </c>
      <c r="B7" s="36" t="s">
        <v>0</v>
      </c>
      <c r="C7" s="2020">
        <v>0</v>
      </c>
      <c r="D7" s="60">
        <v>8.4147295707517028E-2</v>
      </c>
      <c r="E7" s="295">
        <f>$C$7*D7</f>
        <v>0</v>
      </c>
      <c r="F7" s="205">
        <v>0.56685942304860526</v>
      </c>
      <c r="G7" s="199">
        <v>9.4216505301231324E-2</v>
      </c>
      <c r="H7" s="323">
        <f t="shared" ref="H7:H46" si="0">E7*F7</f>
        <v>0</v>
      </c>
      <c r="I7" s="324">
        <f t="shared" ref="I7:I46" si="1">E7*G7</f>
        <v>0</v>
      </c>
      <c r="J7" s="2023">
        <v>0.72430000000000005</v>
      </c>
      <c r="K7" s="2003">
        <f>I47*J7</f>
        <v>0</v>
      </c>
      <c r="L7" s="60">
        <v>1.1060505891934592E-2</v>
      </c>
      <c r="M7" s="324">
        <f t="shared" ref="M7:M46" si="2">$K$7*L7</f>
        <v>0</v>
      </c>
      <c r="N7" s="328">
        <f t="shared" ref="N7:N46" si="3">M7*F7</f>
        <v>0</v>
      </c>
      <c r="O7" s="324">
        <f t="shared" ref="O7:O46" si="4">M7*G7</f>
        <v>0</v>
      </c>
      <c r="P7" s="328">
        <f t="shared" ref="P7:P46" si="5">E7+M7</f>
        <v>0</v>
      </c>
      <c r="Q7" s="86"/>
      <c r="R7" s="61">
        <v>0.28679199999999999</v>
      </c>
      <c r="S7" s="267">
        <f>E7*R7*100</f>
        <v>0</v>
      </c>
      <c r="T7" s="268">
        <f>M7*R7*100</f>
        <v>0</v>
      </c>
      <c r="U7" s="64">
        <v>3.4079999999999999E-2</v>
      </c>
      <c r="V7" s="273">
        <f>E7*U7*100</f>
        <v>0</v>
      </c>
      <c r="W7" s="273">
        <f>M7*U7*100</f>
        <v>0</v>
      </c>
    </row>
    <row r="8" spans="1:23" ht="11.25" customHeight="1">
      <c r="A8" s="41">
        <v>2</v>
      </c>
      <c r="B8" s="42" t="s">
        <v>243</v>
      </c>
      <c r="C8" s="2021"/>
      <c r="D8" s="66">
        <v>3.3844849791739996E-2</v>
      </c>
      <c r="E8" s="296">
        <f t="shared" ref="E8:E46" si="6">$C$7*D8</f>
        <v>0</v>
      </c>
      <c r="F8" s="206">
        <v>0.1825799210465206</v>
      </c>
      <c r="G8" s="201">
        <v>5.7405758959671802E-2</v>
      </c>
      <c r="H8" s="325">
        <f t="shared" si="0"/>
        <v>0</v>
      </c>
      <c r="I8" s="320">
        <f t="shared" si="1"/>
        <v>0</v>
      </c>
      <c r="J8" s="2024"/>
      <c r="K8" s="2018"/>
      <c r="L8" s="66">
        <v>5.4214943263391413E-3</v>
      </c>
      <c r="M8" s="320">
        <f t="shared" si="2"/>
        <v>0</v>
      </c>
      <c r="N8" s="329">
        <f t="shared" si="3"/>
        <v>0</v>
      </c>
      <c r="O8" s="320">
        <f t="shared" si="4"/>
        <v>0</v>
      </c>
      <c r="P8" s="329">
        <f t="shared" si="5"/>
        <v>0</v>
      </c>
      <c r="Q8" s="86"/>
      <c r="R8" s="61">
        <v>7.4792999999999998E-2</v>
      </c>
      <c r="S8" s="267">
        <f t="shared" ref="S8:S46" si="7">E8*R8*100</f>
        <v>0</v>
      </c>
      <c r="T8" s="268">
        <f t="shared" ref="T8:T46" si="8">M8*R8*100</f>
        <v>0</v>
      </c>
      <c r="U8" s="64">
        <v>4.3192000000000001E-2</v>
      </c>
      <c r="V8" s="267">
        <f t="shared" ref="V8:V46" si="9">E8*U8*100</f>
        <v>0</v>
      </c>
      <c r="W8" s="267">
        <f t="shared" ref="W8:W46" si="10">M8*U8*100</f>
        <v>0</v>
      </c>
    </row>
    <row r="9" spans="1:23" ht="11.25" customHeight="1">
      <c r="A9" s="41">
        <v>3</v>
      </c>
      <c r="B9" s="42" t="s">
        <v>1</v>
      </c>
      <c r="C9" s="2021"/>
      <c r="D9" s="66">
        <v>4.9622389363707083E-3</v>
      </c>
      <c r="E9" s="296">
        <f t="shared" si="6"/>
        <v>0</v>
      </c>
      <c r="F9" s="206">
        <v>0.66891471259597424</v>
      </c>
      <c r="G9" s="201">
        <v>0.2661340527080307</v>
      </c>
      <c r="H9" s="325">
        <f t="shared" si="0"/>
        <v>0</v>
      </c>
      <c r="I9" s="320">
        <f t="shared" si="1"/>
        <v>0</v>
      </c>
      <c r="J9" s="2024"/>
      <c r="K9" s="2018"/>
      <c r="L9" s="66">
        <v>7.9625129057566877E-4</v>
      </c>
      <c r="M9" s="320">
        <f t="shared" si="2"/>
        <v>0</v>
      </c>
      <c r="N9" s="329">
        <f t="shared" si="3"/>
        <v>0</v>
      </c>
      <c r="O9" s="320">
        <f t="shared" si="4"/>
        <v>0</v>
      </c>
      <c r="P9" s="329">
        <f t="shared" si="5"/>
        <v>0</v>
      </c>
      <c r="Q9" s="86"/>
      <c r="R9" s="61">
        <v>0.102511</v>
      </c>
      <c r="S9" s="267">
        <f t="shared" si="7"/>
        <v>0</v>
      </c>
      <c r="T9" s="268">
        <f t="shared" si="8"/>
        <v>0</v>
      </c>
      <c r="U9" s="64">
        <v>9.2395000000000005E-2</v>
      </c>
      <c r="V9" s="267">
        <f t="shared" si="9"/>
        <v>0</v>
      </c>
      <c r="W9" s="267">
        <f t="shared" si="10"/>
        <v>0</v>
      </c>
    </row>
    <row r="10" spans="1:23" ht="11.25" customHeight="1">
      <c r="A10" s="41">
        <v>4</v>
      </c>
      <c r="B10" s="42" t="s">
        <v>2</v>
      </c>
      <c r="C10" s="2021"/>
      <c r="D10" s="66">
        <v>2.1157788140359141E-2</v>
      </c>
      <c r="E10" s="296">
        <f t="shared" si="6"/>
        <v>0</v>
      </c>
      <c r="F10" s="206">
        <v>0.55945080403379666</v>
      </c>
      <c r="G10" s="201">
        <v>0.17278209321340965</v>
      </c>
      <c r="H10" s="325">
        <f t="shared" si="0"/>
        <v>0</v>
      </c>
      <c r="I10" s="320">
        <f t="shared" si="1"/>
        <v>0</v>
      </c>
      <c r="J10" s="2024"/>
      <c r="K10" s="2018"/>
      <c r="L10" s="66">
        <v>1.7028508571121888E-3</v>
      </c>
      <c r="M10" s="320">
        <f t="shared" si="2"/>
        <v>0</v>
      </c>
      <c r="N10" s="329">
        <f t="shared" si="3"/>
        <v>0</v>
      </c>
      <c r="O10" s="320">
        <f t="shared" si="4"/>
        <v>0</v>
      </c>
      <c r="P10" s="329">
        <f t="shared" si="5"/>
        <v>0</v>
      </c>
      <c r="Q10" s="86"/>
      <c r="R10" s="61">
        <v>0.139207</v>
      </c>
      <c r="S10" s="267">
        <f t="shared" si="7"/>
        <v>0</v>
      </c>
      <c r="T10" s="268">
        <f t="shared" si="8"/>
        <v>0</v>
      </c>
      <c r="U10" s="64">
        <v>3.0339000000000001E-2</v>
      </c>
      <c r="V10" s="267">
        <f t="shared" si="9"/>
        <v>0</v>
      </c>
      <c r="W10" s="267">
        <f t="shared" si="10"/>
        <v>0</v>
      </c>
    </row>
    <row r="11" spans="1:23" ht="11.25" customHeight="1">
      <c r="A11" s="41">
        <v>5</v>
      </c>
      <c r="B11" s="42" t="s">
        <v>405</v>
      </c>
      <c r="C11" s="2021"/>
      <c r="D11" s="66">
        <v>6.0431408050724382E-3</v>
      </c>
      <c r="E11" s="296">
        <f t="shared" si="6"/>
        <v>0</v>
      </c>
      <c r="F11" s="206">
        <v>0.41864598481176279</v>
      </c>
      <c r="G11" s="201">
        <v>0.17504174072278775</v>
      </c>
      <c r="H11" s="325">
        <f t="shared" si="0"/>
        <v>0</v>
      </c>
      <c r="I11" s="320">
        <f t="shared" si="1"/>
        <v>0</v>
      </c>
      <c r="J11" s="2024"/>
      <c r="K11" s="2018"/>
      <c r="L11" s="66">
        <v>7.7452736852923578E-4</v>
      </c>
      <c r="M11" s="320">
        <f t="shared" si="2"/>
        <v>0</v>
      </c>
      <c r="N11" s="329">
        <f t="shared" si="3"/>
        <v>0</v>
      </c>
      <c r="O11" s="320">
        <f t="shared" si="4"/>
        <v>0</v>
      </c>
      <c r="P11" s="329">
        <f t="shared" si="5"/>
        <v>0</v>
      </c>
      <c r="Q11" s="86"/>
      <c r="R11" s="61">
        <v>3.6301E-2</v>
      </c>
      <c r="S11" s="267">
        <f t="shared" si="7"/>
        <v>0</v>
      </c>
      <c r="T11" s="268">
        <f t="shared" si="8"/>
        <v>0</v>
      </c>
      <c r="U11" s="64">
        <v>3.5978000000000003E-2</v>
      </c>
      <c r="V11" s="267">
        <f t="shared" si="9"/>
        <v>0</v>
      </c>
      <c r="W11" s="267">
        <f t="shared" si="10"/>
        <v>0</v>
      </c>
    </row>
    <row r="12" spans="1:23" ht="11.25" customHeight="1">
      <c r="A12" s="41">
        <v>6</v>
      </c>
      <c r="B12" s="42" t="s">
        <v>406</v>
      </c>
      <c r="C12" s="2021"/>
      <c r="D12" s="66">
        <v>0.1446973070616753</v>
      </c>
      <c r="E12" s="296">
        <f t="shared" si="6"/>
        <v>0</v>
      </c>
      <c r="F12" s="206">
        <v>0.23218386401316113</v>
      </c>
      <c r="G12" s="201">
        <v>0.11289955285409338</v>
      </c>
      <c r="H12" s="325">
        <f t="shared" si="0"/>
        <v>0</v>
      </c>
      <c r="I12" s="320">
        <f t="shared" si="1"/>
        <v>0</v>
      </c>
      <c r="J12" s="2024"/>
      <c r="K12" s="2018"/>
      <c r="L12" s="66">
        <v>3.8725681861750405E-2</v>
      </c>
      <c r="M12" s="320">
        <f t="shared" si="2"/>
        <v>0</v>
      </c>
      <c r="N12" s="329">
        <f t="shared" si="3"/>
        <v>0</v>
      </c>
      <c r="O12" s="320">
        <f t="shared" si="4"/>
        <v>0</v>
      </c>
      <c r="P12" s="329">
        <f t="shared" si="5"/>
        <v>0</v>
      </c>
      <c r="Q12" s="86"/>
      <c r="R12" s="61">
        <v>5.3675E-2</v>
      </c>
      <c r="S12" s="267">
        <f t="shared" si="7"/>
        <v>0</v>
      </c>
      <c r="T12" s="268">
        <f t="shared" si="8"/>
        <v>0</v>
      </c>
      <c r="U12" s="64">
        <v>5.0021999999999997E-2</v>
      </c>
      <c r="V12" s="267">
        <f t="shared" si="9"/>
        <v>0</v>
      </c>
      <c r="W12" s="267">
        <f t="shared" si="10"/>
        <v>0</v>
      </c>
    </row>
    <row r="13" spans="1:23" ht="11.25" customHeight="1">
      <c r="A13" s="41">
        <v>7</v>
      </c>
      <c r="B13" s="42" t="s">
        <v>11</v>
      </c>
      <c r="C13" s="2021"/>
      <c r="D13" s="66">
        <v>2.3163393382511156E-2</v>
      </c>
      <c r="E13" s="320">
        <f t="shared" si="6"/>
        <v>0</v>
      </c>
      <c r="F13" s="206">
        <v>0.61071528937232411</v>
      </c>
      <c r="G13" s="201">
        <v>0.39250822409204372</v>
      </c>
      <c r="H13" s="325">
        <f t="shared" si="0"/>
        <v>0</v>
      </c>
      <c r="I13" s="320">
        <f t="shared" si="1"/>
        <v>0</v>
      </c>
      <c r="J13" s="2024"/>
      <c r="K13" s="2018"/>
      <c r="L13" s="66">
        <v>3.5134503402800543E-4</v>
      </c>
      <c r="M13" s="320">
        <f t="shared" si="2"/>
        <v>0</v>
      </c>
      <c r="N13" s="329">
        <f t="shared" si="3"/>
        <v>0</v>
      </c>
      <c r="O13" s="320">
        <f t="shared" si="4"/>
        <v>0</v>
      </c>
      <c r="P13" s="329">
        <f t="shared" si="5"/>
        <v>0</v>
      </c>
      <c r="Q13" s="86"/>
      <c r="R13" s="61">
        <v>0.100871</v>
      </c>
      <c r="S13" s="267">
        <f t="shared" si="7"/>
        <v>0</v>
      </c>
      <c r="T13" s="268">
        <f t="shared" si="8"/>
        <v>0</v>
      </c>
      <c r="U13" s="64">
        <v>9.3631000000000006E-2</v>
      </c>
      <c r="V13" s="267">
        <f t="shared" si="9"/>
        <v>0</v>
      </c>
      <c r="W13" s="267">
        <f t="shared" si="10"/>
        <v>0</v>
      </c>
    </row>
    <row r="14" spans="1:23" ht="11.25" customHeight="1">
      <c r="A14" s="41">
        <v>8</v>
      </c>
      <c r="B14" s="42" t="s">
        <v>407</v>
      </c>
      <c r="C14" s="2021"/>
      <c r="D14" s="66">
        <v>5.082717357833394E-2</v>
      </c>
      <c r="E14" s="320">
        <f t="shared" si="6"/>
        <v>0</v>
      </c>
      <c r="F14" s="206">
        <v>0.16092416262356332</v>
      </c>
      <c r="G14" s="201">
        <v>6.8196559686583821E-2</v>
      </c>
      <c r="H14" s="325">
        <f t="shared" si="0"/>
        <v>0</v>
      </c>
      <c r="I14" s="320">
        <f t="shared" si="1"/>
        <v>0</v>
      </c>
      <c r="J14" s="2024"/>
      <c r="K14" s="2018"/>
      <c r="L14" s="66">
        <v>2.7483723988694607E-3</v>
      </c>
      <c r="M14" s="320">
        <f t="shared" si="2"/>
        <v>0</v>
      </c>
      <c r="N14" s="329">
        <f t="shared" si="3"/>
        <v>0</v>
      </c>
      <c r="O14" s="320">
        <f t="shared" si="4"/>
        <v>0</v>
      </c>
      <c r="P14" s="329">
        <f t="shared" si="5"/>
        <v>0</v>
      </c>
      <c r="Q14" s="86"/>
      <c r="R14" s="61">
        <v>2.4726000000000001E-2</v>
      </c>
      <c r="S14" s="267">
        <f t="shared" si="7"/>
        <v>0</v>
      </c>
      <c r="T14" s="268">
        <f t="shared" si="8"/>
        <v>0</v>
      </c>
      <c r="U14" s="64">
        <v>2.1177999999999999E-2</v>
      </c>
      <c r="V14" s="267">
        <f t="shared" si="9"/>
        <v>0</v>
      </c>
      <c r="W14" s="267">
        <f t="shared" si="10"/>
        <v>0</v>
      </c>
    </row>
    <row r="15" spans="1:23" ht="11.25" customHeight="1">
      <c r="A15" s="41">
        <v>9</v>
      </c>
      <c r="B15" s="42" t="s">
        <v>12</v>
      </c>
      <c r="C15" s="2021"/>
      <c r="D15" s="66">
        <v>1.1081587548288195E-2</v>
      </c>
      <c r="E15" s="320">
        <f t="shared" si="6"/>
        <v>0</v>
      </c>
      <c r="F15" s="206">
        <v>0.62025525178907093</v>
      </c>
      <c r="G15" s="201">
        <v>0.11390693532961778</v>
      </c>
      <c r="H15" s="325">
        <f t="shared" si="0"/>
        <v>0</v>
      </c>
      <c r="I15" s="320">
        <f t="shared" si="1"/>
        <v>0</v>
      </c>
      <c r="J15" s="2024"/>
      <c r="K15" s="2018"/>
      <c r="L15" s="66">
        <v>2.7259345393236279E-4</v>
      </c>
      <c r="M15" s="320">
        <f t="shared" si="2"/>
        <v>0</v>
      </c>
      <c r="N15" s="329">
        <f t="shared" si="3"/>
        <v>0</v>
      </c>
      <c r="O15" s="320">
        <f t="shared" si="4"/>
        <v>0</v>
      </c>
      <c r="P15" s="329">
        <f t="shared" si="5"/>
        <v>0</v>
      </c>
      <c r="Q15" s="86"/>
      <c r="R15" s="61">
        <v>1.9820000000000001E-2</v>
      </c>
      <c r="S15" s="267">
        <f t="shared" si="7"/>
        <v>0</v>
      </c>
      <c r="T15" s="268">
        <f t="shared" si="8"/>
        <v>0</v>
      </c>
      <c r="U15" s="64">
        <v>1.916E-2</v>
      </c>
      <c r="V15" s="267">
        <f t="shared" si="9"/>
        <v>0</v>
      </c>
      <c r="W15" s="267">
        <f t="shared" si="10"/>
        <v>0</v>
      </c>
    </row>
    <row r="16" spans="1:23" ht="11.25" customHeight="1">
      <c r="A16" s="41">
        <v>10</v>
      </c>
      <c r="B16" s="42" t="s">
        <v>13</v>
      </c>
      <c r="C16" s="2021"/>
      <c r="D16" s="66">
        <v>9.6398996798325969E-4</v>
      </c>
      <c r="E16" s="320">
        <f t="shared" si="6"/>
        <v>0</v>
      </c>
      <c r="F16" s="206">
        <v>0.36547275505007637</v>
      </c>
      <c r="G16" s="201">
        <v>8.827024274316754E-2</v>
      </c>
      <c r="H16" s="325">
        <f t="shared" si="0"/>
        <v>0</v>
      </c>
      <c r="I16" s="320">
        <f t="shared" si="1"/>
        <v>0</v>
      </c>
      <c r="J16" s="2024"/>
      <c r="K16" s="2018"/>
      <c r="L16" s="66">
        <v>9.7571656282459537E-4</v>
      </c>
      <c r="M16" s="320">
        <f t="shared" si="2"/>
        <v>0</v>
      </c>
      <c r="N16" s="329">
        <f t="shared" si="3"/>
        <v>0</v>
      </c>
      <c r="O16" s="320">
        <f t="shared" si="4"/>
        <v>0</v>
      </c>
      <c r="P16" s="329">
        <f t="shared" si="5"/>
        <v>0</v>
      </c>
      <c r="Q16" s="86"/>
      <c r="R16" s="61">
        <v>2.75E-2</v>
      </c>
      <c r="S16" s="267">
        <f t="shared" si="7"/>
        <v>0</v>
      </c>
      <c r="T16" s="268">
        <f t="shared" si="8"/>
        <v>0</v>
      </c>
      <c r="U16" s="64">
        <v>2.75E-2</v>
      </c>
      <c r="V16" s="267">
        <f t="shared" si="9"/>
        <v>0</v>
      </c>
      <c r="W16" s="267">
        <f t="shared" si="10"/>
        <v>0</v>
      </c>
    </row>
    <row r="17" spans="1:23" ht="11.25" customHeight="1">
      <c r="A17" s="41">
        <v>11</v>
      </c>
      <c r="B17" s="253" t="s">
        <v>879</v>
      </c>
      <c r="C17" s="2021"/>
      <c r="D17" s="66">
        <v>3.8007200917188257E-3</v>
      </c>
      <c r="E17" s="320">
        <f t="shared" si="6"/>
        <v>0</v>
      </c>
      <c r="F17" s="206">
        <v>0.37390729449790638</v>
      </c>
      <c r="G17" s="201">
        <v>0.23080878571953281</v>
      </c>
      <c r="H17" s="325">
        <f t="shared" si="0"/>
        <v>0</v>
      </c>
      <c r="I17" s="320">
        <f t="shared" si="1"/>
        <v>0</v>
      </c>
      <c r="J17" s="2024"/>
      <c r="K17" s="2018"/>
      <c r="L17" s="66">
        <v>7.5894648738987068E-4</v>
      </c>
      <c r="M17" s="320">
        <f t="shared" si="2"/>
        <v>0</v>
      </c>
      <c r="N17" s="329">
        <f t="shared" si="3"/>
        <v>0</v>
      </c>
      <c r="O17" s="320">
        <f t="shared" si="4"/>
        <v>0</v>
      </c>
      <c r="P17" s="329">
        <f t="shared" si="5"/>
        <v>0</v>
      </c>
      <c r="Q17" s="86"/>
      <c r="R17" s="61">
        <v>9.5496999999999999E-2</v>
      </c>
      <c r="S17" s="267">
        <f t="shared" si="7"/>
        <v>0</v>
      </c>
      <c r="T17" s="268">
        <f t="shared" si="8"/>
        <v>0</v>
      </c>
      <c r="U17" s="64">
        <v>8.8223999999999997E-2</v>
      </c>
      <c r="V17" s="267">
        <f t="shared" si="9"/>
        <v>0</v>
      </c>
      <c r="W17" s="267">
        <f t="shared" si="10"/>
        <v>0</v>
      </c>
    </row>
    <row r="18" spans="1:23" ht="11.25" customHeight="1">
      <c r="A18" s="41">
        <v>12</v>
      </c>
      <c r="B18" s="42" t="s">
        <v>14</v>
      </c>
      <c r="C18" s="2021"/>
      <c r="D18" s="66">
        <v>9.172978575370104E-3</v>
      </c>
      <c r="E18" s="320">
        <f t="shared" si="6"/>
        <v>0</v>
      </c>
      <c r="F18" s="206">
        <v>0.43262924133656977</v>
      </c>
      <c r="G18" s="201">
        <v>0.1861540050611992</v>
      </c>
      <c r="H18" s="325">
        <f t="shared" si="0"/>
        <v>0</v>
      </c>
      <c r="I18" s="320">
        <f t="shared" si="1"/>
        <v>0</v>
      </c>
      <c r="J18" s="2024"/>
      <c r="K18" s="2018"/>
      <c r="L18" s="66">
        <v>5.0180926529701242E-4</v>
      </c>
      <c r="M18" s="320">
        <f t="shared" si="2"/>
        <v>0</v>
      </c>
      <c r="N18" s="329">
        <f t="shared" si="3"/>
        <v>0</v>
      </c>
      <c r="O18" s="320">
        <f t="shared" si="4"/>
        <v>0</v>
      </c>
      <c r="P18" s="329">
        <f t="shared" si="5"/>
        <v>0</v>
      </c>
      <c r="Q18" s="86"/>
      <c r="R18" s="61">
        <v>5.3143000000000003E-2</v>
      </c>
      <c r="S18" s="267">
        <f t="shared" si="7"/>
        <v>0</v>
      </c>
      <c r="T18" s="268">
        <f t="shared" si="8"/>
        <v>0</v>
      </c>
      <c r="U18" s="64">
        <v>5.0585999999999999E-2</v>
      </c>
      <c r="V18" s="267">
        <f t="shared" si="9"/>
        <v>0</v>
      </c>
      <c r="W18" s="267">
        <f t="shared" si="10"/>
        <v>0</v>
      </c>
    </row>
    <row r="19" spans="1:23" ht="11.25" customHeight="1">
      <c r="A19" s="41">
        <v>13</v>
      </c>
      <c r="B19" s="42" t="s">
        <v>15</v>
      </c>
      <c r="C19" s="2021"/>
      <c r="D19" s="66">
        <v>5.6957968112544395E-2</v>
      </c>
      <c r="E19" s="320">
        <f t="shared" si="6"/>
        <v>0</v>
      </c>
      <c r="F19" s="206">
        <v>0.33146248024218394</v>
      </c>
      <c r="G19" s="201">
        <v>4.0011251908805959E-2</v>
      </c>
      <c r="H19" s="325">
        <f t="shared" si="0"/>
        <v>0</v>
      </c>
      <c r="I19" s="320">
        <f t="shared" si="1"/>
        <v>0</v>
      </c>
      <c r="J19" s="2024"/>
      <c r="K19" s="2018"/>
      <c r="L19" s="66">
        <v>4.1300585541718893E-5</v>
      </c>
      <c r="M19" s="320">
        <f t="shared" si="2"/>
        <v>0</v>
      </c>
      <c r="N19" s="329">
        <f t="shared" si="3"/>
        <v>0</v>
      </c>
      <c r="O19" s="320">
        <f t="shared" si="4"/>
        <v>0</v>
      </c>
      <c r="P19" s="329">
        <f t="shared" si="5"/>
        <v>0</v>
      </c>
      <c r="Q19" s="86"/>
      <c r="R19" s="61">
        <v>1.0689000000000001E-2</v>
      </c>
      <c r="S19" s="267">
        <f t="shared" si="7"/>
        <v>0</v>
      </c>
      <c r="T19" s="268">
        <f t="shared" si="8"/>
        <v>0</v>
      </c>
      <c r="U19" s="64">
        <v>1.0160000000000001E-2</v>
      </c>
      <c r="V19" s="267">
        <f t="shared" si="9"/>
        <v>0</v>
      </c>
      <c r="W19" s="267">
        <f t="shared" si="10"/>
        <v>0</v>
      </c>
    </row>
    <row r="20" spans="1:23" ht="11.25" customHeight="1">
      <c r="A20" s="27">
        <v>14</v>
      </c>
      <c r="B20" s="45" t="s">
        <v>16</v>
      </c>
      <c r="C20" s="2021"/>
      <c r="D20" s="61">
        <v>0.14127295964466421</v>
      </c>
      <c r="E20" s="320">
        <f t="shared" si="6"/>
        <v>0</v>
      </c>
      <c r="F20" s="207">
        <v>0.77548217344177917</v>
      </c>
      <c r="G20" s="61">
        <v>0.11413299795629618</v>
      </c>
      <c r="H20" s="325">
        <f t="shared" si="0"/>
        <v>0</v>
      </c>
      <c r="I20" s="320">
        <f t="shared" si="1"/>
        <v>0</v>
      </c>
      <c r="J20" s="2024"/>
      <c r="K20" s="2018"/>
      <c r="L20" s="61">
        <v>2.7706369420763225E-5</v>
      </c>
      <c r="M20" s="320">
        <f t="shared" si="2"/>
        <v>0</v>
      </c>
      <c r="N20" s="329">
        <f t="shared" si="3"/>
        <v>0</v>
      </c>
      <c r="O20" s="320">
        <f t="shared" si="4"/>
        <v>0</v>
      </c>
      <c r="P20" s="329">
        <f t="shared" si="5"/>
        <v>0</v>
      </c>
      <c r="Q20" s="86"/>
      <c r="R20" s="61">
        <v>9.554E-3</v>
      </c>
      <c r="S20" s="267">
        <f t="shared" si="7"/>
        <v>0</v>
      </c>
      <c r="T20" s="268">
        <f t="shared" si="8"/>
        <v>0</v>
      </c>
      <c r="U20" s="64">
        <v>9.554E-3</v>
      </c>
      <c r="V20" s="267">
        <f t="shared" si="9"/>
        <v>0</v>
      </c>
      <c r="W20" s="267">
        <f t="shared" si="10"/>
        <v>0</v>
      </c>
    </row>
    <row r="21" spans="1:23" ht="11.25" customHeight="1">
      <c r="A21" s="27">
        <v>15</v>
      </c>
      <c r="B21" s="45" t="s">
        <v>17</v>
      </c>
      <c r="C21" s="2021"/>
      <c r="D21" s="61">
        <v>1.0400984582692984E-2</v>
      </c>
      <c r="E21" s="320">
        <f t="shared" si="6"/>
        <v>0</v>
      </c>
      <c r="F21" s="207">
        <v>0.4317111913357401</v>
      </c>
      <c r="G21" s="61">
        <v>0.27968231046931408</v>
      </c>
      <c r="H21" s="325">
        <f t="shared" si="0"/>
        <v>0</v>
      </c>
      <c r="I21" s="320">
        <f t="shared" si="1"/>
        <v>0</v>
      </c>
      <c r="J21" s="2024"/>
      <c r="K21" s="2018"/>
      <c r="L21" s="61">
        <v>2.8380707517041185E-4</v>
      </c>
      <c r="M21" s="320">
        <f t="shared" si="2"/>
        <v>0</v>
      </c>
      <c r="N21" s="329">
        <f t="shared" si="3"/>
        <v>0</v>
      </c>
      <c r="O21" s="320">
        <f t="shared" si="4"/>
        <v>0</v>
      </c>
      <c r="P21" s="329">
        <f t="shared" si="5"/>
        <v>0</v>
      </c>
      <c r="Q21" s="86"/>
      <c r="R21" s="61">
        <v>8.9242000000000002E-2</v>
      </c>
      <c r="S21" s="267">
        <f t="shared" si="7"/>
        <v>0</v>
      </c>
      <c r="T21" s="268">
        <f t="shared" si="8"/>
        <v>0</v>
      </c>
      <c r="U21" s="64">
        <v>8.0029000000000003E-2</v>
      </c>
      <c r="V21" s="267">
        <f t="shared" si="9"/>
        <v>0</v>
      </c>
      <c r="W21" s="267">
        <f t="shared" si="10"/>
        <v>0</v>
      </c>
    </row>
    <row r="22" spans="1:23" ht="11.25" customHeight="1">
      <c r="A22" s="27">
        <v>16</v>
      </c>
      <c r="B22" s="45" t="s">
        <v>408</v>
      </c>
      <c r="C22" s="2021"/>
      <c r="D22" s="61">
        <v>1.653804471983368E-3</v>
      </c>
      <c r="E22" s="320">
        <f t="shared" si="6"/>
        <v>0</v>
      </c>
      <c r="F22" s="207">
        <v>0.44939191839937231</v>
      </c>
      <c r="G22" s="61">
        <v>0.28481757551981168</v>
      </c>
      <c r="H22" s="325">
        <f t="shared" si="0"/>
        <v>0</v>
      </c>
      <c r="I22" s="320">
        <f t="shared" si="1"/>
        <v>0</v>
      </c>
      <c r="J22" s="2024"/>
      <c r="K22" s="2018"/>
      <c r="L22" s="61">
        <v>1.2600407789783367E-5</v>
      </c>
      <c r="M22" s="320">
        <f t="shared" si="2"/>
        <v>0</v>
      </c>
      <c r="N22" s="329">
        <f t="shared" si="3"/>
        <v>0</v>
      </c>
      <c r="O22" s="320">
        <f t="shared" si="4"/>
        <v>0</v>
      </c>
      <c r="P22" s="329">
        <f t="shared" si="5"/>
        <v>0</v>
      </c>
      <c r="Q22" s="86"/>
      <c r="R22" s="61">
        <v>6.6889000000000004E-2</v>
      </c>
      <c r="S22" s="267">
        <f t="shared" si="7"/>
        <v>0</v>
      </c>
      <c r="T22" s="268">
        <f t="shared" si="8"/>
        <v>0</v>
      </c>
      <c r="U22" s="64">
        <v>6.1004000000000003E-2</v>
      </c>
      <c r="V22" s="267">
        <f t="shared" si="9"/>
        <v>0</v>
      </c>
      <c r="W22" s="267">
        <f t="shared" si="10"/>
        <v>0</v>
      </c>
    </row>
    <row r="23" spans="1:23" ht="11.25" customHeight="1">
      <c r="A23" s="27">
        <v>17</v>
      </c>
      <c r="B23" s="45" t="s">
        <v>409</v>
      </c>
      <c r="C23" s="2021"/>
      <c r="D23" s="61">
        <v>1.0130053568584421E-2</v>
      </c>
      <c r="E23" s="320">
        <f t="shared" si="6"/>
        <v>0</v>
      </c>
      <c r="F23" s="207">
        <v>0.44720659426926596</v>
      </c>
      <c r="G23" s="61">
        <v>0.25353264424964017</v>
      </c>
      <c r="H23" s="325">
        <f t="shared" si="0"/>
        <v>0</v>
      </c>
      <c r="I23" s="320">
        <f t="shared" si="1"/>
        <v>0</v>
      </c>
      <c r="J23" s="2024"/>
      <c r="K23" s="2018"/>
      <c r="L23" s="61">
        <v>5.0397509867682307E-5</v>
      </c>
      <c r="M23" s="320">
        <f t="shared" si="2"/>
        <v>0</v>
      </c>
      <c r="N23" s="329">
        <f t="shared" si="3"/>
        <v>0</v>
      </c>
      <c r="O23" s="320">
        <f t="shared" si="4"/>
        <v>0</v>
      </c>
      <c r="P23" s="329">
        <f t="shared" si="5"/>
        <v>0</v>
      </c>
      <c r="Q23" s="86"/>
      <c r="R23" s="61">
        <v>5.4886999999999998E-2</v>
      </c>
      <c r="S23" s="267">
        <f t="shared" si="7"/>
        <v>0</v>
      </c>
      <c r="T23" s="268">
        <f t="shared" si="8"/>
        <v>0</v>
      </c>
      <c r="U23" s="64">
        <v>5.3970999999999998E-2</v>
      </c>
      <c r="V23" s="267">
        <f t="shared" si="9"/>
        <v>0</v>
      </c>
      <c r="W23" s="267">
        <f t="shared" si="10"/>
        <v>0</v>
      </c>
    </row>
    <row r="24" spans="1:23" ht="11.25" customHeight="1">
      <c r="A24" s="27">
        <v>18</v>
      </c>
      <c r="B24" s="45" t="s">
        <v>410</v>
      </c>
      <c r="C24" s="2021"/>
      <c r="D24" s="61">
        <v>4.362532769891201E-2</v>
      </c>
      <c r="E24" s="320">
        <f t="shared" si="6"/>
        <v>0</v>
      </c>
      <c r="F24" s="207">
        <v>0.30821686013063049</v>
      </c>
      <c r="G24" s="61">
        <v>0.17551355375816441</v>
      </c>
      <c r="H24" s="325">
        <f t="shared" si="0"/>
        <v>0</v>
      </c>
      <c r="I24" s="320">
        <f t="shared" si="1"/>
        <v>0</v>
      </c>
      <c r="J24" s="2024"/>
      <c r="K24" s="2018"/>
      <c r="L24" s="61">
        <v>1.3970973312433027E-4</v>
      </c>
      <c r="M24" s="320">
        <f t="shared" si="2"/>
        <v>0</v>
      </c>
      <c r="N24" s="329">
        <f t="shared" si="3"/>
        <v>0</v>
      </c>
      <c r="O24" s="320">
        <f t="shared" si="4"/>
        <v>0</v>
      </c>
      <c r="P24" s="329">
        <f t="shared" si="5"/>
        <v>0</v>
      </c>
      <c r="Q24" s="86"/>
      <c r="R24" s="61">
        <v>4.1050000000000003E-2</v>
      </c>
      <c r="S24" s="267">
        <f t="shared" si="7"/>
        <v>0</v>
      </c>
      <c r="T24" s="268">
        <f t="shared" si="8"/>
        <v>0</v>
      </c>
      <c r="U24" s="64">
        <v>4.0203999999999997E-2</v>
      </c>
      <c r="V24" s="267">
        <f t="shared" si="9"/>
        <v>0</v>
      </c>
      <c r="W24" s="267">
        <f t="shared" si="10"/>
        <v>0</v>
      </c>
    </row>
    <row r="25" spans="1:23" ht="11.25" customHeight="1">
      <c r="A25" s="27">
        <v>19</v>
      </c>
      <c r="B25" s="45" t="s">
        <v>411</v>
      </c>
      <c r="C25" s="2021"/>
      <c r="D25" s="61">
        <v>7.6125713552689531E-2</v>
      </c>
      <c r="E25" s="320">
        <f t="shared" si="6"/>
        <v>0</v>
      </c>
      <c r="F25" s="207">
        <v>0.25791165341184591</v>
      </c>
      <c r="G25" s="61">
        <v>0.17835273652482092</v>
      </c>
      <c r="H25" s="325">
        <f t="shared" si="0"/>
        <v>0</v>
      </c>
      <c r="I25" s="320">
        <f t="shared" si="1"/>
        <v>0</v>
      </c>
      <c r="J25" s="2024"/>
      <c r="K25" s="2018"/>
      <c r="L25" s="61">
        <v>6.5237544047439075E-4</v>
      </c>
      <c r="M25" s="320">
        <f t="shared" si="2"/>
        <v>0</v>
      </c>
      <c r="N25" s="329">
        <f t="shared" si="3"/>
        <v>0</v>
      </c>
      <c r="O25" s="320">
        <f t="shared" si="4"/>
        <v>0</v>
      </c>
      <c r="P25" s="329">
        <f t="shared" si="5"/>
        <v>0</v>
      </c>
      <c r="Q25" s="86"/>
      <c r="R25" s="61">
        <v>3.7449999999999997E-2</v>
      </c>
      <c r="S25" s="267">
        <f t="shared" si="7"/>
        <v>0</v>
      </c>
      <c r="T25" s="268">
        <f t="shared" si="8"/>
        <v>0</v>
      </c>
      <c r="U25" s="64">
        <v>3.6255000000000003E-2</v>
      </c>
      <c r="V25" s="267">
        <f t="shared" si="9"/>
        <v>0</v>
      </c>
      <c r="W25" s="267">
        <f t="shared" si="10"/>
        <v>0</v>
      </c>
    </row>
    <row r="26" spans="1:23" ht="11.25" customHeight="1">
      <c r="A26" s="27">
        <v>20</v>
      </c>
      <c r="B26" s="45" t="s">
        <v>18</v>
      </c>
      <c r="C26" s="2021"/>
      <c r="D26" s="61">
        <v>1.8268679305322087E-2</v>
      </c>
      <c r="E26" s="320">
        <f t="shared" si="6"/>
        <v>0</v>
      </c>
      <c r="F26" s="207">
        <v>0.40001140879618191</v>
      </c>
      <c r="G26" s="61">
        <v>0.22901256869046036</v>
      </c>
      <c r="H26" s="325">
        <f t="shared" si="0"/>
        <v>0</v>
      </c>
      <c r="I26" s="320">
        <f t="shared" si="1"/>
        <v>0</v>
      </c>
      <c r="J26" s="2024"/>
      <c r="K26" s="2018"/>
      <c r="L26" s="61">
        <v>9.0716175648865955E-4</v>
      </c>
      <c r="M26" s="320">
        <f t="shared" si="2"/>
        <v>0</v>
      </c>
      <c r="N26" s="329">
        <f t="shared" si="3"/>
        <v>0</v>
      </c>
      <c r="O26" s="320">
        <f t="shared" si="4"/>
        <v>0</v>
      </c>
      <c r="P26" s="329">
        <f t="shared" si="5"/>
        <v>0</v>
      </c>
      <c r="Q26" s="86"/>
      <c r="R26" s="61">
        <v>5.1396999999999998E-2</v>
      </c>
      <c r="S26" s="267">
        <f t="shared" si="7"/>
        <v>0</v>
      </c>
      <c r="T26" s="268">
        <f t="shared" si="8"/>
        <v>0</v>
      </c>
      <c r="U26" s="64">
        <v>4.9685E-2</v>
      </c>
      <c r="V26" s="267">
        <f t="shared" si="9"/>
        <v>0</v>
      </c>
      <c r="W26" s="267">
        <f t="shared" si="10"/>
        <v>0</v>
      </c>
    </row>
    <row r="27" spans="1:23" ht="11.25" customHeight="1">
      <c r="A27" s="27">
        <v>21</v>
      </c>
      <c r="B27" s="45" t="s">
        <v>880</v>
      </c>
      <c r="C27" s="2021"/>
      <c r="D27" s="61">
        <v>5.8741251694021323E-4</v>
      </c>
      <c r="E27" s="320">
        <f t="shared" si="6"/>
        <v>0</v>
      </c>
      <c r="F27" s="207">
        <v>0.66355708781180278</v>
      </c>
      <c r="G27" s="61">
        <v>0.39282092881768405</v>
      </c>
      <c r="H27" s="325">
        <f t="shared" si="0"/>
        <v>0</v>
      </c>
      <c r="I27" s="320">
        <f t="shared" si="1"/>
        <v>0</v>
      </c>
      <c r="J27" s="2024"/>
      <c r="K27" s="2018"/>
      <c r="L27" s="61">
        <v>3.1972595796964836E-4</v>
      </c>
      <c r="M27" s="320">
        <f t="shared" si="2"/>
        <v>0</v>
      </c>
      <c r="N27" s="329">
        <f t="shared" si="3"/>
        <v>0</v>
      </c>
      <c r="O27" s="320">
        <f t="shared" si="4"/>
        <v>0</v>
      </c>
      <c r="P27" s="329">
        <f t="shared" si="5"/>
        <v>0</v>
      </c>
      <c r="Q27" s="86"/>
      <c r="R27" s="61">
        <v>0.113162</v>
      </c>
      <c r="S27" s="267">
        <f t="shared" si="7"/>
        <v>0</v>
      </c>
      <c r="T27" s="268">
        <f t="shared" si="8"/>
        <v>0</v>
      </c>
      <c r="U27" s="64">
        <v>0.111336</v>
      </c>
      <c r="V27" s="267">
        <f t="shared" si="9"/>
        <v>0</v>
      </c>
      <c r="W27" s="267">
        <f t="shared" si="10"/>
        <v>0</v>
      </c>
    </row>
    <row r="28" spans="1:23" ht="11.25" customHeight="1">
      <c r="A28" s="27">
        <v>22</v>
      </c>
      <c r="B28" s="45" t="s">
        <v>19</v>
      </c>
      <c r="C28" s="2021"/>
      <c r="D28" s="61">
        <v>1.6285405566945098E-2</v>
      </c>
      <c r="E28" s="320">
        <f t="shared" si="6"/>
        <v>0</v>
      </c>
      <c r="F28" s="207">
        <v>0.31307539441132337</v>
      </c>
      <c r="G28" s="61">
        <v>0.16017763718213895</v>
      </c>
      <c r="H28" s="325">
        <f t="shared" ref="H28:H30" si="11">E28*F28</f>
        <v>0</v>
      </c>
      <c r="I28" s="320">
        <f t="shared" ref="I28:I30" si="12">E28*G28</f>
        <v>0</v>
      </c>
      <c r="J28" s="2024"/>
      <c r="K28" s="2018"/>
      <c r="L28" s="61">
        <v>4.8110159163033777E-4</v>
      </c>
      <c r="M28" s="320">
        <f t="shared" ref="M28:M30" si="13">$K$7*L28</f>
        <v>0</v>
      </c>
      <c r="N28" s="329">
        <f t="shared" ref="N28:N30" si="14">M28*F28</f>
        <v>0</v>
      </c>
      <c r="O28" s="320">
        <f t="shared" ref="O28:O30" si="15">M28*G28</f>
        <v>0</v>
      </c>
      <c r="P28" s="329">
        <f t="shared" ref="P28:P30" si="16">E28+M28</f>
        <v>0</v>
      </c>
      <c r="Q28" s="86"/>
      <c r="R28" s="61">
        <v>2.9464000000000001E-2</v>
      </c>
      <c r="S28" s="267">
        <f t="shared" si="7"/>
        <v>0</v>
      </c>
      <c r="T28" s="268">
        <f t="shared" si="8"/>
        <v>0</v>
      </c>
      <c r="U28" s="64">
        <v>2.7639E-2</v>
      </c>
      <c r="V28" s="267">
        <f t="shared" si="9"/>
        <v>0</v>
      </c>
      <c r="W28" s="267">
        <f t="shared" si="10"/>
        <v>0</v>
      </c>
    </row>
    <row r="29" spans="1:23" ht="11.25" customHeight="1">
      <c r="A29" s="27">
        <v>23</v>
      </c>
      <c r="B29" s="45" t="s">
        <v>20</v>
      </c>
      <c r="C29" s="2021"/>
      <c r="D29" s="61">
        <v>5.8977824044889509E-3</v>
      </c>
      <c r="E29" s="320">
        <f t="shared" si="6"/>
        <v>0</v>
      </c>
      <c r="F29" s="207">
        <v>0.44803335145912632</v>
      </c>
      <c r="G29" s="61">
        <v>0.25484864962842124</v>
      </c>
      <c r="H29" s="325">
        <f t="shared" si="11"/>
        <v>0</v>
      </c>
      <c r="I29" s="320">
        <f t="shared" si="12"/>
        <v>0</v>
      </c>
      <c r="J29" s="2024"/>
      <c r="K29" s="2018"/>
      <c r="L29" s="61">
        <v>2.8259221376093673E-3</v>
      </c>
      <c r="M29" s="320">
        <f t="shared" si="13"/>
        <v>0</v>
      </c>
      <c r="N29" s="329">
        <f t="shared" si="14"/>
        <v>0</v>
      </c>
      <c r="O29" s="320">
        <f t="shared" si="15"/>
        <v>0</v>
      </c>
      <c r="P29" s="329">
        <f t="shared" si="16"/>
        <v>0</v>
      </c>
      <c r="Q29" s="86"/>
      <c r="R29" s="61">
        <v>0.16559699999999999</v>
      </c>
      <c r="S29" s="267">
        <f t="shared" si="7"/>
        <v>0</v>
      </c>
      <c r="T29" s="268">
        <f t="shared" si="8"/>
        <v>0</v>
      </c>
      <c r="U29" s="64">
        <v>0.13333300000000001</v>
      </c>
      <c r="V29" s="267">
        <f t="shared" si="9"/>
        <v>0</v>
      </c>
      <c r="W29" s="267">
        <f t="shared" si="10"/>
        <v>0</v>
      </c>
    </row>
    <row r="30" spans="1:23" ht="11.25" customHeight="1">
      <c r="A30" s="27">
        <v>24</v>
      </c>
      <c r="B30" s="45" t="s">
        <v>3</v>
      </c>
      <c r="C30" s="2021"/>
      <c r="D30" s="61">
        <v>5.0672721630275067E-3</v>
      </c>
      <c r="E30" s="320">
        <f t="shared" si="6"/>
        <v>0</v>
      </c>
      <c r="F30" s="207">
        <v>0.47794453843868301</v>
      </c>
      <c r="G30" s="61">
        <v>0.36128528696808798</v>
      </c>
      <c r="H30" s="325">
        <f t="shared" si="11"/>
        <v>0</v>
      </c>
      <c r="I30" s="320">
        <f t="shared" si="12"/>
        <v>0</v>
      </c>
      <c r="J30" s="2024"/>
      <c r="K30" s="2018"/>
      <c r="L30" s="61">
        <v>4.0759306561444402E-3</v>
      </c>
      <c r="M30" s="320">
        <f t="shared" si="13"/>
        <v>0</v>
      </c>
      <c r="N30" s="329">
        <f t="shared" si="14"/>
        <v>0</v>
      </c>
      <c r="O30" s="320">
        <f t="shared" si="15"/>
        <v>0</v>
      </c>
      <c r="P30" s="329">
        <f t="shared" si="16"/>
        <v>0</v>
      </c>
      <c r="Q30" s="86"/>
      <c r="R30" s="61">
        <v>8.8671E-2</v>
      </c>
      <c r="S30" s="267">
        <f t="shared" si="7"/>
        <v>0</v>
      </c>
      <c r="T30" s="268">
        <f t="shared" si="8"/>
        <v>0</v>
      </c>
      <c r="U30" s="64">
        <v>7.5814999999999994E-2</v>
      </c>
      <c r="V30" s="267">
        <f t="shared" si="9"/>
        <v>0</v>
      </c>
      <c r="W30" s="267">
        <f t="shared" si="10"/>
        <v>0</v>
      </c>
    </row>
    <row r="31" spans="1:23" ht="11.25" customHeight="1">
      <c r="A31" s="27">
        <v>25</v>
      </c>
      <c r="B31" s="45" t="s">
        <v>413</v>
      </c>
      <c r="C31" s="2021"/>
      <c r="D31" s="61">
        <v>3.1105063340177874E-2</v>
      </c>
      <c r="E31" s="320">
        <f t="shared" si="6"/>
        <v>0</v>
      </c>
      <c r="F31" s="207">
        <v>0.40250815986209038</v>
      </c>
      <c r="G31" s="61">
        <v>8.9183411264164458E-2</v>
      </c>
      <c r="H31" s="325">
        <f t="shared" si="0"/>
        <v>0</v>
      </c>
      <c r="I31" s="320">
        <f t="shared" si="1"/>
        <v>0</v>
      </c>
      <c r="J31" s="2024"/>
      <c r="K31" s="2018"/>
      <c r="L31" s="61">
        <v>3.4261228388237211E-2</v>
      </c>
      <c r="M31" s="320">
        <f t="shared" si="2"/>
        <v>0</v>
      </c>
      <c r="N31" s="329">
        <f t="shared" si="3"/>
        <v>0</v>
      </c>
      <c r="O31" s="320">
        <f t="shared" si="4"/>
        <v>0</v>
      </c>
      <c r="P31" s="329">
        <f t="shared" si="5"/>
        <v>0</v>
      </c>
      <c r="Q31" s="86"/>
      <c r="R31" s="61">
        <v>1.0363000000000001E-2</v>
      </c>
      <c r="S31" s="267">
        <f t="shared" si="7"/>
        <v>0</v>
      </c>
      <c r="T31" s="268">
        <f t="shared" si="8"/>
        <v>0</v>
      </c>
      <c r="U31" s="64">
        <v>1.0363000000000001E-2</v>
      </c>
      <c r="V31" s="267">
        <f t="shared" si="9"/>
        <v>0</v>
      </c>
      <c r="W31" s="267">
        <f t="shared" si="10"/>
        <v>0</v>
      </c>
    </row>
    <row r="32" spans="1:23" ht="11.25" customHeight="1">
      <c r="A32" s="27">
        <v>26</v>
      </c>
      <c r="B32" s="45" t="s">
        <v>337</v>
      </c>
      <c r="C32" s="2021"/>
      <c r="D32" s="61">
        <v>2.8340743660062282E-3</v>
      </c>
      <c r="E32" s="320">
        <f t="shared" si="6"/>
        <v>0</v>
      </c>
      <c r="F32" s="207">
        <v>0.51183037281471588</v>
      </c>
      <c r="G32" s="61">
        <v>0.14247934657960637</v>
      </c>
      <c r="H32" s="325">
        <f t="shared" si="0"/>
        <v>0</v>
      </c>
      <c r="I32" s="320">
        <f t="shared" si="1"/>
        <v>0</v>
      </c>
      <c r="J32" s="2024"/>
      <c r="K32" s="2018"/>
      <c r="L32" s="61">
        <v>1.1923289883902826E-2</v>
      </c>
      <c r="M32" s="320">
        <f t="shared" si="2"/>
        <v>0</v>
      </c>
      <c r="N32" s="329">
        <f t="shared" si="3"/>
        <v>0</v>
      </c>
      <c r="O32" s="320">
        <f t="shared" si="4"/>
        <v>0</v>
      </c>
      <c r="P32" s="329">
        <f t="shared" si="5"/>
        <v>0</v>
      </c>
      <c r="Q32" s="86"/>
      <c r="R32" s="61">
        <v>2.8669E-2</v>
      </c>
      <c r="S32" s="267">
        <f t="shared" si="7"/>
        <v>0</v>
      </c>
      <c r="T32" s="268">
        <f t="shared" si="8"/>
        <v>0</v>
      </c>
      <c r="U32" s="64">
        <v>2.8669E-2</v>
      </c>
      <c r="V32" s="267">
        <f t="shared" si="9"/>
        <v>0</v>
      </c>
      <c r="W32" s="267">
        <f t="shared" si="10"/>
        <v>0</v>
      </c>
    </row>
    <row r="33" spans="1:23" ht="11.25" customHeight="1">
      <c r="A33" s="27">
        <v>27</v>
      </c>
      <c r="B33" s="45" t="s">
        <v>338</v>
      </c>
      <c r="C33" s="2021"/>
      <c r="D33" s="61">
        <v>1.8054137446747269E-3</v>
      </c>
      <c r="E33" s="320">
        <f t="shared" si="6"/>
        <v>0</v>
      </c>
      <c r="F33" s="207">
        <v>0.61582264619278226</v>
      </c>
      <c r="G33" s="61">
        <v>0.4459640328036405</v>
      </c>
      <c r="H33" s="325">
        <f t="shared" si="0"/>
        <v>0</v>
      </c>
      <c r="I33" s="320">
        <f t="shared" si="1"/>
        <v>0</v>
      </c>
      <c r="J33" s="2024"/>
      <c r="K33" s="2018"/>
      <c r="L33" s="61">
        <v>4.5246233046405352E-3</v>
      </c>
      <c r="M33" s="320">
        <f t="shared" si="2"/>
        <v>0</v>
      </c>
      <c r="N33" s="329">
        <f t="shared" si="3"/>
        <v>0</v>
      </c>
      <c r="O33" s="320">
        <f t="shared" si="4"/>
        <v>0</v>
      </c>
      <c r="P33" s="329">
        <f t="shared" si="5"/>
        <v>0</v>
      </c>
      <c r="Q33" s="86"/>
      <c r="R33" s="61">
        <v>9.4907000000000005E-2</v>
      </c>
      <c r="S33" s="267">
        <f t="shared" si="7"/>
        <v>0</v>
      </c>
      <c r="T33" s="268">
        <f t="shared" si="8"/>
        <v>0</v>
      </c>
      <c r="U33" s="64">
        <v>9.2449000000000003E-2</v>
      </c>
      <c r="V33" s="267">
        <f t="shared" si="9"/>
        <v>0</v>
      </c>
      <c r="W33" s="267">
        <f t="shared" si="10"/>
        <v>0</v>
      </c>
    </row>
    <row r="34" spans="1:23" ht="11.25" customHeight="1">
      <c r="A34" s="27">
        <v>28</v>
      </c>
      <c r="B34" s="45" t="s">
        <v>4</v>
      </c>
      <c r="C34" s="2021"/>
      <c r="D34" s="61">
        <v>0.20544220895726542</v>
      </c>
      <c r="E34" s="320">
        <f t="shared" si="6"/>
        <v>0</v>
      </c>
      <c r="F34" s="207">
        <v>0.66712119126041869</v>
      </c>
      <c r="G34" s="61">
        <v>0.39356446129568634</v>
      </c>
      <c r="H34" s="325">
        <f t="shared" si="0"/>
        <v>0</v>
      </c>
      <c r="I34" s="320">
        <f t="shared" si="1"/>
        <v>0</v>
      </c>
      <c r="J34" s="2024"/>
      <c r="K34" s="2018"/>
      <c r="L34" s="61">
        <v>6.8468467075624123E-2</v>
      </c>
      <c r="M34" s="320">
        <f t="shared" si="2"/>
        <v>0</v>
      </c>
      <c r="N34" s="329">
        <f t="shared" si="3"/>
        <v>0</v>
      </c>
      <c r="O34" s="320">
        <f t="shared" si="4"/>
        <v>0</v>
      </c>
      <c r="P34" s="329">
        <f t="shared" si="5"/>
        <v>0</v>
      </c>
      <c r="Q34" s="86"/>
      <c r="R34" s="61">
        <v>0.144124</v>
      </c>
      <c r="S34" s="267">
        <f t="shared" si="7"/>
        <v>0</v>
      </c>
      <c r="T34" s="268">
        <f t="shared" si="8"/>
        <v>0</v>
      </c>
      <c r="U34" s="64">
        <v>0.127858</v>
      </c>
      <c r="V34" s="267">
        <f t="shared" si="9"/>
        <v>0</v>
      </c>
      <c r="W34" s="267">
        <f t="shared" si="10"/>
        <v>0</v>
      </c>
    </row>
    <row r="35" spans="1:23" ht="11.25" customHeight="1">
      <c r="A35" s="27">
        <v>29</v>
      </c>
      <c r="B35" s="45" t="s">
        <v>21</v>
      </c>
      <c r="C35" s="2021"/>
      <c r="D35" s="61">
        <v>2.0992890052766815E-2</v>
      </c>
      <c r="E35" s="320">
        <f t="shared" si="6"/>
        <v>0</v>
      </c>
      <c r="F35" s="207">
        <v>0.66472755403728612</v>
      </c>
      <c r="G35" s="61">
        <v>0.31004610977496594</v>
      </c>
      <c r="H35" s="325">
        <f t="shared" si="0"/>
        <v>0</v>
      </c>
      <c r="I35" s="320">
        <f t="shared" si="1"/>
        <v>0</v>
      </c>
      <c r="J35" s="2024"/>
      <c r="K35" s="2018"/>
      <c r="L35" s="61">
        <v>7.2078731377226479E-2</v>
      </c>
      <c r="M35" s="320">
        <f t="shared" si="2"/>
        <v>0</v>
      </c>
      <c r="N35" s="329">
        <f t="shared" si="3"/>
        <v>0</v>
      </c>
      <c r="O35" s="320">
        <f t="shared" si="4"/>
        <v>0</v>
      </c>
      <c r="P35" s="329">
        <f t="shared" si="5"/>
        <v>0</v>
      </c>
      <c r="Q35" s="86"/>
      <c r="R35" s="61">
        <v>5.169E-2</v>
      </c>
      <c r="S35" s="267">
        <f t="shared" si="7"/>
        <v>0</v>
      </c>
      <c r="T35" s="268">
        <f t="shared" si="8"/>
        <v>0</v>
      </c>
      <c r="U35" s="64">
        <v>4.9978000000000002E-2</v>
      </c>
      <c r="V35" s="267">
        <f t="shared" si="9"/>
        <v>0</v>
      </c>
      <c r="W35" s="267">
        <f t="shared" si="10"/>
        <v>0</v>
      </c>
    </row>
    <row r="36" spans="1:23" ht="11.25" customHeight="1">
      <c r="A36" s="27">
        <v>30</v>
      </c>
      <c r="B36" s="45" t="s">
        <v>22</v>
      </c>
      <c r="C36" s="2021"/>
      <c r="D36" s="61">
        <v>1.0441738437380575E-2</v>
      </c>
      <c r="E36" s="320">
        <f t="shared" si="6"/>
        <v>0</v>
      </c>
      <c r="F36" s="207">
        <v>0.85385934498430394</v>
      </c>
      <c r="G36" s="61">
        <v>3.9036686501429038E-2</v>
      </c>
      <c r="H36" s="325">
        <f t="shared" si="0"/>
        <v>0</v>
      </c>
      <c r="I36" s="320">
        <f t="shared" si="1"/>
        <v>0</v>
      </c>
      <c r="J36" s="2024"/>
      <c r="K36" s="2018"/>
      <c r="L36" s="61">
        <v>0.20211940013809457</v>
      </c>
      <c r="M36" s="320">
        <f t="shared" si="2"/>
        <v>0</v>
      </c>
      <c r="N36" s="329">
        <f t="shared" si="3"/>
        <v>0</v>
      </c>
      <c r="O36" s="320">
        <f t="shared" si="4"/>
        <v>0</v>
      </c>
      <c r="P36" s="329">
        <f t="shared" si="5"/>
        <v>0</v>
      </c>
      <c r="Q36" s="86"/>
      <c r="R36" s="61">
        <v>1.1721000000000001E-2</v>
      </c>
      <c r="S36" s="267">
        <f t="shared" si="7"/>
        <v>0</v>
      </c>
      <c r="T36" s="268">
        <f t="shared" si="8"/>
        <v>0</v>
      </c>
      <c r="U36" s="64">
        <v>7.5430000000000002E-3</v>
      </c>
      <c r="V36" s="267">
        <f t="shared" si="9"/>
        <v>0</v>
      </c>
      <c r="W36" s="267">
        <f t="shared" si="10"/>
        <v>0</v>
      </c>
    </row>
    <row r="37" spans="1:23" ht="11.25" customHeight="1">
      <c r="A37" s="27">
        <v>31</v>
      </c>
      <c r="B37" s="45" t="s">
        <v>414</v>
      </c>
      <c r="C37" s="2021"/>
      <c r="D37" s="61">
        <v>0.11139372025602712</v>
      </c>
      <c r="E37" s="320">
        <f t="shared" si="6"/>
        <v>0</v>
      </c>
      <c r="F37" s="207">
        <v>0.49554509652462053</v>
      </c>
      <c r="G37" s="61">
        <v>0.31754412275277494</v>
      </c>
      <c r="H37" s="325">
        <f t="shared" si="0"/>
        <v>0</v>
      </c>
      <c r="I37" s="320">
        <f t="shared" si="1"/>
        <v>0</v>
      </c>
      <c r="J37" s="2024"/>
      <c r="K37" s="2018"/>
      <c r="L37" s="61">
        <v>4.7591172809132345E-2</v>
      </c>
      <c r="M37" s="320">
        <f t="shared" si="2"/>
        <v>0</v>
      </c>
      <c r="N37" s="329">
        <f t="shared" si="3"/>
        <v>0</v>
      </c>
      <c r="O37" s="320">
        <f t="shared" si="4"/>
        <v>0</v>
      </c>
      <c r="P37" s="329">
        <f t="shared" si="5"/>
        <v>0</v>
      </c>
      <c r="Q37" s="86"/>
      <c r="R37" s="61">
        <v>6.6244999999999998E-2</v>
      </c>
      <c r="S37" s="267">
        <f t="shared" si="7"/>
        <v>0</v>
      </c>
      <c r="T37" s="268">
        <f t="shared" si="8"/>
        <v>0</v>
      </c>
      <c r="U37" s="64">
        <v>6.4505000000000007E-2</v>
      </c>
      <c r="V37" s="267">
        <f t="shared" si="9"/>
        <v>0</v>
      </c>
      <c r="W37" s="267">
        <f t="shared" si="10"/>
        <v>0</v>
      </c>
    </row>
    <row r="38" spans="1:23" ht="11.25" customHeight="1">
      <c r="A38" s="27">
        <v>32</v>
      </c>
      <c r="B38" s="45" t="s">
        <v>415</v>
      </c>
      <c r="C38" s="2021"/>
      <c r="D38" s="61">
        <v>2.9960544937637227E-2</v>
      </c>
      <c r="E38" s="320">
        <f t="shared" si="6"/>
        <v>0</v>
      </c>
      <c r="F38" s="207">
        <v>0.50685435249245303</v>
      </c>
      <c r="G38" s="61">
        <v>0.11709269410688172</v>
      </c>
      <c r="H38" s="325">
        <f t="shared" si="0"/>
        <v>0</v>
      </c>
      <c r="I38" s="320">
        <f t="shared" si="1"/>
        <v>0</v>
      </c>
      <c r="J38" s="2024"/>
      <c r="K38" s="2018"/>
      <c r="L38" s="61">
        <v>3.7315684883460411E-2</v>
      </c>
      <c r="M38" s="320">
        <f t="shared" si="2"/>
        <v>0</v>
      </c>
      <c r="N38" s="329">
        <f t="shared" si="3"/>
        <v>0</v>
      </c>
      <c r="O38" s="320">
        <f t="shared" si="4"/>
        <v>0</v>
      </c>
      <c r="P38" s="329">
        <f t="shared" si="5"/>
        <v>0</v>
      </c>
      <c r="Q38" s="86"/>
      <c r="R38" s="61">
        <v>2.6584E-2</v>
      </c>
      <c r="S38" s="267">
        <f t="shared" si="7"/>
        <v>0</v>
      </c>
      <c r="T38" s="268">
        <f t="shared" si="8"/>
        <v>0</v>
      </c>
      <c r="U38" s="64">
        <v>2.4732000000000001E-2</v>
      </c>
      <c r="V38" s="267">
        <f t="shared" si="9"/>
        <v>0</v>
      </c>
      <c r="W38" s="267">
        <f t="shared" si="10"/>
        <v>0</v>
      </c>
    </row>
    <row r="39" spans="1:23" ht="11.25" customHeight="1">
      <c r="A39" s="27">
        <v>33</v>
      </c>
      <c r="B39" s="45" t="s">
        <v>5</v>
      </c>
      <c r="C39" s="2021"/>
      <c r="D39" s="61">
        <v>2.0719470478053744E-3</v>
      </c>
      <c r="E39" s="320">
        <f t="shared" si="6"/>
        <v>0</v>
      </c>
      <c r="F39" s="207">
        <v>0.68176766526797428</v>
      </c>
      <c r="G39" s="61">
        <v>0.34789626906938165</v>
      </c>
      <c r="H39" s="325">
        <f t="shared" si="0"/>
        <v>0</v>
      </c>
      <c r="I39" s="320">
        <f t="shared" si="1"/>
        <v>0</v>
      </c>
      <c r="J39" s="2024"/>
      <c r="K39" s="2018"/>
      <c r="L39" s="61">
        <v>2.1292925249441971E-3</v>
      </c>
      <c r="M39" s="320">
        <f t="shared" si="2"/>
        <v>0</v>
      </c>
      <c r="N39" s="329">
        <f t="shared" si="3"/>
        <v>0</v>
      </c>
      <c r="O39" s="320">
        <f t="shared" si="4"/>
        <v>0</v>
      </c>
      <c r="P39" s="329">
        <f t="shared" si="5"/>
        <v>0</v>
      </c>
      <c r="Q39" s="86"/>
      <c r="R39" s="61">
        <v>4.7114000000000003E-2</v>
      </c>
      <c r="S39" s="267">
        <f t="shared" si="7"/>
        <v>0</v>
      </c>
      <c r="T39" s="268">
        <f t="shared" si="8"/>
        <v>0</v>
      </c>
      <c r="U39" s="64">
        <v>4.7114000000000003E-2</v>
      </c>
      <c r="V39" s="267">
        <f t="shared" si="9"/>
        <v>0</v>
      </c>
      <c r="W39" s="267">
        <f t="shared" si="10"/>
        <v>0</v>
      </c>
    </row>
    <row r="40" spans="1:23" ht="11.25" customHeight="1">
      <c r="A40" s="27">
        <v>34</v>
      </c>
      <c r="B40" s="45" t="s">
        <v>23</v>
      </c>
      <c r="C40" s="2021"/>
      <c r="D40" s="61">
        <v>4.2932058163563406E-3</v>
      </c>
      <c r="E40" s="320">
        <f t="shared" si="6"/>
        <v>0</v>
      </c>
      <c r="F40" s="207">
        <v>0.76690707756076182</v>
      </c>
      <c r="G40" s="61">
        <v>0.553483385742357</v>
      </c>
      <c r="H40" s="325">
        <f t="shared" si="0"/>
        <v>0</v>
      </c>
      <c r="I40" s="320">
        <f t="shared" si="1"/>
        <v>0</v>
      </c>
      <c r="J40" s="2024"/>
      <c r="K40" s="2018"/>
      <c r="L40" s="61">
        <v>2.4455343201512322E-2</v>
      </c>
      <c r="M40" s="320">
        <f t="shared" si="2"/>
        <v>0</v>
      </c>
      <c r="N40" s="329">
        <f t="shared" si="3"/>
        <v>0</v>
      </c>
      <c r="O40" s="320">
        <f t="shared" si="4"/>
        <v>0</v>
      </c>
      <c r="P40" s="329">
        <f t="shared" si="5"/>
        <v>0</v>
      </c>
      <c r="Q40" s="86"/>
      <c r="R40" s="61">
        <v>7.4245000000000005E-2</v>
      </c>
      <c r="S40" s="267">
        <f t="shared" si="7"/>
        <v>0</v>
      </c>
      <c r="T40" s="268">
        <f t="shared" si="8"/>
        <v>0</v>
      </c>
      <c r="U40" s="64">
        <v>7.3960999999999999E-2</v>
      </c>
      <c r="V40" s="267">
        <f t="shared" si="9"/>
        <v>0</v>
      </c>
      <c r="W40" s="267">
        <f t="shared" si="10"/>
        <v>0</v>
      </c>
    </row>
    <row r="41" spans="1:23" ht="11.25" customHeight="1">
      <c r="A41" s="27">
        <v>35</v>
      </c>
      <c r="B41" s="228" t="s">
        <v>416</v>
      </c>
      <c r="C41" s="2021"/>
      <c r="D41" s="61">
        <v>2.2197008658605697E-4</v>
      </c>
      <c r="E41" s="320">
        <f t="shared" si="6"/>
        <v>0</v>
      </c>
      <c r="F41" s="207">
        <v>0.60740150942882609</v>
      </c>
      <c r="G41" s="61">
        <v>0.49488441096207375</v>
      </c>
      <c r="H41" s="325">
        <f t="shared" si="0"/>
        <v>0</v>
      </c>
      <c r="I41" s="320">
        <f t="shared" si="1"/>
        <v>0</v>
      </c>
      <c r="J41" s="2024"/>
      <c r="K41" s="2018"/>
      <c r="L41" s="61">
        <v>6.358520352054374E-2</v>
      </c>
      <c r="M41" s="320">
        <f t="shared" si="2"/>
        <v>0</v>
      </c>
      <c r="N41" s="329">
        <f t="shared" si="3"/>
        <v>0</v>
      </c>
      <c r="O41" s="320">
        <f t="shared" si="4"/>
        <v>0</v>
      </c>
      <c r="P41" s="329">
        <f t="shared" si="5"/>
        <v>0</v>
      </c>
      <c r="Q41" s="86"/>
      <c r="R41" s="61">
        <v>0.117211</v>
      </c>
      <c r="S41" s="267">
        <f t="shared" si="7"/>
        <v>0</v>
      </c>
      <c r="T41" s="268">
        <f t="shared" si="8"/>
        <v>0</v>
      </c>
      <c r="U41" s="64">
        <v>0.112761</v>
      </c>
      <c r="V41" s="267">
        <f t="shared" si="9"/>
        <v>0</v>
      </c>
      <c r="W41" s="267">
        <f t="shared" si="10"/>
        <v>0</v>
      </c>
    </row>
    <row r="42" spans="1:23" ht="11.25" customHeight="1">
      <c r="A42" s="27">
        <v>36</v>
      </c>
      <c r="B42" s="45" t="s">
        <v>881</v>
      </c>
      <c r="C42" s="2021"/>
      <c r="D42" s="61">
        <v>2.3762228844881441E-3</v>
      </c>
      <c r="E42" s="320">
        <f t="shared" si="6"/>
        <v>0</v>
      </c>
      <c r="F42" s="207">
        <v>0.5384297389258117</v>
      </c>
      <c r="G42" s="61">
        <v>0.47085572550640759</v>
      </c>
      <c r="H42" s="325">
        <f t="shared" si="0"/>
        <v>0</v>
      </c>
      <c r="I42" s="320">
        <f t="shared" si="1"/>
        <v>0</v>
      </c>
      <c r="J42" s="2024"/>
      <c r="K42" s="2018"/>
      <c r="L42" s="61">
        <v>8.8066390764001638E-3</v>
      </c>
      <c r="M42" s="320">
        <f t="shared" si="2"/>
        <v>0</v>
      </c>
      <c r="N42" s="329">
        <f t="shared" si="3"/>
        <v>0</v>
      </c>
      <c r="O42" s="320">
        <f t="shared" si="4"/>
        <v>0</v>
      </c>
      <c r="P42" s="329">
        <f t="shared" si="5"/>
        <v>0</v>
      </c>
      <c r="Q42" s="86"/>
      <c r="R42" s="61">
        <v>0.26683000000000001</v>
      </c>
      <c r="S42" s="267">
        <f t="shared" si="7"/>
        <v>0</v>
      </c>
      <c r="T42" s="268">
        <f t="shared" si="8"/>
        <v>0</v>
      </c>
      <c r="U42" s="64">
        <v>0.25503199999999998</v>
      </c>
      <c r="V42" s="267">
        <f t="shared" si="9"/>
        <v>0</v>
      </c>
      <c r="W42" s="267">
        <f t="shared" si="10"/>
        <v>0</v>
      </c>
    </row>
    <row r="43" spans="1:23" ht="11.25" customHeight="1">
      <c r="A43" s="27">
        <v>37</v>
      </c>
      <c r="B43" s="45" t="s">
        <v>24</v>
      </c>
      <c r="C43" s="2021"/>
      <c r="D43" s="61">
        <v>6.0549348765831387E-2</v>
      </c>
      <c r="E43" s="320">
        <f t="shared" si="6"/>
        <v>0</v>
      </c>
      <c r="F43" s="207">
        <v>0.59293117856484856</v>
      </c>
      <c r="G43" s="61">
        <v>0.34209346209346209</v>
      </c>
      <c r="H43" s="325">
        <f t="shared" si="0"/>
        <v>0</v>
      </c>
      <c r="I43" s="320">
        <f t="shared" si="1"/>
        <v>0</v>
      </c>
      <c r="J43" s="2024"/>
      <c r="K43" s="2018"/>
      <c r="L43" s="61">
        <v>4.8059433844830329E-2</v>
      </c>
      <c r="M43" s="320">
        <f t="shared" si="2"/>
        <v>0</v>
      </c>
      <c r="N43" s="329">
        <f t="shared" si="3"/>
        <v>0</v>
      </c>
      <c r="O43" s="320">
        <f t="shared" si="4"/>
        <v>0</v>
      </c>
      <c r="P43" s="329">
        <f t="shared" si="5"/>
        <v>0</v>
      </c>
      <c r="Q43" s="86"/>
      <c r="R43" s="61">
        <v>0.101423</v>
      </c>
      <c r="S43" s="267">
        <f t="shared" si="7"/>
        <v>0</v>
      </c>
      <c r="T43" s="268">
        <f t="shared" si="8"/>
        <v>0</v>
      </c>
      <c r="U43" s="64">
        <v>8.7041999999999994E-2</v>
      </c>
      <c r="V43" s="267">
        <f t="shared" si="9"/>
        <v>0</v>
      </c>
      <c r="W43" s="267">
        <f t="shared" si="10"/>
        <v>0</v>
      </c>
    </row>
    <row r="44" spans="1:23" ht="11.25" customHeight="1">
      <c r="A44" s="27">
        <v>38</v>
      </c>
      <c r="B44" s="45" t="s">
        <v>418</v>
      </c>
      <c r="C44" s="2021"/>
      <c r="D44" s="61">
        <v>2.7222196542582951E-2</v>
      </c>
      <c r="E44" s="320">
        <f t="shared" si="6"/>
        <v>0</v>
      </c>
      <c r="F44" s="207">
        <v>0.52175477031474105</v>
      </c>
      <c r="G44" s="61">
        <v>0.25445237111679436</v>
      </c>
      <c r="H44" s="325">
        <f t="shared" si="0"/>
        <v>0</v>
      </c>
      <c r="I44" s="320">
        <f t="shared" si="1"/>
        <v>0</v>
      </c>
      <c r="J44" s="2024"/>
      <c r="K44" s="2018"/>
      <c r="L44" s="61">
        <v>0.12187415559024514</v>
      </c>
      <c r="M44" s="320">
        <f t="shared" si="2"/>
        <v>0</v>
      </c>
      <c r="N44" s="329">
        <f t="shared" si="3"/>
        <v>0</v>
      </c>
      <c r="O44" s="320">
        <f t="shared" si="4"/>
        <v>0</v>
      </c>
      <c r="P44" s="329">
        <f t="shared" si="5"/>
        <v>0</v>
      </c>
      <c r="Q44" s="86"/>
      <c r="R44" s="61">
        <v>0.159195</v>
      </c>
      <c r="S44" s="267">
        <f t="shared" si="7"/>
        <v>0</v>
      </c>
      <c r="T44" s="268">
        <f t="shared" si="8"/>
        <v>0</v>
      </c>
      <c r="U44" s="64">
        <v>0.11938699999999999</v>
      </c>
      <c r="V44" s="267">
        <f t="shared" si="9"/>
        <v>0</v>
      </c>
      <c r="W44" s="267">
        <f t="shared" si="10"/>
        <v>0</v>
      </c>
    </row>
    <row r="45" spans="1:23" ht="11.25" customHeight="1">
      <c r="A45" s="27">
        <v>39</v>
      </c>
      <c r="B45" s="45" t="s">
        <v>419</v>
      </c>
      <c r="C45" s="2021"/>
      <c r="D45" s="61">
        <v>1.4940560092758786E-3</v>
      </c>
      <c r="E45" s="320">
        <f t="shared" si="6"/>
        <v>0</v>
      </c>
      <c r="F45" s="207">
        <v>0</v>
      </c>
      <c r="G45" s="61">
        <v>0</v>
      </c>
      <c r="H45" s="325">
        <f t="shared" si="0"/>
        <v>0</v>
      </c>
      <c r="I45" s="320">
        <f t="shared" si="1"/>
        <v>0</v>
      </c>
      <c r="J45" s="2024"/>
      <c r="K45" s="2018"/>
      <c r="L45" s="61">
        <v>1.1853368935247008E-3</v>
      </c>
      <c r="M45" s="320">
        <f t="shared" si="2"/>
        <v>0</v>
      </c>
      <c r="N45" s="329">
        <f t="shared" si="3"/>
        <v>0</v>
      </c>
      <c r="O45" s="320">
        <f t="shared" si="4"/>
        <v>0</v>
      </c>
      <c r="P45" s="329">
        <f t="shared" si="5"/>
        <v>0</v>
      </c>
      <c r="Q45" s="86"/>
      <c r="R45" s="61">
        <v>0</v>
      </c>
      <c r="S45" s="267">
        <f t="shared" si="7"/>
        <v>0</v>
      </c>
      <c r="T45" s="268">
        <f t="shared" si="8"/>
        <v>0</v>
      </c>
      <c r="U45" s="64">
        <v>0</v>
      </c>
      <c r="V45" s="267">
        <f t="shared" si="9"/>
        <v>0</v>
      </c>
      <c r="W45" s="267">
        <f t="shared" si="10"/>
        <v>0</v>
      </c>
    </row>
    <row r="46" spans="1:23" ht="11.25" customHeight="1">
      <c r="A46" s="27">
        <v>40</v>
      </c>
      <c r="B46" s="45" t="s">
        <v>420</v>
      </c>
      <c r="C46" s="2022"/>
      <c r="D46" s="61">
        <v>8.4021901754561534E-3</v>
      </c>
      <c r="E46" s="321">
        <f t="shared" si="6"/>
        <v>0</v>
      </c>
      <c r="F46" s="207">
        <v>0.40399735782318719</v>
      </c>
      <c r="G46" s="61">
        <v>1.23585689629456E-2</v>
      </c>
      <c r="H46" s="322">
        <f t="shared" si="0"/>
        <v>0</v>
      </c>
      <c r="I46" s="321">
        <f t="shared" si="1"/>
        <v>0</v>
      </c>
      <c r="J46" s="2025"/>
      <c r="K46" s="2019"/>
      <c r="L46" s="61">
        <v>3.5003483290920526E-3</v>
      </c>
      <c r="M46" s="321">
        <f t="shared" si="2"/>
        <v>0</v>
      </c>
      <c r="N46" s="330">
        <f t="shared" si="3"/>
        <v>0</v>
      </c>
      <c r="O46" s="321">
        <f t="shared" si="4"/>
        <v>0</v>
      </c>
      <c r="P46" s="330">
        <f t="shared" si="5"/>
        <v>0</v>
      </c>
      <c r="Q46" s="86"/>
      <c r="R46" s="61">
        <v>6.2649999999999997E-3</v>
      </c>
      <c r="S46" s="267">
        <f t="shared" si="7"/>
        <v>0</v>
      </c>
      <c r="T46" s="268">
        <f t="shared" si="8"/>
        <v>0</v>
      </c>
      <c r="U46" s="64">
        <v>6.2649999999999997E-3</v>
      </c>
      <c r="V46" s="267">
        <f t="shared" si="9"/>
        <v>0</v>
      </c>
      <c r="W46" s="267">
        <f t="shared" si="10"/>
        <v>0</v>
      </c>
    </row>
    <row r="47" spans="1:23" ht="11.25" customHeight="1">
      <c r="A47" s="31"/>
      <c r="B47" s="49" t="s">
        <v>39</v>
      </c>
      <c r="C47" s="54"/>
      <c r="D47" s="67"/>
      <c r="E47" s="322">
        <f>SUM(E7:E46)</f>
        <v>0</v>
      </c>
      <c r="F47" s="54"/>
      <c r="G47" s="54"/>
      <c r="H47" s="322">
        <f>SUM(H7:H46)</f>
        <v>0</v>
      </c>
      <c r="I47" s="321">
        <f>SUM(I7:I46)</f>
        <v>0</v>
      </c>
      <c r="J47" s="326"/>
      <c r="K47" s="536">
        <f>SUM(K7)</f>
        <v>0</v>
      </c>
      <c r="L47" s="67"/>
      <c r="M47" s="331">
        <f>SUM(M7:M46)</f>
        <v>0</v>
      </c>
      <c r="N47" s="322">
        <f>SUM(N7:N46)</f>
        <v>0</v>
      </c>
      <c r="O47" s="321">
        <f>SUM(O7:O46)</f>
        <v>0</v>
      </c>
      <c r="P47" s="321">
        <f>SUM(P7:P46)</f>
        <v>0</v>
      </c>
      <c r="Q47" s="86"/>
      <c r="R47" s="31"/>
      <c r="S47" s="270">
        <f>SUM(S7:S46)</f>
        <v>0</v>
      </c>
      <c r="T47" s="271">
        <f>SUM(T7:T46)</f>
        <v>0</v>
      </c>
      <c r="U47" s="54"/>
      <c r="V47" s="270">
        <f>SUM(V7:V46)</f>
        <v>0</v>
      </c>
      <c r="W47" s="270">
        <f>SUM(W7:W46)</f>
        <v>0</v>
      </c>
    </row>
    <row r="48" spans="1:23" ht="11.25" customHeight="1">
      <c r="J48" s="327"/>
    </row>
    <row r="49" spans="2:17" ht="11.25" customHeight="1">
      <c r="B49" t="s">
        <v>40</v>
      </c>
      <c r="F49" s="16" t="s">
        <v>41</v>
      </c>
      <c r="J49" s="93" t="s">
        <v>283</v>
      </c>
      <c r="M49" s="3"/>
    </row>
    <row r="50" spans="2:17" ht="11.25" customHeight="1">
      <c r="B50" s="1919" t="s">
        <v>251</v>
      </c>
      <c r="C50" s="1906" t="s">
        <v>274</v>
      </c>
      <c r="D50" s="1907"/>
      <c r="E50" s="1902" t="s">
        <v>247</v>
      </c>
      <c r="F50" s="1902" t="s">
        <v>39</v>
      </c>
      <c r="I50" s="16" t="s">
        <v>400</v>
      </c>
      <c r="J50" s="532">
        <v>0.71457767574680142</v>
      </c>
      <c r="M50" s="3"/>
    </row>
    <row r="51" spans="2:17" ht="11.25" customHeight="1">
      <c r="B51" s="2001"/>
      <c r="C51" s="2026"/>
      <c r="D51" s="1909"/>
      <c r="E51" s="1927"/>
      <c r="F51" s="1927"/>
      <c r="I51" s="16" t="s">
        <v>399</v>
      </c>
      <c r="J51" s="533">
        <v>0.72940360457563114</v>
      </c>
      <c r="M51" s="3"/>
    </row>
    <row r="52" spans="2:17" ht="11.25" customHeight="1">
      <c r="B52" s="2002"/>
      <c r="C52" s="2027"/>
      <c r="D52" s="1911"/>
      <c r="E52" s="1928"/>
      <c r="F52" s="1928"/>
      <c r="I52" s="16" t="s">
        <v>833</v>
      </c>
      <c r="J52" s="533">
        <v>0.74266018222995844</v>
      </c>
      <c r="N52" s="3"/>
    </row>
    <row r="53" spans="2:17" ht="11.25" customHeight="1">
      <c r="B53" s="19" t="s">
        <v>44</v>
      </c>
      <c r="C53" s="222"/>
      <c r="D53" s="489">
        <f>E47</f>
        <v>0</v>
      </c>
      <c r="E53" s="489">
        <f>M47</f>
        <v>0</v>
      </c>
      <c r="F53" s="490">
        <f>D53+E53</f>
        <v>0</v>
      </c>
      <c r="I53" s="16" t="s">
        <v>834</v>
      </c>
      <c r="J53" s="533">
        <v>0.71645070158246982</v>
      </c>
      <c r="O53" s="3"/>
    </row>
    <row r="54" spans="2:17" ht="11.25" customHeight="1">
      <c r="B54" s="19" t="s">
        <v>45</v>
      </c>
      <c r="C54" s="223"/>
      <c r="D54" s="300">
        <f>H47</f>
        <v>0</v>
      </c>
      <c r="E54" s="300">
        <f>N47</f>
        <v>0</v>
      </c>
      <c r="F54" s="295">
        <f>D54+E54</f>
        <v>0</v>
      </c>
      <c r="I54" s="16" t="s">
        <v>836</v>
      </c>
      <c r="J54" s="533">
        <v>0.71843111680682681</v>
      </c>
      <c r="P54" s="3"/>
      <c r="Q54" s="3"/>
    </row>
    <row r="55" spans="2:17" ht="11.25" customHeight="1">
      <c r="B55" s="197" t="s">
        <v>271</v>
      </c>
      <c r="C55" s="224"/>
      <c r="D55" s="302">
        <f>I47</f>
        <v>0</v>
      </c>
      <c r="E55" s="302">
        <f>O47</f>
        <v>0</v>
      </c>
      <c r="F55" s="298">
        <f>D55+E55</f>
        <v>0</v>
      </c>
      <c r="I55" s="16" t="s">
        <v>835</v>
      </c>
      <c r="J55" s="533">
        <v>0.6129042912284024</v>
      </c>
    </row>
    <row r="56" spans="2:17" ht="11.25" customHeight="1">
      <c r="I56" s="230" t="s">
        <v>872</v>
      </c>
      <c r="J56" s="534">
        <f>AVERAGE(J50:J54)</f>
        <v>0.7243046561883375</v>
      </c>
    </row>
    <row r="57" spans="2:17" ht="11.25" customHeight="1">
      <c r="J57" s="535" t="s">
        <v>832</v>
      </c>
    </row>
    <row r="58" spans="2:17" ht="11.25" customHeight="1">
      <c r="B58" t="s">
        <v>46</v>
      </c>
      <c r="F58" s="16" t="s">
        <v>47</v>
      </c>
    </row>
    <row r="59" spans="2:17" ht="11.25" customHeight="1">
      <c r="B59" s="1919" t="s">
        <v>251</v>
      </c>
      <c r="C59" s="1906" t="s">
        <v>274</v>
      </c>
      <c r="D59" s="1907"/>
      <c r="E59" s="1902" t="s">
        <v>247</v>
      </c>
      <c r="F59" s="1902" t="s">
        <v>39</v>
      </c>
    </row>
    <row r="60" spans="2:17" ht="11.25" customHeight="1">
      <c r="B60" s="2001"/>
      <c r="C60" s="1908"/>
      <c r="D60" s="1909"/>
      <c r="E60" s="1927"/>
      <c r="F60" s="1927"/>
    </row>
    <row r="61" spans="2:17" ht="11.25" customHeight="1">
      <c r="B61" s="2002"/>
      <c r="C61" s="1910"/>
      <c r="D61" s="1911"/>
      <c r="E61" s="1928"/>
      <c r="F61" s="1928"/>
    </row>
    <row r="62" spans="2:17" ht="11.25" customHeight="1">
      <c r="B62" s="31" t="s">
        <v>272</v>
      </c>
      <c r="C62" s="220"/>
      <c r="D62" s="219">
        <f>S47</f>
        <v>0</v>
      </c>
      <c r="E62" s="9">
        <f>T47</f>
        <v>0</v>
      </c>
      <c r="F62" s="204">
        <f>D62+E62</f>
        <v>0</v>
      </c>
    </row>
    <row r="63" spans="2:17" ht="11.25" customHeight="1">
      <c r="B63" s="197" t="s">
        <v>273</v>
      </c>
      <c r="C63" s="220"/>
      <c r="D63" s="219">
        <f>V47</f>
        <v>0</v>
      </c>
      <c r="E63" s="9">
        <f>W47</f>
        <v>0</v>
      </c>
      <c r="F63" s="204">
        <f>D63+E63</f>
        <v>0</v>
      </c>
    </row>
    <row r="64" spans="2:17" ht="11.25" customHeight="1" thickBot="1"/>
    <row r="65" spans="2:5" ht="15" thickBot="1">
      <c r="B65" s="12" t="s">
        <v>75</v>
      </c>
      <c r="C65" s="12"/>
      <c r="D65" s="203">
        <f>F54/43744.2</f>
        <v>0</v>
      </c>
      <c r="E65" s="229" t="s">
        <v>902</v>
      </c>
    </row>
  </sheetData>
  <sheetProtection algorithmName="SHA-512" hashValue="gOkCmHrYyhV9o8k+IGEDYspOC6tg/nTVF6dFSRBQ7P/tBNH+bfvrdU1cPKMMoJOecydowxR7zUePm0hQRIHD6w==" saltValue="tbJ0NXBdQ5DKyC57+irn2g==" spinCount="100000" sheet="1" objects="1" scenarios="1"/>
  <mergeCells count="11">
    <mergeCell ref="B59:B61"/>
    <mergeCell ref="B50:B52"/>
    <mergeCell ref="E50:E52"/>
    <mergeCell ref="C50:D52"/>
    <mergeCell ref="C59:D61"/>
    <mergeCell ref="K7:K46"/>
    <mergeCell ref="F50:F52"/>
    <mergeCell ref="F59:F61"/>
    <mergeCell ref="C7:C46"/>
    <mergeCell ref="J7:J46"/>
    <mergeCell ref="E59:E61"/>
  </mergeCells>
  <phoneticPr fontId="4"/>
  <hyperlinks>
    <hyperlink ref="I1" location="目次!A1" display="目次へ戻る" xr:uid="{00000000-0004-0000-0800-000000000000}"/>
    <hyperlink ref="I3" location="'④-40フロー'!A1" display="波及効果分析フロー図" xr:uid="{00000000-0004-0000-0800-000001000000}"/>
  </hyperlinks>
  <printOptions horizontalCentered="1"/>
  <pageMargins left="0.59055118110236227" right="0.59055118110236227" top="0.98425196850393704" bottom="0.78740157480314965" header="0.39370078740157483" footer="0.51181102362204722"/>
  <pageSetup paperSize="9" scale="65" orientation="landscape" r:id="rId1"/>
  <headerFooter alignWithMargins="0">
    <oddHeader>&amp;R&amp;A</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W51"/>
  <sheetViews>
    <sheetView showGridLines="0" zoomScaleNormal="100" workbookViewId="0">
      <selection activeCell="F50" sqref="F50:F52"/>
    </sheetView>
  </sheetViews>
  <sheetFormatPr defaultRowHeight="11.25"/>
  <cols>
    <col min="1" max="2" width="4.5" customWidth="1"/>
    <col min="3" max="12" width="5.1640625" customWidth="1"/>
    <col min="13" max="13" width="4.6640625" customWidth="1"/>
    <col min="14" max="21" width="5.1640625" customWidth="1"/>
    <col min="22" max="22" width="3" customWidth="1"/>
    <col min="23" max="23" width="2.1640625" customWidth="1"/>
  </cols>
  <sheetData>
    <row r="1" spans="1:22" ht="21" customHeight="1">
      <c r="A1" s="12" t="s">
        <v>919</v>
      </c>
      <c r="P1" s="192" t="s">
        <v>152</v>
      </c>
    </row>
    <row r="2" spans="1:22" ht="16.5" customHeight="1"/>
    <row r="3" spans="1:22" s="18" customFormat="1" ht="30" customHeight="1">
      <c r="A3" s="2041" t="s">
        <v>88</v>
      </c>
      <c r="C3" s="121"/>
      <c r="D3" s="122"/>
      <c r="E3" s="122"/>
      <c r="F3" s="122"/>
      <c r="G3" s="122"/>
      <c r="H3" s="123"/>
      <c r="I3" s="123" t="s">
        <v>94</v>
      </c>
      <c r="J3" s="122"/>
      <c r="K3" s="122"/>
      <c r="L3" s="2043">
        <f>'①a-15'!C22</f>
        <v>0</v>
      </c>
      <c r="M3" s="2044"/>
      <c r="N3" s="124" t="s">
        <v>86</v>
      </c>
      <c r="O3" s="122"/>
      <c r="P3" s="122"/>
      <c r="Q3" s="122"/>
      <c r="R3" s="122"/>
      <c r="S3" s="122"/>
      <c r="T3" s="122"/>
      <c r="U3" s="122"/>
      <c r="V3" s="125"/>
    </row>
    <row r="4" spans="1:22" s="18" customFormat="1" ht="12" customHeight="1">
      <c r="A4" s="2042"/>
      <c r="H4" s="109"/>
      <c r="I4" s="109"/>
      <c r="M4" s="110"/>
      <c r="N4" s="111"/>
    </row>
    <row r="5" spans="1:22" ht="12" customHeight="1">
      <c r="A5" s="2042"/>
      <c r="L5" s="112" t="s">
        <v>95</v>
      </c>
    </row>
    <row r="6" spans="1:22" ht="12" customHeight="1">
      <c r="A6" s="2042"/>
    </row>
    <row r="7" spans="1:22" ht="21" customHeight="1">
      <c r="A7" s="2042"/>
      <c r="C7" s="132"/>
      <c r="D7" s="133"/>
      <c r="E7" s="133"/>
      <c r="F7" s="133"/>
      <c r="G7" s="133"/>
      <c r="H7" s="133"/>
      <c r="I7" s="133"/>
      <c r="J7" s="134"/>
      <c r="K7" s="133"/>
      <c r="L7" s="133"/>
      <c r="M7" s="135"/>
      <c r="N7" s="132"/>
      <c r="O7" s="135"/>
      <c r="P7" s="136" t="s">
        <v>101</v>
      </c>
      <c r="Q7" s="137"/>
      <c r="R7" s="137"/>
      <c r="S7" s="137"/>
      <c r="T7" s="244">
        <f>'①a-15'!BE22</f>
        <v>0</v>
      </c>
      <c r="U7" s="124" t="s">
        <v>86</v>
      </c>
      <c r="V7" s="138"/>
    </row>
    <row r="8" spans="1:22" ht="21" customHeight="1">
      <c r="A8" s="2042"/>
      <c r="C8" s="139"/>
      <c r="D8" s="140"/>
      <c r="E8" s="141" t="s">
        <v>96</v>
      </c>
      <c r="F8" s="140"/>
      <c r="G8" s="140"/>
      <c r="H8" s="2045">
        <f>'①a-15'!AH22</f>
        <v>0</v>
      </c>
      <c r="I8" s="2046"/>
      <c r="J8" s="141" t="s">
        <v>86</v>
      </c>
      <c r="K8" s="140"/>
      <c r="L8" s="140"/>
      <c r="M8" s="142"/>
      <c r="N8" s="139"/>
      <c r="O8" s="143" t="s">
        <v>100</v>
      </c>
      <c r="P8" s="140"/>
      <c r="Q8" s="140"/>
      <c r="R8" s="2047">
        <f>'①a-15'!BB22</f>
        <v>0</v>
      </c>
      <c r="S8" s="2048"/>
      <c r="T8" s="144" t="s">
        <v>86</v>
      </c>
      <c r="U8" s="140"/>
      <c r="V8" s="142"/>
    </row>
    <row r="9" spans="1:22" ht="12" customHeight="1">
      <c r="E9" s="113"/>
      <c r="I9" s="114"/>
      <c r="J9" s="113"/>
      <c r="O9" s="115"/>
      <c r="S9" s="114"/>
      <c r="T9" s="111"/>
    </row>
    <row r="10" spans="1:22" ht="12" customHeight="1">
      <c r="H10" s="112" t="s">
        <v>97</v>
      </c>
    </row>
    <row r="11" spans="1:22" ht="12" customHeight="1"/>
    <row r="12" spans="1:22" ht="30.75" customHeight="1">
      <c r="A12" s="2042" t="s">
        <v>92</v>
      </c>
      <c r="C12" s="155"/>
      <c r="D12" s="156" t="s">
        <v>98</v>
      </c>
      <c r="E12" s="157"/>
      <c r="F12" s="158"/>
      <c r="G12" s="2060">
        <f>'①a-15'!AJ22</f>
        <v>0</v>
      </c>
      <c r="H12" s="2052"/>
      <c r="I12" s="159" t="s">
        <v>86</v>
      </c>
      <c r="J12" s="161"/>
      <c r="K12" s="157"/>
      <c r="L12" s="162" t="s">
        <v>90</v>
      </c>
      <c r="M12" s="161"/>
    </row>
    <row r="13" spans="1:22" ht="8.25" customHeight="1">
      <c r="A13" s="2042"/>
      <c r="C13" s="113"/>
      <c r="D13" s="111"/>
      <c r="E13" s="18"/>
      <c r="F13" s="116"/>
      <c r="G13" s="114"/>
      <c r="H13" s="113"/>
      <c r="I13" s="117"/>
      <c r="J13" s="18"/>
      <c r="K13" s="18"/>
      <c r="L13" s="118"/>
      <c r="M13" s="18"/>
    </row>
    <row r="14" spans="1:22" ht="21.75" customHeight="1">
      <c r="A14" s="2042"/>
      <c r="H14" s="112" t="s" ph="1">
        <v>926</v>
      </c>
    </row>
    <row r="15" spans="1:22" ht="8.25" customHeight="1">
      <c r="A15" s="2042"/>
    </row>
    <row r="16" spans="1:22" ht="30" customHeight="1">
      <c r="A16" s="2042"/>
      <c r="C16" s="14"/>
      <c r="D16" s="126" t="s">
        <v>99</v>
      </c>
      <c r="E16" s="127"/>
      <c r="F16" s="127"/>
      <c r="G16" s="127"/>
      <c r="H16" s="2049">
        <f>'①a-15'!AZ22</f>
        <v>0</v>
      </c>
      <c r="I16" s="2050"/>
      <c r="J16" s="129" t="s">
        <v>86</v>
      </c>
      <c r="K16" s="127"/>
      <c r="L16" s="130"/>
    </row>
    <row r="17" spans="1:22" ht="12" customHeight="1">
      <c r="A17" s="2042"/>
      <c r="D17" s="111"/>
      <c r="I17" s="119"/>
      <c r="J17" s="120"/>
    </row>
    <row r="18" spans="1:22" ht="12" customHeight="1">
      <c r="A18" s="2042"/>
      <c r="F18" s="8"/>
      <c r="G18" s="8"/>
      <c r="H18" t="s">
        <v>146</v>
      </c>
    </row>
    <row r="19" spans="1:22" ht="12" customHeight="1">
      <c r="A19" s="2042"/>
    </row>
    <row r="20" spans="1:22" ht="24" customHeight="1">
      <c r="A20" s="2042"/>
      <c r="C20" s="13"/>
      <c r="D20" s="145" t="s">
        <v>103</v>
      </c>
      <c r="E20" s="126"/>
      <c r="F20" s="127"/>
      <c r="G20" s="127"/>
      <c r="H20" s="254">
        <f>'①a-15'!BF22</f>
        <v>0</v>
      </c>
      <c r="I20" s="126" t="s">
        <v>86</v>
      </c>
      <c r="J20" s="130"/>
    </row>
    <row r="21" spans="1:22" ht="24.75" customHeight="1">
      <c r="A21" s="2042"/>
      <c r="C21" s="146" t="s">
        <v>102</v>
      </c>
      <c r="D21" s="147"/>
      <c r="E21" s="147"/>
      <c r="F21" s="147"/>
      <c r="G21" s="247">
        <f>'①a-15'!BC22</f>
        <v>0</v>
      </c>
      <c r="H21" s="149" t="s">
        <v>86</v>
      </c>
      <c r="I21" s="147"/>
      <c r="J21" s="150"/>
    </row>
    <row r="22" spans="1:22" ht="18" customHeight="1"/>
    <row r="23" spans="1:22" ht="11.25" customHeight="1"/>
    <row r="24" spans="1:22" ht="9" customHeight="1"/>
    <row r="25" spans="1:22" ht="24" customHeight="1">
      <c r="A25" s="2042" t="s">
        <v>93</v>
      </c>
      <c r="C25" s="85"/>
      <c r="D25" s="83"/>
      <c r="E25" s="83"/>
      <c r="F25" s="83"/>
      <c r="G25" s="83"/>
      <c r="H25" s="83"/>
      <c r="I25" s="83"/>
      <c r="J25" s="83"/>
      <c r="K25" s="104" t="s">
        <v>91</v>
      </c>
      <c r="L25" s="97"/>
      <c r="M25" s="97"/>
      <c r="N25" s="97"/>
      <c r="O25" s="2057">
        <f>T7+H20</f>
        <v>0</v>
      </c>
      <c r="P25" s="2058"/>
      <c r="Q25" s="103" t="s">
        <v>86</v>
      </c>
      <c r="R25" s="98"/>
    </row>
    <row r="26" spans="1:22" ht="21.75" customHeight="1">
      <c r="A26" s="2042"/>
      <c r="C26" s="100"/>
      <c r="D26" s="102" t="s">
        <v>87</v>
      </c>
      <c r="E26" s="84"/>
      <c r="F26" s="84"/>
      <c r="G26" s="2059">
        <f>R8+G21</f>
        <v>0</v>
      </c>
      <c r="H26" s="2046"/>
      <c r="I26" s="105" t="s">
        <v>86</v>
      </c>
      <c r="J26" s="84"/>
      <c r="K26" s="84"/>
      <c r="L26" s="84"/>
      <c r="M26" s="84"/>
      <c r="N26" s="84"/>
      <c r="O26" s="84"/>
      <c r="P26" s="84"/>
      <c r="Q26" s="84"/>
      <c r="R26" s="101"/>
    </row>
    <row r="27" spans="1:22" ht="18" customHeight="1">
      <c r="A27" s="2042"/>
    </row>
    <row r="28" spans="1:22" ht="8.25" customHeight="1">
      <c r="A28" s="2042"/>
    </row>
    <row r="29" spans="1:22" ht="18.75" customHeight="1">
      <c r="A29" s="2042"/>
      <c r="C29" s="85"/>
      <c r="D29" s="83"/>
      <c r="E29" s="83"/>
      <c r="F29" s="106" t="s">
        <v>104</v>
      </c>
      <c r="G29" s="83"/>
      <c r="H29" s="83"/>
      <c r="I29" s="83"/>
      <c r="J29" s="83"/>
      <c r="K29" s="83"/>
      <c r="L29" s="99"/>
      <c r="Q29" s="107"/>
      <c r="R29" s="106" t="s">
        <v>279</v>
      </c>
      <c r="S29" s="83"/>
      <c r="T29" s="83"/>
      <c r="U29" s="83"/>
      <c r="V29" s="99"/>
    </row>
    <row r="30" spans="1:22" ht="18.75" customHeight="1">
      <c r="A30" s="2042"/>
      <c r="C30" s="100"/>
      <c r="D30" s="84"/>
      <c r="E30" s="84"/>
      <c r="F30" s="84"/>
      <c r="G30" s="2055">
        <f>'①a-15'!BH7</f>
        <v>0</v>
      </c>
      <c r="H30" s="2056"/>
      <c r="I30" s="163" t="s">
        <v>86</v>
      </c>
      <c r="J30" s="84"/>
      <c r="K30" s="84"/>
      <c r="L30" s="101"/>
      <c r="Q30" s="100"/>
      <c r="R30" s="84"/>
      <c r="S30" s="2039">
        <f>'①a-15'!BG7</f>
        <v>0.72430000000000005</v>
      </c>
      <c r="T30" s="2040"/>
      <c r="U30" s="84"/>
      <c r="V30" s="101"/>
    </row>
    <row r="31" spans="1:22" ht="12" customHeight="1">
      <c r="A31" s="2042"/>
      <c r="H31" s="119"/>
      <c r="I31" s="112"/>
      <c r="S31" s="110"/>
      <c r="T31" s="112"/>
    </row>
    <row r="32" spans="1:22" ht="12" customHeight="1">
      <c r="A32" s="2042"/>
      <c r="H32" t="s">
        <v>105</v>
      </c>
    </row>
    <row r="33" spans="1:23" ht="12" customHeight="1">
      <c r="A33" s="2042"/>
    </row>
    <row r="34" spans="1:23" ht="32.25" customHeight="1">
      <c r="A34" s="2042"/>
      <c r="C34" s="31"/>
      <c r="D34" s="22" t="s">
        <v>106</v>
      </c>
      <c r="E34" s="23"/>
      <c r="F34" s="23"/>
      <c r="G34" s="2051">
        <f>'①a-15'!BJ22</f>
        <v>0</v>
      </c>
      <c r="H34" s="2052"/>
      <c r="I34" s="131" t="s">
        <v>86</v>
      </c>
      <c r="J34" s="23"/>
      <c r="K34" s="71"/>
    </row>
    <row r="35" spans="1:23" ht="12" customHeight="1">
      <c r="A35" s="2042"/>
      <c r="D35" s="112"/>
      <c r="G35" s="114"/>
      <c r="H35" s="111"/>
    </row>
    <row r="36" spans="1:23" ht="12" customHeight="1">
      <c r="A36" s="2042"/>
      <c r="H36" t="s">
        <v>146</v>
      </c>
    </row>
    <row r="37" spans="1:23" ht="12" customHeight="1">
      <c r="A37" s="2042"/>
    </row>
    <row r="38" spans="1:23" ht="24" customHeight="1">
      <c r="A38" s="2042"/>
      <c r="C38" s="19"/>
      <c r="D38" s="70" t="s">
        <v>108</v>
      </c>
      <c r="E38" s="23"/>
      <c r="F38" s="23"/>
      <c r="G38" s="23"/>
      <c r="H38" s="246">
        <f>'①a-15'!BL22</f>
        <v>0</v>
      </c>
      <c r="I38" s="131" t="s">
        <v>86</v>
      </c>
      <c r="J38" s="152"/>
    </row>
    <row r="39" spans="1:23" ht="22.5" customHeight="1">
      <c r="A39" s="2042"/>
      <c r="C39" s="153" t="s">
        <v>107</v>
      </c>
      <c r="D39" s="53"/>
      <c r="E39" s="53"/>
      <c r="F39" s="53"/>
      <c r="G39" s="2053">
        <f>'①a-15'!BK22</f>
        <v>0</v>
      </c>
      <c r="H39" s="2054"/>
      <c r="I39" s="154" t="s">
        <v>86</v>
      </c>
      <c r="J39" s="151"/>
    </row>
    <row r="40" spans="1:23" ht="9.75" customHeight="1"/>
    <row r="41" spans="1:23" s="245" customFormat="1" ht="12" thickBot="1"/>
    <row r="42" spans="1:23" s="245" customFormat="1" ht="12" customHeight="1" thickTop="1">
      <c r="A42" s="2028" t="s">
        <v>810</v>
      </c>
      <c r="C42" s="491"/>
      <c r="D42" s="492"/>
      <c r="E42" s="492"/>
      <c r="F42" s="492"/>
      <c r="G42" s="492"/>
      <c r="H42" s="492"/>
      <c r="I42" s="492"/>
      <c r="J42" s="492"/>
      <c r="K42" s="492"/>
      <c r="L42" s="2029">
        <f>SUM(L3,H16,G34)</f>
        <v>0</v>
      </c>
      <c r="M42" s="2030"/>
      <c r="N42" s="492"/>
      <c r="O42" s="492"/>
      <c r="P42" s="492"/>
      <c r="Q42" s="492"/>
      <c r="R42" s="492"/>
      <c r="S42" s="492"/>
      <c r="T42" s="492"/>
      <c r="U42" s="492"/>
      <c r="V42" s="493"/>
      <c r="W42" s="494"/>
    </row>
    <row r="43" spans="1:23" s="245" customFormat="1" ht="11.25" customHeight="1">
      <c r="A43" s="2028"/>
      <c r="C43" s="495"/>
      <c r="D43" s="496" t="s">
        <v>811</v>
      </c>
      <c r="E43" s="496"/>
      <c r="F43" s="496"/>
      <c r="G43" s="496"/>
      <c r="H43" s="496"/>
      <c r="I43" s="496"/>
      <c r="J43" s="496"/>
      <c r="K43" s="496"/>
      <c r="L43" s="2031"/>
      <c r="M43" s="2031"/>
      <c r="N43" s="496" t="s">
        <v>812</v>
      </c>
      <c r="O43" s="496"/>
      <c r="P43" s="496"/>
      <c r="Q43" s="496"/>
      <c r="R43" s="496"/>
      <c r="S43" s="496"/>
      <c r="T43" s="496"/>
      <c r="U43" s="496"/>
      <c r="V43" s="497"/>
      <c r="W43" s="494"/>
    </row>
    <row r="44" spans="1:23" s="245" customFormat="1" ht="12" customHeight="1" thickBot="1">
      <c r="A44" s="2028"/>
      <c r="C44" s="498"/>
      <c r="D44" s="499"/>
      <c r="E44" s="499"/>
      <c r="F44" s="499"/>
      <c r="G44" s="499"/>
      <c r="H44" s="499"/>
      <c r="I44" s="499"/>
      <c r="J44" s="499"/>
      <c r="K44" s="499"/>
      <c r="L44" s="2032"/>
      <c r="M44" s="2032"/>
      <c r="N44" s="499"/>
      <c r="O44" s="499"/>
      <c r="P44" s="499"/>
      <c r="Q44" s="499"/>
      <c r="R44" s="499"/>
      <c r="S44" s="499"/>
      <c r="T44" s="499"/>
      <c r="U44" s="499"/>
      <c r="V44" s="500"/>
      <c r="W44" s="494"/>
    </row>
    <row r="45" spans="1:23" s="245" customFormat="1" ht="6" customHeight="1" thickTop="1">
      <c r="A45" s="2028"/>
      <c r="D45" s="501"/>
      <c r="E45" s="502"/>
      <c r="F45" s="503"/>
      <c r="O45" s="502"/>
      <c r="P45" s="503"/>
    </row>
    <row r="46" spans="1:23" s="245" customFormat="1" ht="12" customHeight="1">
      <c r="A46" s="2028"/>
      <c r="F46" s="245" t="s">
        <v>818</v>
      </c>
      <c r="P46" s="245" t="s">
        <v>819</v>
      </c>
    </row>
    <row r="47" spans="1:23" s="245" customFormat="1" ht="6" customHeight="1" thickBot="1">
      <c r="A47" s="2028"/>
    </row>
    <row r="48" spans="1:23" s="245" customFormat="1" ht="18" customHeight="1" thickTop="1">
      <c r="A48" s="2028"/>
      <c r="C48" s="504"/>
      <c r="D48" s="505" t="s">
        <v>813</v>
      </c>
      <c r="E48" s="506"/>
      <c r="F48" s="506"/>
      <c r="G48" s="506"/>
      <c r="H48" s="506"/>
      <c r="I48" s="2033">
        <f>SUM(T7,H20,H38)</f>
        <v>0</v>
      </c>
      <c r="J48" s="2034"/>
      <c r="K48" s="506" t="s">
        <v>812</v>
      </c>
      <c r="L48" s="506"/>
      <c r="M48" s="507"/>
      <c r="N48" s="508"/>
      <c r="O48" s="509" t="s">
        <v>814</v>
      </c>
      <c r="P48" s="510"/>
      <c r="Q48" s="510"/>
      <c r="R48" s="510"/>
      <c r="S48" s="2035">
        <f>SUM('①a-15'!H38)</f>
        <v>0</v>
      </c>
      <c r="T48" s="2034"/>
      <c r="U48" s="510" t="s">
        <v>815</v>
      </c>
      <c r="V48" s="511"/>
      <c r="W48" s="494"/>
    </row>
    <row r="49" spans="1:23" s="245" customFormat="1" ht="18" customHeight="1" thickBot="1">
      <c r="A49" s="2028"/>
      <c r="C49" s="512" t="s">
        <v>816</v>
      </c>
      <c r="D49" s="513"/>
      <c r="E49" s="513"/>
      <c r="F49" s="513"/>
      <c r="G49" s="513"/>
      <c r="H49" s="2036">
        <f>SUM(R8,G21,G39)</f>
        <v>0</v>
      </c>
      <c r="I49" s="2037"/>
      <c r="J49" s="513" t="s">
        <v>812</v>
      </c>
      <c r="K49" s="513"/>
      <c r="L49" s="513"/>
      <c r="M49" s="507"/>
      <c r="N49" s="514" t="s">
        <v>817</v>
      </c>
      <c r="O49" s="515"/>
      <c r="P49" s="515"/>
      <c r="Q49" s="515"/>
      <c r="R49" s="2038">
        <f>SUM('①a-15'!H37)</f>
        <v>0</v>
      </c>
      <c r="S49" s="2037"/>
      <c r="T49" s="515" t="s">
        <v>815</v>
      </c>
      <c r="U49" s="515"/>
      <c r="V49" s="516"/>
      <c r="W49" s="494"/>
    </row>
    <row r="50" spans="1:23" s="245" customFormat="1" ht="12" thickTop="1"/>
    <row r="51" spans="1:23">
      <c r="A51" t="s">
        <v>153</v>
      </c>
    </row>
  </sheetData>
  <sheetProtection algorithmName="SHA-512" hashValue="e+ZAIfSfsXHhL3x7L+wOlY8UryEw7C2LdKRwU3BL8Ge8VyjruaZ9q0GMpnsx3ioUuAIZu7dI+Y0KuGoNk26GHg==" saltValue="CRtlDxIO2x5oq5wMWV96Tw==" spinCount="100000" sheet="1" objects="1" scenarios="1"/>
  <mergeCells count="20">
    <mergeCell ref="S30:T30"/>
    <mergeCell ref="A3:A8"/>
    <mergeCell ref="A12:A21"/>
    <mergeCell ref="A25:A39"/>
    <mergeCell ref="L3:M3"/>
    <mergeCell ref="H8:I8"/>
    <mergeCell ref="R8:S8"/>
    <mergeCell ref="H16:I16"/>
    <mergeCell ref="G34:H34"/>
    <mergeCell ref="G39:H39"/>
    <mergeCell ref="G30:H30"/>
    <mergeCell ref="O25:P25"/>
    <mergeCell ref="G26:H26"/>
    <mergeCell ref="G12:H12"/>
    <mergeCell ref="A42:A49"/>
    <mergeCell ref="L42:M44"/>
    <mergeCell ref="I48:J48"/>
    <mergeCell ref="S48:T48"/>
    <mergeCell ref="H49:I49"/>
    <mergeCell ref="R49:S49"/>
  </mergeCells>
  <phoneticPr fontId="13"/>
  <hyperlinks>
    <hyperlink ref="P1" location="'①a-15'!A1" display="計算シートに戻る" xr:uid="{00000000-0004-0000-0900-000000000000}"/>
  </hyperlinks>
  <printOptions horizontalCentered="1"/>
  <pageMargins left="0.78740157480314965" right="0.39370078740157483" top="0.78740157480314965" bottom="0.78740157480314965" header="0.51181102362204722" footer="0.51181102362204722"/>
  <pageSetup paperSize="9"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W51"/>
  <sheetViews>
    <sheetView view="pageBreakPreview" zoomScaleNormal="100" zoomScaleSheetLayoutView="100" workbookViewId="0">
      <selection activeCell="F50" sqref="F50:F52"/>
    </sheetView>
  </sheetViews>
  <sheetFormatPr defaultRowHeight="12"/>
  <cols>
    <col min="1" max="2" width="4.5" style="644" customWidth="1"/>
    <col min="3" max="21" width="5.1640625" style="644" customWidth="1"/>
    <col min="22" max="22" width="3" style="644" customWidth="1"/>
    <col min="23" max="23" width="2.1640625" style="644" customWidth="1"/>
    <col min="24" max="16384" width="9.33203125" style="644"/>
  </cols>
  <sheetData>
    <row r="1" spans="1:22" ht="21" customHeight="1">
      <c r="A1" s="749" t="s">
        <v>920</v>
      </c>
      <c r="P1" s="690" t="s">
        <v>152</v>
      </c>
    </row>
    <row r="2" spans="1:22" ht="16.5" customHeight="1"/>
    <row r="3" spans="1:22" s="746" customFormat="1" ht="23.25" customHeight="1">
      <c r="A3" s="2074" t="s">
        <v>88</v>
      </c>
      <c r="C3" s="806"/>
      <c r="D3" s="807"/>
      <c r="E3" s="807"/>
      <c r="F3" s="807"/>
      <c r="G3" s="807"/>
      <c r="H3" s="807"/>
      <c r="I3" s="807" t="s">
        <v>94</v>
      </c>
      <c r="J3" s="807"/>
      <c r="K3" s="807"/>
      <c r="L3" s="2076">
        <f>'①a-40(設備)'!D48</f>
        <v>0</v>
      </c>
      <c r="M3" s="2077"/>
      <c r="N3" s="809" t="s">
        <v>86</v>
      </c>
      <c r="O3" s="807"/>
      <c r="P3" s="807"/>
      <c r="Q3" s="807"/>
      <c r="R3" s="807"/>
      <c r="S3" s="807"/>
      <c r="T3" s="807"/>
      <c r="U3" s="807"/>
      <c r="V3" s="810"/>
    </row>
    <row r="4" spans="1:22" s="746" customFormat="1" ht="9.75" customHeight="1">
      <c r="A4" s="2075"/>
      <c r="M4" s="811"/>
      <c r="N4" s="812"/>
    </row>
    <row r="5" spans="1:22" ht="12" customHeight="1">
      <c r="A5" s="2075"/>
      <c r="L5" s="646" t="s">
        <v>95</v>
      </c>
    </row>
    <row r="6" spans="1:22" ht="8.25" customHeight="1">
      <c r="A6" s="2075"/>
    </row>
    <row r="7" spans="1:22" ht="21" customHeight="1">
      <c r="A7" s="2075"/>
      <c r="C7" s="813"/>
      <c r="D7" s="814"/>
      <c r="E7" s="814"/>
      <c r="F7" s="814"/>
      <c r="G7" s="814"/>
      <c r="H7" s="814"/>
      <c r="I7" s="814"/>
      <c r="J7" s="815"/>
      <c r="K7" s="814"/>
      <c r="L7" s="814"/>
      <c r="M7" s="816"/>
      <c r="N7" s="813"/>
      <c r="O7" s="816"/>
      <c r="P7" s="2081" t="s">
        <v>101</v>
      </c>
      <c r="Q7" s="2082"/>
      <c r="R7" s="2082"/>
      <c r="S7" s="2082"/>
      <c r="T7" s="808">
        <f>'①a-40(設備)'!EC48</f>
        <v>0</v>
      </c>
      <c r="U7" s="809" t="s">
        <v>86</v>
      </c>
      <c r="V7" s="817"/>
    </row>
    <row r="8" spans="1:22" ht="18.75" customHeight="1">
      <c r="A8" s="2075"/>
      <c r="C8" s="818"/>
      <c r="D8" s="819"/>
      <c r="E8" s="820" t="s">
        <v>96</v>
      </c>
      <c r="F8" s="819"/>
      <c r="G8" s="819"/>
      <c r="H8" s="2078">
        <f>'①a-40(設備)'!CG48</f>
        <v>0</v>
      </c>
      <c r="I8" s="2079"/>
      <c r="J8" s="820" t="s">
        <v>86</v>
      </c>
      <c r="K8" s="819"/>
      <c r="L8" s="819"/>
      <c r="M8" s="821"/>
      <c r="N8" s="2083" t="s">
        <v>100</v>
      </c>
      <c r="O8" s="2084"/>
      <c r="P8" s="2084"/>
      <c r="Q8" s="2084"/>
      <c r="R8" s="2076">
        <f>'①a-40(設備)'!DZ48</f>
        <v>0</v>
      </c>
      <c r="S8" s="2080"/>
      <c r="T8" s="820" t="s">
        <v>86</v>
      </c>
      <c r="U8" s="819"/>
      <c r="V8" s="821"/>
    </row>
    <row r="9" spans="1:22" ht="8.25" customHeight="1">
      <c r="E9" s="812"/>
      <c r="I9" s="822"/>
      <c r="J9" s="812"/>
      <c r="O9" s="646"/>
      <c r="S9" s="822"/>
      <c r="T9" s="812"/>
    </row>
    <row r="10" spans="1:22" ht="12" customHeight="1">
      <c r="H10" s="646" t="s">
        <v>97</v>
      </c>
    </row>
    <row r="11" spans="1:22" ht="6.75" customHeight="1"/>
    <row r="12" spans="1:22" ht="35.25" customHeight="1">
      <c r="A12" s="2075" t="s">
        <v>92</v>
      </c>
      <c r="C12" s="2085" t="s">
        <v>98</v>
      </c>
      <c r="D12" s="2086"/>
      <c r="E12" s="2086"/>
      <c r="F12" s="2087">
        <f>'①a-40(設備)'!CI48</f>
        <v>0</v>
      </c>
      <c r="G12" s="2077"/>
      <c r="H12" s="823" t="s">
        <v>86</v>
      </c>
      <c r="I12" s="824"/>
      <c r="J12" s="825"/>
      <c r="K12" s="826"/>
      <c r="L12" s="824" t="s">
        <v>90</v>
      </c>
      <c r="M12" s="825"/>
    </row>
    <row r="13" spans="1:22" ht="8.25" customHeight="1">
      <c r="A13" s="2075"/>
      <c r="C13" s="812"/>
      <c r="D13" s="812"/>
      <c r="E13" s="746"/>
      <c r="F13" s="827"/>
      <c r="G13" s="822"/>
      <c r="H13" s="812"/>
      <c r="I13" s="828"/>
      <c r="J13" s="746"/>
      <c r="K13" s="746"/>
      <c r="L13" s="828"/>
      <c r="M13" s="746"/>
    </row>
    <row r="14" spans="1:22" ht="21.75" customHeight="1">
      <c r="A14" s="2075"/>
      <c r="H14" s="646" t="s" ph="1">
        <v>977</v>
      </c>
    </row>
    <row r="15" spans="1:22" ht="8.25" customHeight="1">
      <c r="A15" s="2075"/>
    </row>
    <row r="16" spans="1:22" ht="35.25" customHeight="1">
      <c r="A16" s="2075"/>
      <c r="C16" s="2089" t="s">
        <v>99</v>
      </c>
      <c r="D16" s="2082"/>
      <c r="E16" s="2082"/>
      <c r="F16" s="2082"/>
      <c r="G16" s="829"/>
      <c r="H16" s="2088">
        <f>'①a-40(設備)'!DX48</f>
        <v>0</v>
      </c>
      <c r="I16" s="2080"/>
      <c r="J16" s="831" t="s">
        <v>86</v>
      </c>
      <c r="K16" s="829"/>
      <c r="L16" s="832"/>
    </row>
    <row r="17" spans="1:22" ht="12" customHeight="1">
      <c r="A17" s="2075"/>
      <c r="D17" s="812"/>
      <c r="I17" s="833"/>
      <c r="J17" s="834"/>
    </row>
    <row r="18" spans="1:22" ht="12" customHeight="1">
      <c r="A18" s="2075"/>
      <c r="F18" s="835"/>
      <c r="G18" s="835"/>
      <c r="H18" s="644" t="s">
        <v>146</v>
      </c>
    </row>
    <row r="19" spans="1:22" ht="12" customHeight="1">
      <c r="A19" s="2075"/>
    </row>
    <row r="20" spans="1:22" ht="24" customHeight="1">
      <c r="A20" s="2075"/>
      <c r="C20" s="836"/>
      <c r="D20" s="2090" t="s">
        <v>103</v>
      </c>
      <c r="E20" s="2091"/>
      <c r="F20" s="2091"/>
      <c r="G20" s="2091"/>
      <c r="H20" s="830">
        <f>'①a-40(設備)'!ED48</f>
        <v>0</v>
      </c>
      <c r="I20" s="837" t="s">
        <v>86</v>
      </c>
      <c r="J20" s="832"/>
    </row>
    <row r="21" spans="1:22" ht="24.75" customHeight="1">
      <c r="A21" s="2075"/>
      <c r="C21" s="2092" t="s">
        <v>102</v>
      </c>
      <c r="D21" s="2079"/>
      <c r="E21" s="2079"/>
      <c r="F21" s="2079"/>
      <c r="G21" s="838">
        <f>'①a-40(設備)'!EA48</f>
        <v>0</v>
      </c>
      <c r="H21" s="839" t="s">
        <v>86</v>
      </c>
      <c r="I21" s="840"/>
      <c r="J21" s="841"/>
    </row>
    <row r="22" spans="1:22" ht="12.75" customHeight="1"/>
    <row r="23" spans="1:22" ht="12.75" customHeight="1"/>
    <row r="24" spans="1:22" ht="12.75" customHeight="1"/>
    <row r="25" spans="1:22" ht="24" customHeight="1">
      <c r="A25" s="2075" t="s">
        <v>93</v>
      </c>
      <c r="C25" s="842"/>
      <c r="D25" s="843"/>
      <c r="E25" s="843"/>
      <c r="F25" s="843"/>
      <c r="G25" s="843"/>
      <c r="H25" s="843"/>
      <c r="I25" s="843"/>
      <c r="J25" s="843"/>
      <c r="K25" s="2085" t="s">
        <v>91</v>
      </c>
      <c r="L25" s="2082"/>
      <c r="M25" s="2082"/>
      <c r="N25" s="2082"/>
      <c r="O25" s="2098">
        <f>T7+H20</f>
        <v>0</v>
      </c>
      <c r="P25" s="2080"/>
      <c r="Q25" s="844" t="s">
        <v>86</v>
      </c>
      <c r="R25" s="748"/>
    </row>
    <row r="26" spans="1:22" ht="18" customHeight="1">
      <c r="A26" s="2075"/>
      <c r="C26" s="2093" t="s">
        <v>87</v>
      </c>
      <c r="D26" s="2084"/>
      <c r="E26" s="2084"/>
      <c r="F26" s="2084"/>
      <c r="G26" s="2096">
        <f>R8+G21</f>
        <v>0</v>
      </c>
      <c r="H26" s="2097"/>
      <c r="I26" s="845" t="s">
        <v>86</v>
      </c>
      <c r="J26" s="846"/>
      <c r="K26" s="846"/>
      <c r="L26" s="846"/>
      <c r="M26" s="846"/>
      <c r="N26" s="846"/>
      <c r="O26" s="846"/>
      <c r="P26" s="846"/>
      <c r="Q26" s="846"/>
      <c r="R26" s="738"/>
    </row>
    <row r="27" spans="1:22" ht="11.25" customHeight="1">
      <c r="A27" s="2075"/>
    </row>
    <row r="28" spans="1:22" ht="11.25" customHeight="1">
      <c r="A28" s="2075"/>
    </row>
    <row r="29" spans="1:22" ht="17.25" customHeight="1">
      <c r="A29" s="2075"/>
      <c r="C29" s="842"/>
      <c r="D29" s="843"/>
      <c r="E29" s="843"/>
      <c r="F29" s="847" t="s">
        <v>104</v>
      </c>
      <c r="G29" s="843"/>
      <c r="H29" s="843"/>
      <c r="I29" s="843"/>
      <c r="J29" s="843"/>
      <c r="K29" s="843"/>
      <c r="L29" s="735"/>
      <c r="Q29" s="848"/>
      <c r="R29" s="847" t="s">
        <v>279</v>
      </c>
      <c r="S29" s="843"/>
      <c r="T29" s="843"/>
      <c r="U29" s="843"/>
      <c r="V29" s="735"/>
    </row>
    <row r="30" spans="1:22" ht="15" customHeight="1">
      <c r="A30" s="2075"/>
      <c r="C30" s="737"/>
      <c r="D30" s="846"/>
      <c r="E30" s="846"/>
      <c r="F30" s="846"/>
      <c r="G30" s="2099">
        <f>'①a-40(設備)'!EF8</f>
        <v>0</v>
      </c>
      <c r="H30" s="2079"/>
      <c r="I30" s="849" t="s">
        <v>86</v>
      </c>
      <c r="J30" s="846"/>
      <c r="K30" s="846"/>
      <c r="L30" s="738"/>
      <c r="Q30" s="737"/>
      <c r="R30" s="846"/>
      <c r="S30" s="2072">
        <f>'①a-40(設備)'!EE8</f>
        <v>0.72430000000000005</v>
      </c>
      <c r="T30" s="2073"/>
      <c r="U30" s="846"/>
      <c r="V30" s="738"/>
    </row>
    <row r="31" spans="1:22" ht="12" customHeight="1">
      <c r="A31" s="2075"/>
      <c r="H31" s="833"/>
      <c r="I31" s="646"/>
      <c r="S31" s="811"/>
      <c r="T31" s="646"/>
    </row>
    <row r="32" spans="1:22" ht="12" customHeight="1">
      <c r="A32" s="2075"/>
      <c r="H32" s="644" t="s">
        <v>105</v>
      </c>
    </row>
    <row r="33" spans="1:23" ht="12" customHeight="1">
      <c r="A33" s="2075"/>
    </row>
    <row r="34" spans="1:23" ht="27.75" customHeight="1">
      <c r="A34" s="2075"/>
      <c r="C34" s="2100" t="s">
        <v>106</v>
      </c>
      <c r="D34" s="2082"/>
      <c r="E34" s="2082"/>
      <c r="F34" s="2101">
        <f>'①a-40(設備)'!EH48</f>
        <v>0</v>
      </c>
      <c r="G34" s="2080"/>
      <c r="H34" s="850" t="s">
        <v>86</v>
      </c>
      <c r="I34" s="704"/>
      <c r="J34" s="704"/>
      <c r="K34" s="851"/>
    </row>
    <row r="35" spans="1:23" ht="12" customHeight="1">
      <c r="A35" s="2075"/>
      <c r="D35" s="646"/>
      <c r="G35" s="822"/>
      <c r="H35" s="812"/>
    </row>
    <row r="36" spans="1:23" ht="12" customHeight="1">
      <c r="A36" s="2075"/>
      <c r="H36" s="644" t="s">
        <v>146</v>
      </c>
    </row>
    <row r="37" spans="1:23" ht="12" customHeight="1">
      <c r="A37" s="2075"/>
    </row>
    <row r="38" spans="1:23" ht="22.5" customHeight="1">
      <c r="A38" s="2075"/>
      <c r="C38" s="698"/>
      <c r="D38" s="2095" t="s">
        <v>108</v>
      </c>
      <c r="E38" s="2091"/>
      <c r="F38" s="2091"/>
      <c r="G38" s="2091"/>
      <c r="H38" s="852">
        <f>'①a-40(設備)'!EJ48</f>
        <v>0</v>
      </c>
      <c r="I38" s="850" t="s">
        <v>86</v>
      </c>
      <c r="J38" s="853"/>
    </row>
    <row r="39" spans="1:23" ht="22.5" customHeight="1">
      <c r="A39" s="2075"/>
      <c r="C39" s="2094" t="s">
        <v>107</v>
      </c>
      <c r="D39" s="2079"/>
      <c r="E39" s="2079"/>
      <c r="F39" s="2079"/>
      <c r="G39" s="854">
        <f>'①a-40(設備)'!EI48</f>
        <v>0</v>
      </c>
      <c r="H39" s="855" t="s">
        <v>86</v>
      </c>
      <c r="I39" s="856"/>
      <c r="J39" s="857"/>
    </row>
    <row r="41" spans="1:23" ht="12.75" thickBot="1"/>
    <row r="42" spans="1:23" s="858" customFormat="1" ht="12" customHeight="1" thickTop="1">
      <c r="A42" s="2061" t="s">
        <v>810</v>
      </c>
      <c r="C42" s="859"/>
      <c r="D42" s="860"/>
      <c r="E42" s="860"/>
      <c r="F42" s="860"/>
      <c r="G42" s="860"/>
      <c r="H42" s="860"/>
      <c r="I42" s="860"/>
      <c r="J42" s="860"/>
      <c r="K42" s="860"/>
      <c r="L42" s="2062">
        <f>SUM(L3,H16,F34)</f>
        <v>0</v>
      </c>
      <c r="M42" s="2063"/>
      <c r="N42" s="860"/>
      <c r="O42" s="860"/>
      <c r="P42" s="860"/>
      <c r="Q42" s="860"/>
      <c r="R42" s="860"/>
      <c r="S42" s="860"/>
      <c r="T42" s="860"/>
      <c r="U42" s="860"/>
      <c r="V42" s="861"/>
      <c r="W42" s="862"/>
    </row>
    <row r="43" spans="1:23" s="858" customFormat="1" ht="11.25" customHeight="1">
      <c r="A43" s="2061"/>
      <c r="C43" s="863"/>
      <c r="D43" s="864" t="s">
        <v>811</v>
      </c>
      <c r="E43" s="864"/>
      <c r="F43" s="864"/>
      <c r="G43" s="864"/>
      <c r="H43" s="864"/>
      <c r="I43" s="864"/>
      <c r="J43" s="864"/>
      <c r="K43" s="864"/>
      <c r="L43" s="2064"/>
      <c r="M43" s="2064"/>
      <c r="N43" s="864" t="s">
        <v>812</v>
      </c>
      <c r="O43" s="864"/>
      <c r="P43" s="864"/>
      <c r="Q43" s="864"/>
      <c r="R43" s="864"/>
      <c r="S43" s="864"/>
      <c r="T43" s="864"/>
      <c r="U43" s="864"/>
      <c r="V43" s="865"/>
      <c r="W43" s="862"/>
    </row>
    <row r="44" spans="1:23" s="858" customFormat="1" ht="12" customHeight="1" thickBot="1">
      <c r="A44" s="2061"/>
      <c r="C44" s="866"/>
      <c r="D44" s="867"/>
      <c r="E44" s="867"/>
      <c r="F44" s="867"/>
      <c r="G44" s="867"/>
      <c r="H44" s="867"/>
      <c r="I44" s="867"/>
      <c r="J44" s="867"/>
      <c r="K44" s="867"/>
      <c r="L44" s="2065"/>
      <c r="M44" s="2065"/>
      <c r="N44" s="867"/>
      <c r="O44" s="867"/>
      <c r="P44" s="867"/>
      <c r="Q44" s="867"/>
      <c r="R44" s="867"/>
      <c r="S44" s="867"/>
      <c r="T44" s="867"/>
      <c r="U44" s="867"/>
      <c r="V44" s="868"/>
      <c r="W44" s="862"/>
    </row>
    <row r="45" spans="1:23" s="858" customFormat="1" ht="6" customHeight="1" thickTop="1">
      <c r="A45" s="2061"/>
      <c r="D45" s="869"/>
      <c r="E45" s="870"/>
      <c r="F45" s="871"/>
      <c r="O45" s="870"/>
      <c r="P45" s="871"/>
    </row>
    <row r="46" spans="1:23" s="858" customFormat="1" ht="12" customHeight="1">
      <c r="A46" s="2061"/>
      <c r="F46" s="858" t="s">
        <v>818</v>
      </c>
      <c r="P46" s="858" t="s">
        <v>819</v>
      </c>
    </row>
    <row r="47" spans="1:23" s="858" customFormat="1" ht="6" customHeight="1" thickBot="1">
      <c r="A47" s="2061"/>
    </row>
    <row r="48" spans="1:23" s="858" customFormat="1" ht="18" customHeight="1" thickTop="1">
      <c r="A48" s="2061"/>
      <c r="C48" s="872"/>
      <c r="D48" s="873" t="s">
        <v>813</v>
      </c>
      <c r="E48" s="874"/>
      <c r="F48" s="874"/>
      <c r="G48" s="874"/>
      <c r="H48" s="874"/>
      <c r="I48" s="2066">
        <f>SUM(T7,H20,H38)</f>
        <v>0</v>
      </c>
      <c r="J48" s="2067"/>
      <c r="K48" s="874" t="s">
        <v>812</v>
      </c>
      <c r="L48" s="874"/>
      <c r="M48" s="875"/>
      <c r="N48" s="876"/>
      <c r="O48" s="877" t="s">
        <v>814</v>
      </c>
      <c r="P48" s="878"/>
      <c r="Q48" s="878"/>
      <c r="R48" s="878"/>
      <c r="S48" s="2068">
        <f>SUM('①a-40(設備)'!I64)</f>
        <v>0</v>
      </c>
      <c r="T48" s="2067"/>
      <c r="U48" s="878" t="s">
        <v>815</v>
      </c>
      <c r="V48" s="879"/>
      <c r="W48" s="862"/>
    </row>
    <row r="49" spans="1:23" s="858" customFormat="1" ht="18" customHeight="1" thickBot="1">
      <c r="A49" s="2061"/>
      <c r="C49" s="880" t="s">
        <v>816</v>
      </c>
      <c r="D49" s="881"/>
      <c r="E49" s="881"/>
      <c r="F49" s="881"/>
      <c r="G49" s="881"/>
      <c r="H49" s="2069">
        <f>SUM(R8,G21,G39)</f>
        <v>0</v>
      </c>
      <c r="I49" s="2070"/>
      <c r="J49" s="881" t="s">
        <v>812</v>
      </c>
      <c r="K49" s="881"/>
      <c r="L49" s="881"/>
      <c r="M49" s="875"/>
      <c r="N49" s="882" t="s">
        <v>817</v>
      </c>
      <c r="O49" s="883"/>
      <c r="P49" s="883"/>
      <c r="Q49" s="883"/>
      <c r="R49" s="2071">
        <f>SUM('①a-40(設備)'!I63)</f>
        <v>0</v>
      </c>
      <c r="S49" s="2070"/>
      <c r="T49" s="883" t="s">
        <v>815</v>
      </c>
      <c r="U49" s="883"/>
      <c r="V49" s="884"/>
      <c r="W49" s="862"/>
    </row>
    <row r="50" spans="1:23" s="858" customFormat="1" ht="12.75" thickTop="1"/>
    <row r="51" spans="1:23">
      <c r="A51" s="644" t="s">
        <v>153</v>
      </c>
    </row>
  </sheetData>
  <sheetProtection algorithmName="SHA-512" hashValue="sS82xiuNbJxHqvZUvJ2O8A7oIC+ZA0nk3abMwr7HbEYIXbFcX7tRBtfC4tZudY7zWf1ZweqNw/iYvr+a22LzKA==" saltValue="juDjovi0x6Bz5BJVXP6Jtw==" spinCount="100000" sheet="1" objects="1" scenarios="1"/>
  <mergeCells count="30">
    <mergeCell ref="C39:F39"/>
    <mergeCell ref="D38:G38"/>
    <mergeCell ref="G26:H26"/>
    <mergeCell ref="O25:P25"/>
    <mergeCell ref="K25:N25"/>
    <mergeCell ref="G30:H30"/>
    <mergeCell ref="C34:E34"/>
    <mergeCell ref="F34:G34"/>
    <mergeCell ref="S30:T30"/>
    <mergeCell ref="A3:A8"/>
    <mergeCell ref="A12:A21"/>
    <mergeCell ref="A25:A39"/>
    <mergeCell ref="L3:M3"/>
    <mergeCell ref="H8:I8"/>
    <mergeCell ref="R8:S8"/>
    <mergeCell ref="P7:S7"/>
    <mergeCell ref="N8:Q8"/>
    <mergeCell ref="C12:E12"/>
    <mergeCell ref="F12:G12"/>
    <mergeCell ref="H16:I16"/>
    <mergeCell ref="C16:F16"/>
    <mergeCell ref="D20:G20"/>
    <mergeCell ref="C21:F21"/>
    <mergeCell ref="C26:F26"/>
    <mergeCell ref="A42:A49"/>
    <mergeCell ref="L42:M44"/>
    <mergeCell ref="I48:J48"/>
    <mergeCell ref="S48:T48"/>
    <mergeCell ref="H49:I49"/>
    <mergeCell ref="R49:S49"/>
  </mergeCells>
  <phoneticPr fontId="13"/>
  <hyperlinks>
    <hyperlink ref="P1" location="'①a-40'!A1" display="計算シートに戻る" xr:uid="{00000000-0004-0000-0A00-000000000000}"/>
  </hyperlinks>
  <pageMargins left="0.23622047244094488" right="0.23622047244094488" top="0.47244094488188976" bottom="0.47244094488188976" header="0.27559055118110237" footer="0.27559055118110237"/>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W55"/>
  <sheetViews>
    <sheetView showGridLines="0" zoomScaleNormal="100" workbookViewId="0">
      <selection activeCell="F50" sqref="F50:F52"/>
    </sheetView>
  </sheetViews>
  <sheetFormatPr defaultRowHeight="11.25"/>
  <cols>
    <col min="1" max="2" width="4.5" customWidth="1"/>
    <col min="3" max="21" width="5.1640625" customWidth="1"/>
    <col min="22" max="22" width="3" customWidth="1"/>
    <col min="23" max="23" width="2.1640625" customWidth="1"/>
  </cols>
  <sheetData>
    <row r="1" spans="1:22" ht="21" customHeight="1">
      <c r="A1" s="12" t="s">
        <v>921</v>
      </c>
      <c r="P1" s="192" t="s">
        <v>152</v>
      </c>
    </row>
    <row r="2" spans="1:22" ht="14.25" customHeight="1">
      <c r="A2" s="108"/>
    </row>
    <row r="3" spans="1:22" ht="25.5" customHeight="1">
      <c r="A3" s="108"/>
      <c r="C3" s="5"/>
      <c r="D3" s="97"/>
      <c r="E3" s="97"/>
      <c r="F3" s="97"/>
      <c r="G3" s="2113" t="s">
        <v>113</v>
      </c>
      <c r="H3" s="2104"/>
      <c r="I3" s="2104"/>
      <c r="J3" s="2104"/>
      <c r="K3" s="2104"/>
      <c r="L3" s="2109">
        <f>'①b-15 '!C22+'①b-15 '!D22</f>
        <v>0</v>
      </c>
      <c r="M3" s="2102"/>
      <c r="N3" s="103" t="s">
        <v>86</v>
      </c>
      <c r="O3" s="97"/>
      <c r="P3" s="97"/>
      <c r="Q3" s="97"/>
      <c r="R3" s="97"/>
      <c r="S3" s="97"/>
      <c r="T3" s="97"/>
      <c r="U3" s="97"/>
      <c r="V3" s="98"/>
    </row>
    <row r="4" spans="1:22" ht="10.5" customHeight="1">
      <c r="A4" s="108"/>
      <c r="H4" s="112"/>
      <c r="M4" s="112"/>
      <c r="N4" s="112"/>
    </row>
    <row r="5" spans="1:22" ht="12" customHeight="1">
      <c r="A5" s="108"/>
      <c r="L5" t="s">
        <v>114</v>
      </c>
    </row>
    <row r="6" spans="1:22" ht="10.5" customHeight="1"/>
    <row r="7" spans="1:22" s="18" customFormat="1" ht="25.5" customHeight="1">
      <c r="A7" s="2041" t="s">
        <v>88</v>
      </c>
      <c r="C7" s="121"/>
      <c r="D7" s="122"/>
      <c r="E7" s="122"/>
      <c r="F7" s="122"/>
      <c r="G7" s="2112" t="s">
        <v>115</v>
      </c>
      <c r="H7" s="2113"/>
      <c r="I7" s="2113"/>
      <c r="J7" s="2113"/>
      <c r="K7" s="2113"/>
      <c r="L7" s="2110">
        <f>'①b-15 '!G22</f>
        <v>0</v>
      </c>
      <c r="M7" s="2111"/>
      <c r="N7" s="124" t="s">
        <v>86</v>
      </c>
      <c r="O7" s="122"/>
      <c r="P7" s="122"/>
      <c r="Q7" s="122"/>
      <c r="R7" s="122"/>
      <c r="S7" s="122"/>
      <c r="T7" s="122"/>
      <c r="U7" s="122"/>
      <c r="V7" s="125"/>
    </row>
    <row r="8" spans="1:22" s="18" customFormat="1" ht="10.5" customHeight="1">
      <c r="A8" s="2042"/>
      <c r="H8" s="109"/>
      <c r="I8" s="109"/>
      <c r="M8" s="110"/>
      <c r="N8" s="111"/>
    </row>
    <row r="9" spans="1:22" ht="12" customHeight="1">
      <c r="A9" s="2042"/>
      <c r="L9" s="112" t="s">
        <v>116</v>
      </c>
    </row>
    <row r="10" spans="1:22" ht="10.5" customHeight="1">
      <c r="A10" s="2042"/>
    </row>
    <row r="11" spans="1:22" ht="19.5" customHeight="1">
      <c r="A11" s="2042"/>
      <c r="C11" s="132"/>
      <c r="D11" s="133"/>
      <c r="E11" s="133"/>
      <c r="F11" s="133"/>
      <c r="G11" s="133"/>
      <c r="H11" s="133"/>
      <c r="I11" s="133"/>
      <c r="J11" s="134"/>
      <c r="K11" s="133"/>
      <c r="L11" s="133"/>
      <c r="M11" s="135"/>
      <c r="N11" s="132"/>
      <c r="O11" s="135"/>
      <c r="P11" s="2103" t="s">
        <v>122</v>
      </c>
      <c r="Q11" s="2104"/>
      <c r="R11" s="2104"/>
      <c r="S11" s="2104"/>
      <c r="T11" s="244">
        <f>'①b-15 '!BI22</f>
        <v>0</v>
      </c>
      <c r="U11" s="124" t="s">
        <v>86</v>
      </c>
      <c r="V11" s="138"/>
    </row>
    <row r="12" spans="1:22" ht="19.5" customHeight="1">
      <c r="A12" s="2042"/>
      <c r="C12" s="2105" t="s">
        <v>117</v>
      </c>
      <c r="D12" s="2106"/>
      <c r="E12" s="2106"/>
      <c r="F12" s="2106"/>
      <c r="G12" s="2106"/>
      <c r="H12" s="2114">
        <f>'①b-15 '!AL22</f>
        <v>0</v>
      </c>
      <c r="I12" s="2046"/>
      <c r="J12" s="141" t="s">
        <v>86</v>
      </c>
      <c r="K12" s="140"/>
      <c r="L12" s="140"/>
      <c r="M12" s="142"/>
      <c r="N12" s="2105" t="s">
        <v>120</v>
      </c>
      <c r="O12" s="2106"/>
      <c r="P12" s="2106"/>
      <c r="Q12" s="2106"/>
      <c r="R12" s="2043">
        <f>'①b-15 '!BF22</f>
        <v>0</v>
      </c>
      <c r="S12" s="2102"/>
      <c r="T12" s="144" t="s">
        <v>86</v>
      </c>
      <c r="U12" s="140"/>
      <c r="V12" s="142"/>
    </row>
    <row r="13" spans="1:22" ht="12" customHeight="1">
      <c r="E13" s="113"/>
      <c r="I13" s="114"/>
      <c r="J13" s="113"/>
      <c r="O13" s="115"/>
      <c r="S13" s="114"/>
      <c r="T13" s="111"/>
    </row>
    <row r="14" spans="1:22" ht="12" customHeight="1">
      <c r="H14" s="112" t="s">
        <v>114</v>
      </c>
    </row>
    <row r="15" spans="1:22" ht="12" customHeight="1"/>
    <row r="16" spans="1:22" ht="24.75" customHeight="1">
      <c r="A16" s="2042" t="s">
        <v>92</v>
      </c>
      <c r="C16" s="2107" t="s">
        <v>118</v>
      </c>
      <c r="D16" s="2108"/>
      <c r="E16" s="2108"/>
      <c r="F16" s="2060">
        <f>'①b-15 '!AN22</f>
        <v>0</v>
      </c>
      <c r="G16" s="2054"/>
      <c r="H16" s="159" t="s">
        <v>86</v>
      </c>
      <c r="I16" s="160"/>
      <c r="J16" s="161"/>
      <c r="K16" s="157"/>
      <c r="L16" s="162" t="s">
        <v>90</v>
      </c>
      <c r="M16" s="161"/>
    </row>
    <row r="17" spans="1:18" ht="8.25" customHeight="1">
      <c r="A17" s="2042"/>
      <c r="C17" s="113"/>
      <c r="D17" s="111"/>
      <c r="E17" s="18"/>
      <c r="F17" s="116"/>
      <c r="G17" s="114"/>
      <c r="H17" s="113"/>
      <c r="I17" s="117"/>
      <c r="J17" s="18"/>
      <c r="K17" s="18"/>
      <c r="L17" s="118"/>
      <c r="M17" s="18"/>
    </row>
    <row r="18" spans="1:18" ht="21.75" customHeight="1">
      <c r="A18" s="2042"/>
      <c r="H18" s="112" t="s" ph="1">
        <v>926</v>
      </c>
    </row>
    <row r="19" spans="1:18" ht="8.25" customHeight="1">
      <c r="A19" s="2042"/>
    </row>
    <row r="20" spans="1:18" ht="24.75" customHeight="1">
      <c r="A20" s="2042"/>
      <c r="C20" s="2116" t="s">
        <v>119</v>
      </c>
      <c r="D20" s="2117"/>
      <c r="E20" s="2117"/>
      <c r="F20" s="2117"/>
      <c r="G20" s="2117"/>
      <c r="H20" s="2115">
        <f>'①b-15 '!BD22</f>
        <v>0</v>
      </c>
      <c r="I20" s="2058"/>
      <c r="J20" s="129" t="s">
        <v>86</v>
      </c>
      <c r="K20" s="127"/>
      <c r="L20" s="130"/>
    </row>
    <row r="21" spans="1:18" ht="12" customHeight="1">
      <c r="A21" s="2042"/>
      <c r="D21" s="111"/>
      <c r="I21" s="119"/>
      <c r="J21" s="120"/>
    </row>
    <row r="22" spans="1:18" ht="12" customHeight="1">
      <c r="A22" s="2042"/>
      <c r="F22" s="8"/>
      <c r="G22" s="8"/>
      <c r="H22" t="s">
        <v>147</v>
      </c>
    </row>
    <row r="23" spans="1:18" ht="12" customHeight="1">
      <c r="A23" s="2042"/>
    </row>
    <row r="24" spans="1:18" ht="24" customHeight="1">
      <c r="A24" s="2042"/>
      <c r="C24" s="13"/>
      <c r="D24" s="2116" t="s">
        <v>690</v>
      </c>
      <c r="E24" s="2117"/>
      <c r="F24" s="2117"/>
      <c r="G24" s="2117"/>
      <c r="H24" s="254">
        <f>'①b-15 '!BJ22</f>
        <v>0</v>
      </c>
      <c r="I24" s="126" t="s">
        <v>86</v>
      </c>
      <c r="J24" s="130"/>
    </row>
    <row r="25" spans="1:18" ht="24.75" customHeight="1">
      <c r="A25" s="2042"/>
      <c r="C25" s="2118" t="s">
        <v>691</v>
      </c>
      <c r="D25" s="2106"/>
      <c r="E25" s="2106"/>
      <c r="F25" s="2106"/>
      <c r="G25" s="309">
        <f>'①b-15 '!BG22</f>
        <v>0</v>
      </c>
      <c r="H25" s="149" t="s">
        <v>86</v>
      </c>
      <c r="I25" s="147"/>
      <c r="J25" s="150"/>
    </row>
    <row r="26" spans="1:18" ht="12.75" customHeight="1"/>
    <row r="27" spans="1:18" ht="10.5" customHeight="1"/>
    <row r="28" spans="1:18" ht="10.5" customHeight="1"/>
    <row r="29" spans="1:18" ht="22.5" customHeight="1">
      <c r="A29" s="2042" t="s">
        <v>93</v>
      </c>
      <c r="C29" s="85"/>
      <c r="D29" s="83"/>
      <c r="E29" s="83"/>
      <c r="F29" s="83"/>
      <c r="G29" s="83"/>
      <c r="H29" s="83"/>
      <c r="I29" s="83"/>
      <c r="J29" s="83"/>
      <c r="K29" s="104" t="s">
        <v>91</v>
      </c>
      <c r="L29" s="97"/>
      <c r="M29" s="97"/>
      <c r="N29" s="97"/>
      <c r="O29" s="2057">
        <f>T11+H24</f>
        <v>0</v>
      </c>
      <c r="P29" s="2058"/>
      <c r="Q29" s="103" t="s">
        <v>86</v>
      </c>
      <c r="R29" s="98"/>
    </row>
    <row r="30" spans="1:18" ht="22.5" customHeight="1">
      <c r="A30" s="2042"/>
      <c r="C30" s="2120" t="s">
        <v>87</v>
      </c>
      <c r="D30" s="2106"/>
      <c r="E30" s="2106"/>
      <c r="F30" s="2106"/>
      <c r="G30" s="2059">
        <f>R12+G25</f>
        <v>0</v>
      </c>
      <c r="H30" s="2119"/>
      <c r="I30" s="105" t="s">
        <v>86</v>
      </c>
      <c r="J30" s="84"/>
      <c r="K30" s="84"/>
      <c r="L30" s="84"/>
      <c r="M30" s="84"/>
      <c r="N30" s="84"/>
      <c r="O30" s="84"/>
      <c r="P30" s="84"/>
      <c r="Q30" s="84"/>
      <c r="R30" s="101"/>
    </row>
    <row r="31" spans="1:18" ht="13.5" customHeight="1">
      <c r="A31" s="2042"/>
    </row>
    <row r="32" spans="1:18" ht="13.5" customHeight="1">
      <c r="A32" s="2042"/>
    </row>
    <row r="33" spans="1:23" ht="18.75" customHeight="1">
      <c r="A33" s="2042"/>
      <c r="C33" s="85"/>
      <c r="D33" s="83"/>
      <c r="E33" s="2126" t="s">
        <v>124</v>
      </c>
      <c r="F33" s="2125"/>
      <c r="G33" s="2125"/>
      <c r="H33" s="2125"/>
      <c r="I33" s="2125"/>
      <c r="J33" s="83"/>
      <c r="K33" s="83"/>
      <c r="L33" s="99"/>
      <c r="Q33" s="2124" t="s">
        <v>280</v>
      </c>
      <c r="R33" s="2125"/>
      <c r="S33" s="2125"/>
      <c r="T33" s="2125"/>
      <c r="U33" s="83"/>
      <c r="V33" s="99"/>
    </row>
    <row r="34" spans="1:23" ht="18.75" customHeight="1">
      <c r="A34" s="2042"/>
      <c r="C34" s="100"/>
      <c r="D34" s="84"/>
      <c r="E34" s="84"/>
      <c r="F34" s="84"/>
      <c r="G34" s="2123">
        <f>'①b-15 '!BL7</f>
        <v>0</v>
      </c>
      <c r="H34" s="2119"/>
      <c r="I34" s="163" t="s">
        <v>86</v>
      </c>
      <c r="J34" s="84"/>
      <c r="K34" s="84"/>
      <c r="L34" s="101"/>
      <c r="Q34" s="100"/>
      <c r="R34" s="84"/>
      <c r="S34" s="2129">
        <f>'①b-15 '!BK7</f>
        <v>0.72430000000000005</v>
      </c>
      <c r="T34" s="2130"/>
      <c r="U34" s="84"/>
      <c r="V34" s="101"/>
    </row>
    <row r="35" spans="1:23" ht="12" customHeight="1">
      <c r="A35" s="2042"/>
      <c r="H35" s="119"/>
      <c r="I35" s="112"/>
      <c r="S35" s="110"/>
      <c r="T35" s="112"/>
    </row>
    <row r="36" spans="1:23" ht="12" customHeight="1">
      <c r="A36" s="2042"/>
      <c r="H36" t="s">
        <v>125</v>
      </c>
    </row>
    <row r="37" spans="1:23" ht="12" customHeight="1">
      <c r="A37" s="2042"/>
    </row>
    <row r="38" spans="1:23" ht="24.75" customHeight="1">
      <c r="A38" s="2042"/>
      <c r="C38" s="2128" t="s">
        <v>126</v>
      </c>
      <c r="D38" s="2104"/>
      <c r="E38" s="2104"/>
      <c r="F38" s="2127">
        <f>'①b-15 '!BN22</f>
        <v>0</v>
      </c>
      <c r="G38" s="2102"/>
      <c r="H38" s="131" t="s">
        <v>86</v>
      </c>
      <c r="I38" s="23"/>
      <c r="J38" s="23"/>
      <c r="K38" s="71"/>
    </row>
    <row r="39" spans="1:23" ht="12" customHeight="1">
      <c r="A39" s="2042"/>
      <c r="D39" s="112"/>
      <c r="G39" s="114"/>
      <c r="H39" s="111"/>
    </row>
    <row r="40" spans="1:23" ht="12" customHeight="1">
      <c r="A40" s="2042"/>
      <c r="H40" t="s">
        <v>147</v>
      </c>
    </row>
    <row r="41" spans="1:23" ht="12" customHeight="1">
      <c r="A41" s="2042"/>
    </row>
    <row r="42" spans="1:23" ht="22.5" customHeight="1">
      <c r="A42" s="2042"/>
      <c r="C42" s="19"/>
      <c r="D42" s="2121" t="s">
        <v>692</v>
      </c>
      <c r="E42" s="2117"/>
      <c r="F42" s="2117"/>
      <c r="G42" s="2117"/>
      <c r="H42" s="310">
        <f>'①b-15 '!BP22</f>
        <v>0</v>
      </c>
      <c r="I42" s="131" t="s">
        <v>86</v>
      </c>
      <c r="J42" s="152"/>
    </row>
    <row r="43" spans="1:23" ht="22.5" customHeight="1">
      <c r="A43" s="2042"/>
      <c r="C43" s="2122" t="s">
        <v>693</v>
      </c>
      <c r="D43" s="2106"/>
      <c r="E43" s="2106"/>
      <c r="F43" s="2106"/>
      <c r="G43" s="308">
        <f>'①b-15 '!BO22</f>
        <v>0</v>
      </c>
      <c r="H43" s="154" t="s">
        <v>86</v>
      </c>
      <c r="I43" s="53"/>
      <c r="J43" s="151"/>
    </row>
    <row r="45" spans="1:23" ht="12" thickBot="1"/>
    <row r="46" spans="1:23" s="245" customFormat="1" ht="6.75" customHeight="1" thickTop="1">
      <c r="A46" s="2028" t="s">
        <v>810</v>
      </c>
      <c r="C46" s="491"/>
      <c r="D46" s="492"/>
      <c r="E46" s="492"/>
      <c r="F46" s="492"/>
      <c r="G46" s="492"/>
      <c r="H46" s="492"/>
      <c r="I46" s="492"/>
      <c r="J46" s="492"/>
      <c r="K46" s="492"/>
      <c r="L46" s="2029">
        <f>SUM(L7,H20,F38)</f>
        <v>0</v>
      </c>
      <c r="M46" s="2030"/>
      <c r="N46" s="492"/>
      <c r="O46" s="492"/>
      <c r="P46" s="492"/>
      <c r="Q46" s="492"/>
      <c r="R46" s="492"/>
      <c r="S46" s="492"/>
      <c r="T46" s="492"/>
      <c r="U46" s="492"/>
      <c r="V46" s="493"/>
      <c r="W46" s="494"/>
    </row>
    <row r="47" spans="1:23" s="245" customFormat="1" ht="14.25" customHeight="1">
      <c r="A47" s="2028"/>
      <c r="C47" s="495"/>
      <c r="D47" s="496" t="s">
        <v>811</v>
      </c>
      <c r="E47" s="496"/>
      <c r="F47" s="496"/>
      <c r="G47" s="496"/>
      <c r="H47" s="496"/>
      <c r="I47" s="496"/>
      <c r="J47" s="496"/>
      <c r="K47" s="496"/>
      <c r="L47" s="2031"/>
      <c r="M47" s="2031"/>
      <c r="N47" s="496" t="s">
        <v>812</v>
      </c>
      <c r="O47" s="496"/>
      <c r="P47" s="496"/>
      <c r="Q47" s="496"/>
      <c r="R47" s="496"/>
      <c r="S47" s="496"/>
      <c r="T47" s="496"/>
      <c r="U47" s="496"/>
      <c r="V47" s="497"/>
      <c r="W47" s="494"/>
    </row>
    <row r="48" spans="1:23" s="245" customFormat="1" ht="6.75" customHeight="1" thickBot="1">
      <c r="A48" s="2028"/>
      <c r="C48" s="498"/>
      <c r="D48" s="499"/>
      <c r="E48" s="499"/>
      <c r="F48" s="499"/>
      <c r="G48" s="499"/>
      <c r="H48" s="499"/>
      <c r="I48" s="499"/>
      <c r="J48" s="499"/>
      <c r="K48" s="499"/>
      <c r="L48" s="2032"/>
      <c r="M48" s="2032"/>
      <c r="N48" s="499"/>
      <c r="O48" s="499"/>
      <c r="P48" s="499"/>
      <c r="Q48" s="499"/>
      <c r="R48" s="499"/>
      <c r="S48" s="499"/>
      <c r="T48" s="499"/>
      <c r="U48" s="499"/>
      <c r="V48" s="500"/>
      <c r="W48" s="494"/>
    </row>
    <row r="49" spans="1:23" s="245" customFormat="1" ht="6" customHeight="1" thickTop="1">
      <c r="A49" s="2028"/>
      <c r="D49" s="501"/>
      <c r="E49" s="502"/>
      <c r="F49" s="503"/>
      <c r="O49" s="502"/>
      <c r="P49" s="503"/>
    </row>
    <row r="50" spans="1:23" s="245" customFormat="1" ht="12" customHeight="1">
      <c r="A50" s="2028"/>
      <c r="F50" s="245" t="s">
        <v>818</v>
      </c>
      <c r="P50" s="245" t="s">
        <v>819</v>
      </c>
    </row>
    <row r="51" spans="1:23" s="245" customFormat="1" ht="6" customHeight="1" thickBot="1">
      <c r="A51" s="2028"/>
    </row>
    <row r="52" spans="1:23" s="245" customFormat="1" ht="18" customHeight="1" thickTop="1">
      <c r="A52" s="2028"/>
      <c r="C52" s="504"/>
      <c r="D52" s="505" t="s">
        <v>813</v>
      </c>
      <c r="E52" s="506"/>
      <c r="F52" s="506"/>
      <c r="G52" s="506"/>
      <c r="H52" s="506"/>
      <c r="I52" s="2033">
        <f>SUM(T11,H24,H42)</f>
        <v>0</v>
      </c>
      <c r="J52" s="2034"/>
      <c r="K52" s="506" t="s">
        <v>812</v>
      </c>
      <c r="L52" s="506"/>
      <c r="M52" s="507"/>
      <c r="N52" s="508"/>
      <c r="O52" s="509" t="s">
        <v>814</v>
      </c>
      <c r="P52" s="510"/>
      <c r="Q52" s="510"/>
      <c r="R52" s="510"/>
      <c r="S52" s="2035">
        <f>SUM('①b-15 '!F38)</f>
        <v>0</v>
      </c>
      <c r="T52" s="2034"/>
      <c r="U52" s="510" t="s">
        <v>815</v>
      </c>
      <c r="V52" s="511"/>
      <c r="W52" s="494"/>
    </row>
    <row r="53" spans="1:23" s="245" customFormat="1" ht="18" customHeight="1" thickBot="1">
      <c r="A53" s="2028"/>
      <c r="C53" s="512" t="s">
        <v>816</v>
      </c>
      <c r="D53" s="513"/>
      <c r="E53" s="513"/>
      <c r="F53" s="513"/>
      <c r="G53" s="513"/>
      <c r="H53" s="2036">
        <f>SUM(R12,G25,G43)</f>
        <v>0</v>
      </c>
      <c r="I53" s="2037"/>
      <c r="J53" s="513" t="s">
        <v>812</v>
      </c>
      <c r="K53" s="513"/>
      <c r="L53" s="513"/>
      <c r="M53" s="507"/>
      <c r="N53" s="514" t="s">
        <v>817</v>
      </c>
      <c r="O53" s="515"/>
      <c r="P53" s="515"/>
      <c r="Q53" s="515"/>
      <c r="R53" s="2038">
        <f>SUM('①b-15 '!F37)</f>
        <v>0</v>
      </c>
      <c r="S53" s="2037"/>
      <c r="T53" s="515" t="s">
        <v>815</v>
      </c>
      <c r="U53" s="515"/>
      <c r="V53" s="516"/>
      <c r="W53" s="494"/>
    </row>
    <row r="54" spans="1:23" s="245" customFormat="1" ht="11.25" customHeight="1" thickTop="1"/>
    <row r="55" spans="1:23">
      <c r="A55" t="s">
        <v>153</v>
      </c>
    </row>
  </sheetData>
  <sheetProtection algorithmName="SHA-512" hashValue="vq+zX6mTtRMAUuXwqtG52EMqCbwwZ+pkpt2bJoA0pw43B/5XC2ANGT/W1e/j7HL4JTWddCeela7cR4eqVi8j5w==" saltValue="rKfNRhm3PKfH2/ES7mK7Rw==" spinCount="100000" sheet="1" objects="1" scenarios="1"/>
  <mergeCells count="35">
    <mergeCell ref="Q33:T33"/>
    <mergeCell ref="E33:I33"/>
    <mergeCell ref="F38:G38"/>
    <mergeCell ref="C38:E38"/>
    <mergeCell ref="S34:T34"/>
    <mergeCell ref="O29:P29"/>
    <mergeCell ref="G30:H30"/>
    <mergeCell ref="C30:F30"/>
    <mergeCell ref="D42:G42"/>
    <mergeCell ref="C43:F43"/>
    <mergeCell ref="G34:H34"/>
    <mergeCell ref="A7:A12"/>
    <mergeCell ref="A16:A25"/>
    <mergeCell ref="A29:A43"/>
    <mergeCell ref="L3:M3"/>
    <mergeCell ref="L7:M7"/>
    <mergeCell ref="G7:K7"/>
    <mergeCell ref="G3:K3"/>
    <mergeCell ref="H12:I12"/>
    <mergeCell ref="C12:G12"/>
    <mergeCell ref="H20:I20"/>
    <mergeCell ref="C20:G20"/>
    <mergeCell ref="D24:G24"/>
    <mergeCell ref="C25:F25"/>
    <mergeCell ref="R12:S12"/>
    <mergeCell ref="P11:S11"/>
    <mergeCell ref="N12:Q12"/>
    <mergeCell ref="F16:G16"/>
    <mergeCell ref="C16:E16"/>
    <mergeCell ref="A46:A53"/>
    <mergeCell ref="L46:M48"/>
    <mergeCell ref="I52:J52"/>
    <mergeCell ref="S52:T52"/>
    <mergeCell ref="H53:I53"/>
    <mergeCell ref="R53:S53"/>
  </mergeCells>
  <phoneticPr fontId="13"/>
  <hyperlinks>
    <hyperlink ref="P1" location="'①b-15 '!A1" display="計算シートに戻る" xr:uid="{00000000-0004-0000-0B00-000000000000}"/>
  </hyperlinks>
  <printOptions horizontalCentered="1"/>
  <pageMargins left="0.23622047244094491" right="0.55118110236220474" top="0.66" bottom="0.71" header="0.51181102362204722" footer="0.51181102362204722"/>
  <pageSetup paperSize="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W55"/>
  <sheetViews>
    <sheetView showGridLines="0" zoomScaleNormal="100" workbookViewId="0">
      <selection activeCell="F50" sqref="F50:F52"/>
    </sheetView>
  </sheetViews>
  <sheetFormatPr defaultRowHeight="11.25"/>
  <cols>
    <col min="1" max="2" width="4.5" customWidth="1"/>
    <col min="3" max="21" width="5.1640625" customWidth="1"/>
    <col min="22" max="22" width="3" customWidth="1"/>
    <col min="23" max="23" width="2.1640625" customWidth="1"/>
  </cols>
  <sheetData>
    <row r="1" spans="1:22" ht="21" customHeight="1">
      <c r="A1" s="12" t="s">
        <v>922</v>
      </c>
      <c r="P1" s="192" t="s">
        <v>152</v>
      </c>
    </row>
    <row r="2" spans="1:22" ht="16.5" customHeight="1">
      <c r="A2" s="108"/>
    </row>
    <row r="3" spans="1:22" ht="25.5" customHeight="1">
      <c r="A3" s="108"/>
      <c r="C3" s="5"/>
      <c r="D3" s="97"/>
      <c r="E3" s="97"/>
      <c r="F3" s="97"/>
      <c r="G3" s="97"/>
      <c r="H3" s="103"/>
      <c r="I3" s="157" t="s">
        <v>113</v>
      </c>
      <c r="J3" s="97"/>
      <c r="K3" s="97"/>
      <c r="L3" s="2109">
        <f>'①b-40(設備)'!D48+'①b-40(設備)'!E48</f>
        <v>0</v>
      </c>
      <c r="M3" s="2104"/>
      <c r="N3" s="103" t="s">
        <v>86</v>
      </c>
      <c r="O3" s="97"/>
      <c r="P3" s="97"/>
      <c r="Q3" s="97"/>
      <c r="R3" s="97"/>
      <c r="S3" s="97"/>
      <c r="T3" s="97"/>
      <c r="U3" s="97"/>
      <c r="V3" s="98"/>
    </row>
    <row r="4" spans="1:22" ht="11.25" customHeight="1">
      <c r="A4" s="108"/>
      <c r="H4" s="112"/>
      <c r="M4" s="112"/>
      <c r="N4" s="112"/>
    </row>
    <row r="5" spans="1:22" ht="12" customHeight="1">
      <c r="A5" s="108"/>
      <c r="L5" t="s">
        <v>114</v>
      </c>
    </row>
    <row r="6" spans="1:22" ht="11.25" customHeight="1"/>
    <row r="7" spans="1:22" s="18" customFormat="1" ht="25.5" customHeight="1">
      <c r="A7" s="2041" t="s">
        <v>88</v>
      </c>
      <c r="C7" s="121"/>
      <c r="D7" s="122"/>
      <c r="E7" s="122"/>
      <c r="F7" s="122"/>
      <c r="G7" s="122"/>
      <c r="H7" s="123"/>
      <c r="I7" s="123" t="s">
        <v>115</v>
      </c>
      <c r="J7" s="122"/>
      <c r="K7" s="122"/>
      <c r="L7" s="2043">
        <f>'①b-40(設備)'!H48</f>
        <v>0</v>
      </c>
      <c r="M7" s="2052"/>
      <c r="N7" s="124" t="s">
        <v>86</v>
      </c>
      <c r="O7" s="122"/>
      <c r="P7" s="122"/>
      <c r="Q7" s="122"/>
      <c r="R7" s="122"/>
      <c r="S7" s="122"/>
      <c r="T7" s="122"/>
      <c r="U7" s="122"/>
      <c r="V7" s="125"/>
    </row>
    <row r="8" spans="1:22" s="18" customFormat="1" ht="11.25" customHeight="1">
      <c r="A8" s="2042"/>
      <c r="H8" s="109"/>
      <c r="I8" s="109"/>
      <c r="M8" s="110"/>
      <c r="N8" s="111"/>
    </row>
    <row r="9" spans="1:22" ht="12" customHeight="1">
      <c r="A9" s="2042"/>
      <c r="L9" s="112" t="s">
        <v>116</v>
      </c>
    </row>
    <row r="10" spans="1:22" ht="11.25" customHeight="1">
      <c r="A10" s="2042"/>
    </row>
    <row r="11" spans="1:22" ht="21" customHeight="1">
      <c r="A11" s="2042"/>
      <c r="C11" s="132"/>
      <c r="D11" s="133"/>
      <c r="E11" s="133"/>
      <c r="F11" s="133"/>
      <c r="G11" s="133"/>
      <c r="H11" s="133"/>
      <c r="I11" s="133"/>
      <c r="J11" s="134"/>
      <c r="K11" s="133"/>
      <c r="L11" s="133"/>
      <c r="M11" s="135"/>
      <c r="N11" s="132"/>
      <c r="O11" s="135"/>
      <c r="P11" s="136" t="s">
        <v>122</v>
      </c>
      <c r="Q11" s="137"/>
      <c r="R11" s="137"/>
      <c r="S11" s="137"/>
      <c r="T11" s="244">
        <f>'①b-40(設備)'!EG48</f>
        <v>0</v>
      </c>
      <c r="U11" s="124" t="s">
        <v>86</v>
      </c>
      <c r="V11" s="138"/>
    </row>
    <row r="12" spans="1:22" ht="21" customHeight="1">
      <c r="A12" s="2042"/>
      <c r="C12" s="139"/>
      <c r="D12" s="2136" t="s">
        <v>117</v>
      </c>
      <c r="E12" s="2046"/>
      <c r="F12" s="2046"/>
      <c r="G12" s="2046"/>
      <c r="H12" s="2134">
        <f>'①b-40(設備)'!CK48</f>
        <v>0</v>
      </c>
      <c r="I12" s="2135"/>
      <c r="J12" s="141" t="s">
        <v>86</v>
      </c>
      <c r="K12" s="140"/>
      <c r="L12" s="140"/>
      <c r="M12" s="142"/>
      <c r="N12" s="139"/>
      <c r="O12" s="2140" t="s">
        <v>120</v>
      </c>
      <c r="P12" s="2046"/>
      <c r="Q12" s="2046"/>
      <c r="R12" s="2043">
        <f>'①b-40(設備)'!ED48</f>
        <v>0</v>
      </c>
      <c r="S12" s="2102"/>
      <c r="T12" s="144" t="s">
        <v>86</v>
      </c>
      <c r="U12" s="140"/>
      <c r="V12" s="142"/>
    </row>
    <row r="13" spans="1:22" ht="12" customHeight="1">
      <c r="E13" s="113"/>
      <c r="I13" s="114"/>
      <c r="J13" s="113"/>
      <c r="O13" s="115"/>
      <c r="S13" s="114"/>
      <c r="T13" s="111"/>
    </row>
    <row r="14" spans="1:22" ht="12" customHeight="1">
      <c r="H14" s="112" t="s">
        <v>114</v>
      </c>
    </row>
    <row r="15" spans="1:22" ht="12" customHeight="1"/>
    <row r="16" spans="1:22" ht="27" customHeight="1">
      <c r="A16" s="2042" t="s">
        <v>92</v>
      </c>
      <c r="C16" s="2141" t="s">
        <v>118</v>
      </c>
      <c r="D16" s="2142"/>
      <c r="E16" s="2142"/>
      <c r="F16" s="2060">
        <f>'①b-40(設備)'!CM48</f>
        <v>0</v>
      </c>
      <c r="G16" s="2054"/>
      <c r="H16" s="159" t="s">
        <v>86</v>
      </c>
      <c r="I16" s="160"/>
      <c r="J16" s="161"/>
      <c r="K16" s="157"/>
      <c r="L16" s="162" t="s">
        <v>90</v>
      </c>
      <c r="M16" s="161"/>
    </row>
    <row r="17" spans="1:18" ht="8.25" customHeight="1">
      <c r="A17" s="2042"/>
      <c r="C17" s="113"/>
      <c r="D17" s="111"/>
      <c r="E17" s="18"/>
      <c r="F17" s="116"/>
      <c r="G17" s="114"/>
      <c r="H17" s="113"/>
      <c r="I17" s="117"/>
      <c r="J17" s="18"/>
      <c r="K17" s="18"/>
      <c r="L17" s="118"/>
      <c r="M17" s="18"/>
    </row>
    <row r="18" spans="1:18" ht="21.75" customHeight="1">
      <c r="A18" s="2042"/>
      <c r="H18" s="112" t="s" ph="1">
        <v>926</v>
      </c>
    </row>
    <row r="19" spans="1:18" ht="8.25" customHeight="1">
      <c r="A19" s="2042"/>
    </row>
    <row r="20" spans="1:18" ht="27" customHeight="1">
      <c r="A20" s="2042"/>
      <c r="C20" s="14"/>
      <c r="D20" s="126" t="s">
        <v>119</v>
      </c>
      <c r="E20" s="127"/>
      <c r="F20" s="127"/>
      <c r="G20" s="127"/>
      <c r="H20" s="2143">
        <f>'①b-40(設備)'!EB48</f>
        <v>0</v>
      </c>
      <c r="I20" s="2104"/>
      <c r="J20" s="129" t="s">
        <v>86</v>
      </c>
      <c r="K20" s="127"/>
      <c r="L20" s="130"/>
    </row>
    <row r="21" spans="1:18" ht="12" customHeight="1">
      <c r="A21" s="2042"/>
      <c r="D21" s="111"/>
      <c r="I21" s="119"/>
      <c r="J21" s="120"/>
    </row>
    <row r="22" spans="1:18" ht="12" customHeight="1">
      <c r="A22" s="2042"/>
      <c r="F22" s="8"/>
      <c r="G22" s="8"/>
      <c r="H22" t="s">
        <v>147</v>
      </c>
    </row>
    <row r="23" spans="1:18" ht="12" customHeight="1">
      <c r="A23" s="2042"/>
    </row>
    <row r="24" spans="1:18" ht="24" customHeight="1">
      <c r="A24" s="2042"/>
      <c r="C24" s="13"/>
      <c r="D24" s="145" t="s">
        <v>123</v>
      </c>
      <c r="E24" s="126"/>
      <c r="F24" s="127"/>
      <c r="G24" s="127"/>
      <c r="H24" s="254">
        <f>'①b-40(設備)'!EH48</f>
        <v>0</v>
      </c>
      <c r="I24" s="126" t="s">
        <v>86</v>
      </c>
      <c r="J24" s="130"/>
    </row>
    <row r="25" spans="1:18" ht="24.75" customHeight="1">
      <c r="A25" s="2042"/>
      <c r="C25" s="2137" t="s">
        <v>121</v>
      </c>
      <c r="D25" s="2046"/>
      <c r="E25" s="2046"/>
      <c r="F25" s="2046"/>
      <c r="G25" s="307">
        <f>'①b-40(設備)'!EE48</f>
        <v>0</v>
      </c>
      <c r="H25" s="149" t="s">
        <v>86</v>
      </c>
      <c r="I25" s="147"/>
      <c r="J25" s="150"/>
    </row>
    <row r="26" spans="1:18" ht="12.75" customHeight="1"/>
    <row r="27" spans="1:18" ht="12.75" customHeight="1"/>
    <row r="28" spans="1:18" ht="12.75" customHeight="1"/>
    <row r="29" spans="1:18" ht="24" customHeight="1">
      <c r="A29" s="2042" t="s">
        <v>93</v>
      </c>
      <c r="C29" s="85"/>
      <c r="D29" s="83"/>
      <c r="E29" s="83"/>
      <c r="F29" s="83"/>
      <c r="G29" s="83"/>
      <c r="H29" s="83"/>
      <c r="I29" s="83"/>
      <c r="J29" s="83"/>
      <c r="K29" s="2133" t="s">
        <v>91</v>
      </c>
      <c r="L29" s="2104"/>
      <c r="M29" s="2104"/>
      <c r="N29" s="2104"/>
      <c r="O29" s="2109">
        <f>T11+H24</f>
        <v>0</v>
      </c>
      <c r="P29" s="2102"/>
      <c r="Q29" s="103" t="s">
        <v>86</v>
      </c>
      <c r="R29" s="98"/>
    </row>
    <row r="30" spans="1:18" ht="24" customHeight="1">
      <c r="A30" s="2042"/>
      <c r="C30" s="2120" t="s">
        <v>87</v>
      </c>
      <c r="D30" s="2106"/>
      <c r="E30" s="2106"/>
      <c r="F30" s="2106"/>
      <c r="G30" s="2059">
        <f>R12+G25</f>
        <v>0</v>
      </c>
      <c r="H30" s="2119"/>
      <c r="I30" s="105" t="s">
        <v>86</v>
      </c>
      <c r="J30" s="84"/>
      <c r="K30" s="84"/>
      <c r="L30" s="84"/>
      <c r="M30" s="84"/>
      <c r="N30" s="84"/>
      <c r="O30" s="84"/>
      <c r="P30" s="84"/>
      <c r="Q30" s="84"/>
      <c r="R30" s="101"/>
    </row>
    <row r="31" spans="1:18" ht="10.5" customHeight="1">
      <c r="A31" s="2042"/>
    </row>
    <row r="32" spans="1:18" ht="10.5" customHeight="1">
      <c r="A32" s="2042"/>
    </row>
    <row r="33" spans="1:23" ht="18.75" customHeight="1">
      <c r="A33" s="2042"/>
      <c r="C33" s="85"/>
      <c r="D33" s="83"/>
      <c r="E33" s="83"/>
      <c r="F33" s="106" t="s">
        <v>124</v>
      </c>
      <c r="G33" s="83"/>
      <c r="H33" s="83"/>
      <c r="I33" s="83"/>
      <c r="J33" s="83"/>
      <c r="K33" s="83"/>
      <c r="L33" s="99"/>
      <c r="Q33" s="107"/>
      <c r="R33" s="106" t="s">
        <v>280</v>
      </c>
      <c r="S33" s="83"/>
      <c r="T33" s="83"/>
      <c r="U33" s="83"/>
      <c r="V33" s="99"/>
    </row>
    <row r="34" spans="1:23" ht="18.75" customHeight="1">
      <c r="A34" s="2042"/>
      <c r="C34" s="100"/>
      <c r="D34" s="84"/>
      <c r="E34" s="84"/>
      <c r="F34" s="84"/>
      <c r="G34" s="2123">
        <f>'①b-40(設備)'!EJ8</f>
        <v>0</v>
      </c>
      <c r="H34" s="2119"/>
      <c r="I34" s="163" t="s">
        <v>86</v>
      </c>
      <c r="J34" s="84"/>
      <c r="K34" s="84"/>
      <c r="L34" s="101"/>
      <c r="Q34" s="100"/>
      <c r="R34" s="84"/>
      <c r="S34" s="2131">
        <f>'①b-40(設備)'!EI8</f>
        <v>0.72430000000000005</v>
      </c>
      <c r="T34" s="2132"/>
      <c r="U34" s="84"/>
      <c r="V34" s="101"/>
    </row>
    <row r="35" spans="1:23" ht="9.75" customHeight="1">
      <c r="A35" s="2042"/>
      <c r="H35" s="119"/>
      <c r="I35" s="112"/>
      <c r="S35" s="110"/>
      <c r="T35" s="112"/>
    </row>
    <row r="36" spans="1:23" ht="12" customHeight="1">
      <c r="A36" s="2042"/>
      <c r="H36" t="s">
        <v>125</v>
      </c>
    </row>
    <row r="37" spans="1:23" ht="9.75" customHeight="1">
      <c r="A37" s="2042"/>
    </row>
    <row r="38" spans="1:23" ht="21.75" customHeight="1">
      <c r="A38" s="2042"/>
      <c r="C38" s="2128" t="s">
        <v>126</v>
      </c>
      <c r="D38" s="2104"/>
      <c r="E38" s="2104"/>
      <c r="F38" s="2139">
        <f>'①b-40(設備)'!EL48</f>
        <v>0</v>
      </c>
      <c r="G38" s="2058"/>
      <c r="H38" s="131" t="s">
        <v>86</v>
      </c>
      <c r="I38" s="23"/>
      <c r="J38" s="23"/>
      <c r="K38" s="71"/>
    </row>
    <row r="39" spans="1:23" ht="6.75" customHeight="1">
      <c r="A39" s="2042"/>
      <c r="D39" s="112"/>
      <c r="G39" s="114"/>
      <c r="H39" s="111"/>
    </row>
    <row r="40" spans="1:23" ht="12" customHeight="1">
      <c r="A40" s="2042"/>
      <c r="H40" t="s">
        <v>147</v>
      </c>
    </row>
    <row r="41" spans="1:23" ht="6" customHeight="1">
      <c r="A41" s="2042"/>
    </row>
    <row r="42" spans="1:23" ht="20.25" customHeight="1">
      <c r="A42" s="2042"/>
      <c r="C42" s="19"/>
      <c r="D42" s="2128" t="s">
        <v>128</v>
      </c>
      <c r="E42" s="2104"/>
      <c r="F42" s="2104"/>
      <c r="G42" s="2104"/>
      <c r="H42" s="246">
        <f>'①b-40(設備)'!EN48</f>
        <v>0</v>
      </c>
      <c r="I42" s="131" t="s">
        <v>86</v>
      </c>
      <c r="J42" s="152"/>
    </row>
    <row r="43" spans="1:23" ht="20.25" customHeight="1">
      <c r="A43" s="2042"/>
      <c r="C43" s="2138" t="s">
        <v>127</v>
      </c>
      <c r="D43" s="2119"/>
      <c r="E43" s="2119"/>
      <c r="F43" s="2119"/>
      <c r="G43" s="308">
        <f>'①b-40(設備)'!EM48</f>
        <v>0</v>
      </c>
      <c r="H43" s="154" t="s">
        <v>86</v>
      </c>
      <c r="I43" s="53"/>
      <c r="J43" s="151"/>
    </row>
    <row r="45" spans="1:23" ht="12" thickBot="1"/>
    <row r="46" spans="1:23" s="245" customFormat="1" ht="6.75" customHeight="1" thickTop="1">
      <c r="A46" s="2028" t="s">
        <v>810</v>
      </c>
      <c r="C46" s="491"/>
      <c r="D46" s="492"/>
      <c r="E46" s="492"/>
      <c r="F46" s="492"/>
      <c r="G46" s="492"/>
      <c r="H46" s="492"/>
      <c r="I46" s="492"/>
      <c r="J46" s="492"/>
      <c r="K46" s="492"/>
      <c r="L46" s="2029">
        <f>SUM(L7,H20,F38)</f>
        <v>0</v>
      </c>
      <c r="M46" s="2030"/>
      <c r="N46" s="492"/>
      <c r="O46" s="492"/>
      <c r="P46" s="492"/>
      <c r="Q46" s="492"/>
      <c r="R46" s="492"/>
      <c r="S46" s="492"/>
      <c r="T46" s="492"/>
      <c r="U46" s="492"/>
      <c r="V46" s="493"/>
      <c r="W46" s="494"/>
    </row>
    <row r="47" spans="1:23" s="245" customFormat="1" ht="14.25" customHeight="1">
      <c r="A47" s="2028"/>
      <c r="C47" s="495"/>
      <c r="D47" s="496" t="s">
        <v>811</v>
      </c>
      <c r="E47" s="496"/>
      <c r="F47" s="496"/>
      <c r="G47" s="496"/>
      <c r="H47" s="496"/>
      <c r="I47" s="496"/>
      <c r="J47" s="496"/>
      <c r="K47" s="496"/>
      <c r="L47" s="2031"/>
      <c r="M47" s="2031"/>
      <c r="N47" s="496" t="s">
        <v>812</v>
      </c>
      <c r="O47" s="496"/>
      <c r="P47" s="496"/>
      <c r="Q47" s="496"/>
      <c r="R47" s="496"/>
      <c r="S47" s="496"/>
      <c r="T47" s="496"/>
      <c r="U47" s="496"/>
      <c r="V47" s="497"/>
      <c r="W47" s="494"/>
    </row>
    <row r="48" spans="1:23" s="245" customFormat="1" ht="6.75" customHeight="1" thickBot="1">
      <c r="A48" s="2028"/>
      <c r="C48" s="498"/>
      <c r="D48" s="499"/>
      <c r="E48" s="499"/>
      <c r="F48" s="499"/>
      <c r="G48" s="499"/>
      <c r="H48" s="499"/>
      <c r="I48" s="499"/>
      <c r="J48" s="499"/>
      <c r="K48" s="499"/>
      <c r="L48" s="2032"/>
      <c r="M48" s="2032"/>
      <c r="N48" s="499"/>
      <c r="O48" s="499"/>
      <c r="P48" s="499"/>
      <c r="Q48" s="499"/>
      <c r="R48" s="499"/>
      <c r="S48" s="499"/>
      <c r="T48" s="499"/>
      <c r="U48" s="499"/>
      <c r="V48" s="500"/>
      <c r="W48" s="494"/>
    </row>
    <row r="49" spans="1:23" s="245" customFormat="1" ht="6" customHeight="1" thickTop="1">
      <c r="A49" s="2028"/>
      <c r="D49" s="501"/>
      <c r="E49" s="502"/>
      <c r="F49" s="503"/>
      <c r="O49" s="502"/>
      <c r="P49" s="503"/>
    </row>
    <row r="50" spans="1:23" s="245" customFormat="1" ht="12" customHeight="1">
      <c r="A50" s="2028"/>
      <c r="F50" s="245" t="s">
        <v>818</v>
      </c>
      <c r="P50" s="245" t="s">
        <v>819</v>
      </c>
    </row>
    <row r="51" spans="1:23" s="245" customFormat="1" ht="6" customHeight="1" thickBot="1">
      <c r="A51" s="2028"/>
    </row>
    <row r="52" spans="1:23" s="245" customFormat="1" ht="18" customHeight="1" thickTop="1">
      <c r="A52" s="2028"/>
      <c r="C52" s="504"/>
      <c r="D52" s="505" t="s">
        <v>813</v>
      </c>
      <c r="E52" s="506"/>
      <c r="F52" s="506"/>
      <c r="G52" s="506"/>
      <c r="H52" s="506"/>
      <c r="I52" s="2033">
        <f>SUM(T11,H24,H42)</f>
        <v>0</v>
      </c>
      <c r="J52" s="2034"/>
      <c r="K52" s="506" t="s">
        <v>812</v>
      </c>
      <c r="L52" s="506"/>
      <c r="M52" s="507"/>
      <c r="N52" s="508"/>
      <c r="O52" s="509" t="s">
        <v>814</v>
      </c>
      <c r="P52" s="510"/>
      <c r="Q52" s="510"/>
      <c r="R52" s="510"/>
      <c r="S52" s="2035">
        <f>SUM('①b-40(設備)'!G64)</f>
        <v>0</v>
      </c>
      <c r="T52" s="2034"/>
      <c r="U52" s="510" t="s">
        <v>815</v>
      </c>
      <c r="V52" s="511"/>
      <c r="W52" s="494"/>
    </row>
    <row r="53" spans="1:23" s="245" customFormat="1" ht="18" customHeight="1" thickBot="1">
      <c r="A53" s="2028"/>
      <c r="C53" s="512" t="s">
        <v>816</v>
      </c>
      <c r="D53" s="513"/>
      <c r="E53" s="513"/>
      <c r="F53" s="513"/>
      <c r="G53" s="513"/>
      <c r="H53" s="2036">
        <f>SUM(R12,G25,G43)</f>
        <v>0</v>
      </c>
      <c r="I53" s="2037"/>
      <c r="J53" s="513" t="s">
        <v>812</v>
      </c>
      <c r="K53" s="513"/>
      <c r="L53" s="513"/>
      <c r="M53" s="507"/>
      <c r="N53" s="514" t="s">
        <v>817</v>
      </c>
      <c r="O53" s="515"/>
      <c r="P53" s="515"/>
      <c r="Q53" s="515"/>
      <c r="R53" s="2038">
        <f>SUM('①b-40(設備)'!G63)</f>
        <v>0</v>
      </c>
      <c r="S53" s="2037"/>
      <c r="T53" s="515" t="s">
        <v>815</v>
      </c>
      <c r="U53" s="515"/>
      <c r="V53" s="516"/>
      <c r="W53" s="494"/>
    </row>
    <row r="54" spans="1:23" ht="12" thickTop="1"/>
    <row r="55" spans="1:23">
      <c r="A55" t="s">
        <v>153</v>
      </c>
    </row>
  </sheetData>
  <sheetProtection algorithmName="SHA-512" hashValue="k8HhLK0ykrDGgT/tAOBarWMxemLROwxA9arBfKpkp9EGRV1glB7xMoOnneSOMsZpidgvmrnt4+MJqbQ+b9isbA==" saltValue="kXxckgUzSDUzWFD6Bbx0tg==" spinCount="100000" sheet="1" objects="1" scenarios="1"/>
  <mergeCells count="29">
    <mergeCell ref="R12:S12"/>
    <mergeCell ref="O12:Q12"/>
    <mergeCell ref="C16:E16"/>
    <mergeCell ref="F16:G16"/>
    <mergeCell ref="H20:I20"/>
    <mergeCell ref="A7:A12"/>
    <mergeCell ref="A16:A25"/>
    <mergeCell ref="A29:A43"/>
    <mergeCell ref="L3:M3"/>
    <mergeCell ref="L7:M7"/>
    <mergeCell ref="H12:I12"/>
    <mergeCell ref="D12:G12"/>
    <mergeCell ref="C25:F25"/>
    <mergeCell ref="C43:F43"/>
    <mergeCell ref="D42:G42"/>
    <mergeCell ref="C38:E38"/>
    <mergeCell ref="F38:G38"/>
    <mergeCell ref="S34:T34"/>
    <mergeCell ref="G34:H34"/>
    <mergeCell ref="K29:N29"/>
    <mergeCell ref="O29:P29"/>
    <mergeCell ref="C30:F30"/>
    <mergeCell ref="G30:H30"/>
    <mergeCell ref="A46:A53"/>
    <mergeCell ref="L46:M48"/>
    <mergeCell ref="I52:J52"/>
    <mergeCell ref="S52:T52"/>
    <mergeCell ref="H53:I53"/>
    <mergeCell ref="R53:S53"/>
  </mergeCells>
  <phoneticPr fontId="13"/>
  <hyperlinks>
    <hyperlink ref="P1" location="'①b-40'!A1" display="計算シートに戻る" xr:uid="{00000000-0004-0000-0C00-000000000000}"/>
  </hyperlinks>
  <printOptions horizontalCentered="1"/>
  <pageMargins left="0.23622047244094491" right="0.55118110236220474" top="0.64" bottom="0.8" header="0.51181102362204722" footer="0.51181102362204722"/>
  <pageSetup paperSize="9"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V38"/>
  <sheetViews>
    <sheetView showGridLines="0" zoomScaleNormal="100" workbookViewId="0">
      <selection activeCell="F50" sqref="F50:F52"/>
    </sheetView>
  </sheetViews>
  <sheetFormatPr defaultRowHeight="11.25"/>
  <cols>
    <col min="1" max="2" width="4.5" customWidth="1"/>
    <col min="3" max="11" width="5.1640625" customWidth="1"/>
    <col min="12" max="12" width="6.83203125" customWidth="1"/>
    <col min="13" max="20" width="5.1640625" customWidth="1"/>
    <col min="21" max="22" width="2.6640625" customWidth="1"/>
  </cols>
  <sheetData>
    <row r="1" spans="1:19" ht="21" customHeight="1">
      <c r="A1" s="12" t="s">
        <v>923</v>
      </c>
      <c r="P1" s="192" t="s">
        <v>152</v>
      </c>
    </row>
    <row r="2" spans="1:19" ht="16.5" customHeight="1"/>
    <row r="3" spans="1:19" s="18" customFormat="1" ht="30" customHeight="1">
      <c r="A3" s="180"/>
      <c r="C3" s="190"/>
      <c r="D3" s="157"/>
      <c r="E3" s="157"/>
      <c r="F3" s="157"/>
      <c r="G3" s="157"/>
      <c r="H3" s="191" t="s">
        <v>129</v>
      </c>
      <c r="I3" s="191"/>
      <c r="J3" s="157"/>
      <c r="K3" s="2144">
        <f>'②-40'!C47</f>
        <v>0</v>
      </c>
      <c r="L3" s="2044"/>
      <c r="M3" s="156" t="s">
        <v>86</v>
      </c>
      <c r="N3" s="156"/>
      <c r="O3" s="157"/>
      <c r="P3" s="157"/>
      <c r="Q3" s="161"/>
      <c r="R3" s="183"/>
    </row>
    <row r="4" spans="1:19" ht="8.25" customHeight="1">
      <c r="A4" s="181"/>
      <c r="C4" s="113"/>
      <c r="D4" s="111"/>
      <c r="E4" s="18"/>
      <c r="F4" s="116"/>
      <c r="G4" s="114"/>
      <c r="H4" s="113"/>
      <c r="I4" s="117"/>
      <c r="J4" s="18"/>
      <c r="K4" s="18"/>
      <c r="L4" s="118"/>
      <c r="M4" s="18"/>
    </row>
    <row r="5" spans="1:19" ht="21.75" customHeight="1">
      <c r="A5" s="181"/>
      <c r="H5" s="112" t="s" ph="1">
        <v>927</v>
      </c>
    </row>
    <row r="6" spans="1:19" ht="12" customHeight="1">
      <c r="A6" s="2042" t="s">
        <v>275</v>
      </c>
    </row>
    <row r="7" spans="1:19" ht="35.25" customHeight="1">
      <c r="A7" s="1850"/>
      <c r="C7" s="14"/>
      <c r="D7" s="126"/>
      <c r="E7" s="127"/>
      <c r="F7" s="127"/>
      <c r="G7" s="127"/>
      <c r="H7" s="186" t="s">
        <v>130</v>
      </c>
      <c r="I7" s="128"/>
      <c r="J7" s="127"/>
      <c r="K7" s="2143">
        <f>'②-40'!CG47</f>
        <v>0</v>
      </c>
      <c r="L7" s="2104"/>
      <c r="M7" s="184" t="s">
        <v>86</v>
      </c>
      <c r="N7" s="184"/>
      <c r="O7" s="127"/>
      <c r="P7" s="127"/>
      <c r="Q7" s="127"/>
      <c r="R7" s="127"/>
      <c r="S7" s="130"/>
    </row>
    <row r="8" spans="1:19" ht="12" customHeight="1">
      <c r="A8" s="1850"/>
      <c r="D8" s="111"/>
      <c r="I8" s="119"/>
      <c r="J8" s="120"/>
    </row>
    <row r="9" spans="1:19" ht="12" customHeight="1">
      <c r="A9" s="1850"/>
      <c r="F9" s="8"/>
      <c r="G9" s="8"/>
      <c r="H9" t="s">
        <v>148</v>
      </c>
    </row>
    <row r="10" spans="1:19" ht="12" customHeight="1">
      <c r="A10" s="1850"/>
    </row>
    <row r="11" spans="1:19" ht="24" customHeight="1">
      <c r="A11" s="1850"/>
      <c r="C11" s="13"/>
      <c r="D11" s="187"/>
      <c r="E11" s="188"/>
      <c r="F11" s="145" t="s">
        <v>132</v>
      </c>
      <c r="G11" s="127"/>
      <c r="H11" s="128"/>
      <c r="I11" s="126"/>
      <c r="J11" s="127"/>
      <c r="K11" s="2147">
        <f>'②-40'!CK47</f>
        <v>0</v>
      </c>
      <c r="L11" s="2102"/>
      <c r="M11" s="185" t="s">
        <v>86</v>
      </c>
      <c r="N11" s="127"/>
      <c r="O11" s="127"/>
      <c r="P11" s="130"/>
    </row>
    <row r="12" spans="1:19" ht="24.75" customHeight="1">
      <c r="A12" s="1850"/>
      <c r="C12" s="146"/>
      <c r="D12" s="189"/>
      <c r="E12" s="189" t="s">
        <v>131</v>
      </c>
      <c r="F12" s="147"/>
      <c r="G12" s="148"/>
      <c r="H12" s="149"/>
      <c r="I12" s="147"/>
      <c r="J12" s="147"/>
      <c r="K12" s="2147">
        <f>'②-40'!CI47</f>
        <v>0</v>
      </c>
      <c r="L12" s="2104"/>
      <c r="M12" s="189" t="s">
        <v>86</v>
      </c>
      <c r="N12" s="147"/>
      <c r="O12" s="147"/>
      <c r="P12" s="150"/>
    </row>
    <row r="13" spans="1:19" ht="18" customHeight="1">
      <c r="A13" s="1850"/>
    </row>
    <row r="14" spans="1:19" ht="12" customHeight="1">
      <c r="A14" s="181"/>
    </row>
    <row r="15" spans="1:19" ht="12" customHeight="1">
      <c r="A15" s="181"/>
    </row>
    <row r="16" spans="1:19" ht="18.75" customHeight="1">
      <c r="A16" s="2042" t="s">
        <v>93</v>
      </c>
      <c r="C16" s="85"/>
      <c r="D16" s="83"/>
      <c r="E16" s="83"/>
      <c r="F16" s="106" t="s">
        <v>133</v>
      </c>
      <c r="G16" s="83"/>
      <c r="H16" s="83"/>
      <c r="I16" s="83"/>
      <c r="J16" s="83"/>
      <c r="K16" s="99"/>
      <c r="N16" s="107"/>
      <c r="O16" s="106" t="s">
        <v>134</v>
      </c>
      <c r="P16" s="83"/>
      <c r="Q16" s="83"/>
      <c r="R16" s="83"/>
      <c r="S16" s="99"/>
    </row>
    <row r="17" spans="1:22" ht="18.75" customHeight="1">
      <c r="A17" s="2042"/>
      <c r="C17" s="100"/>
      <c r="D17" s="84"/>
      <c r="E17" s="84"/>
      <c r="F17" s="84"/>
      <c r="G17" s="2123">
        <f>'②-40'!CM7</f>
        <v>0</v>
      </c>
      <c r="H17" s="2119"/>
      <c r="I17" s="163" t="s">
        <v>86</v>
      </c>
      <c r="J17" s="84"/>
      <c r="K17" s="101"/>
      <c r="N17" s="100"/>
      <c r="O17" s="84"/>
      <c r="P17" s="2039">
        <f>'②-40'!CL7</f>
        <v>0.72430000000000005</v>
      </c>
      <c r="Q17" s="2040"/>
      <c r="R17" s="84"/>
      <c r="S17" s="101"/>
    </row>
    <row r="18" spans="1:22" ht="12" customHeight="1">
      <c r="A18" s="2042"/>
      <c r="H18" s="119"/>
      <c r="I18" s="112"/>
      <c r="S18" s="110"/>
      <c r="T18" s="112"/>
    </row>
    <row r="19" spans="1:22" ht="12" customHeight="1">
      <c r="A19" s="2042"/>
      <c r="H19" t="s">
        <v>135</v>
      </c>
    </row>
    <row r="20" spans="1:22" ht="12" customHeight="1">
      <c r="A20" s="2042"/>
    </row>
    <row r="21" spans="1:22" ht="35.25" customHeight="1">
      <c r="A21" s="2042"/>
      <c r="C21" s="2145" t="s">
        <v>136</v>
      </c>
      <c r="D21" s="2146"/>
      <c r="E21" s="2146"/>
      <c r="F21" s="2127">
        <f>'②-40'!CO47</f>
        <v>0</v>
      </c>
      <c r="G21" s="2102"/>
      <c r="H21" s="131" t="s">
        <v>86</v>
      </c>
      <c r="I21" s="23"/>
      <c r="J21" s="23"/>
      <c r="K21" s="71"/>
    </row>
    <row r="22" spans="1:22" ht="12" customHeight="1">
      <c r="A22" s="2042"/>
      <c r="D22" s="112"/>
      <c r="G22" s="114"/>
      <c r="H22" s="111"/>
    </row>
    <row r="23" spans="1:22" ht="12" customHeight="1">
      <c r="A23" s="2042"/>
      <c r="H23" t="s">
        <v>148</v>
      </c>
    </row>
    <row r="24" spans="1:22" ht="12" customHeight="1">
      <c r="A24" s="2042"/>
    </row>
    <row r="25" spans="1:22" ht="24" customHeight="1">
      <c r="A25" s="2042"/>
      <c r="C25" s="19"/>
      <c r="D25" s="70" t="s">
        <v>138</v>
      </c>
      <c r="E25" s="23"/>
      <c r="F25" s="23"/>
      <c r="G25" s="23"/>
      <c r="H25" s="246">
        <f>'②-40'!CQ47</f>
        <v>0</v>
      </c>
      <c r="I25" s="131" t="s">
        <v>86</v>
      </c>
      <c r="J25" s="152"/>
    </row>
    <row r="26" spans="1:22" ht="24" customHeight="1">
      <c r="A26" s="2042"/>
      <c r="C26" s="153" t="s">
        <v>137</v>
      </c>
      <c r="D26" s="53"/>
      <c r="E26" s="53"/>
      <c r="F26" s="53"/>
      <c r="G26" s="308">
        <f>'②-40'!CP47</f>
        <v>0</v>
      </c>
      <c r="H26" s="154" t="s">
        <v>86</v>
      </c>
      <c r="I26" s="53"/>
      <c r="J26" s="151"/>
    </row>
    <row r="27" spans="1:22" ht="21.75" customHeight="1" thickBot="1">
      <c r="A27" s="181"/>
    </row>
    <row r="28" spans="1:22" s="245" customFormat="1" ht="12" customHeight="1" thickTop="1">
      <c r="A28" s="2028" t="s">
        <v>810</v>
      </c>
      <c r="C28" s="491"/>
      <c r="D28" s="492"/>
      <c r="E28" s="492"/>
      <c r="F28" s="492"/>
      <c r="G28" s="492"/>
      <c r="H28" s="492"/>
      <c r="I28" s="492"/>
      <c r="J28" s="492"/>
      <c r="K28" s="492"/>
      <c r="L28" s="2029">
        <f>SUM(K7,F21)</f>
        <v>0</v>
      </c>
      <c r="M28" s="2030"/>
      <c r="N28" s="492"/>
      <c r="O28" s="492"/>
      <c r="P28" s="492"/>
      <c r="Q28" s="492"/>
      <c r="R28" s="492"/>
      <c r="S28" s="492"/>
      <c r="T28" s="492"/>
      <c r="U28" s="493"/>
      <c r="V28" s="494"/>
    </row>
    <row r="29" spans="1:22" s="245" customFormat="1" ht="11.25" customHeight="1">
      <c r="A29" s="2028"/>
      <c r="C29" s="495"/>
      <c r="D29" s="496" t="s">
        <v>820</v>
      </c>
      <c r="E29" s="496"/>
      <c r="F29" s="496"/>
      <c r="G29" s="496"/>
      <c r="H29" s="496"/>
      <c r="I29" s="496"/>
      <c r="J29" s="496"/>
      <c r="K29" s="496"/>
      <c r="L29" s="2031"/>
      <c r="M29" s="2031"/>
      <c r="N29" s="496" t="s">
        <v>812</v>
      </c>
      <c r="O29" s="496"/>
      <c r="P29" s="496"/>
      <c r="Q29" s="496"/>
      <c r="R29" s="496"/>
      <c r="S29" s="496"/>
      <c r="T29" s="496"/>
      <c r="U29" s="497"/>
      <c r="V29" s="494"/>
    </row>
    <row r="30" spans="1:22" s="245" customFormat="1" ht="12" customHeight="1" thickBot="1">
      <c r="A30" s="2028"/>
      <c r="C30" s="498"/>
      <c r="D30" s="499"/>
      <c r="E30" s="499"/>
      <c r="F30" s="499"/>
      <c r="G30" s="499"/>
      <c r="H30" s="499"/>
      <c r="I30" s="499"/>
      <c r="J30" s="499"/>
      <c r="K30" s="499"/>
      <c r="L30" s="2032"/>
      <c r="M30" s="2032"/>
      <c r="N30" s="499"/>
      <c r="O30" s="499"/>
      <c r="P30" s="499"/>
      <c r="Q30" s="499"/>
      <c r="R30" s="499"/>
      <c r="S30" s="499"/>
      <c r="T30" s="499"/>
      <c r="U30" s="500"/>
      <c r="V30" s="494"/>
    </row>
    <row r="31" spans="1:22" s="245" customFormat="1" ht="6" customHeight="1" thickTop="1">
      <c r="A31" s="2028"/>
      <c r="D31" s="501"/>
      <c r="E31" s="502"/>
      <c r="F31" s="503"/>
      <c r="O31" s="502"/>
      <c r="P31" s="503"/>
    </row>
    <row r="32" spans="1:22" s="245" customFormat="1" ht="12" customHeight="1">
      <c r="A32" s="2028"/>
      <c r="F32" s="245" t="s">
        <v>818</v>
      </c>
      <c r="P32" s="245" t="s">
        <v>819</v>
      </c>
    </row>
    <row r="33" spans="1:22" s="245" customFormat="1" ht="6" customHeight="1" thickBot="1">
      <c r="A33" s="2028"/>
    </row>
    <row r="34" spans="1:22" s="245" customFormat="1" ht="18" customHeight="1" thickTop="1">
      <c r="A34" s="2028"/>
      <c r="C34" s="504"/>
      <c r="D34" s="505" t="s">
        <v>813</v>
      </c>
      <c r="E34" s="506"/>
      <c r="F34" s="506"/>
      <c r="G34" s="506"/>
      <c r="H34" s="506"/>
      <c r="I34" s="2033">
        <f>SUM(K11,H25)</f>
        <v>0</v>
      </c>
      <c r="J34" s="2034"/>
      <c r="K34" s="506" t="s">
        <v>812</v>
      </c>
      <c r="L34" s="506"/>
      <c r="M34" s="507"/>
      <c r="N34" s="508"/>
      <c r="O34" s="509" t="s">
        <v>814</v>
      </c>
      <c r="P34" s="510"/>
      <c r="Q34" s="510"/>
      <c r="R34" s="2035">
        <f>SUM('②-40'!H63)</f>
        <v>0</v>
      </c>
      <c r="S34" s="2034"/>
      <c r="T34" s="510" t="s">
        <v>815</v>
      </c>
      <c r="U34" s="511"/>
      <c r="V34" s="494"/>
    </row>
    <row r="35" spans="1:22" s="245" customFormat="1" ht="18" customHeight="1" thickBot="1">
      <c r="A35" s="2028"/>
      <c r="C35" s="512" t="s">
        <v>816</v>
      </c>
      <c r="D35" s="513"/>
      <c r="E35" s="513"/>
      <c r="F35" s="513"/>
      <c r="G35" s="513"/>
      <c r="H35" s="2036">
        <f>SUM(K12,G26)</f>
        <v>0</v>
      </c>
      <c r="I35" s="2037"/>
      <c r="J35" s="513" t="s">
        <v>812</v>
      </c>
      <c r="K35" s="513"/>
      <c r="L35" s="513"/>
      <c r="M35" s="507"/>
      <c r="N35" s="514" t="s">
        <v>817</v>
      </c>
      <c r="O35" s="515"/>
      <c r="P35" s="515"/>
      <c r="Q35" s="2038">
        <f>SUM('②-40'!H62)</f>
        <v>0</v>
      </c>
      <c r="R35" s="2037"/>
      <c r="S35" s="515" t="s">
        <v>815</v>
      </c>
      <c r="T35" s="515"/>
      <c r="U35" s="516"/>
      <c r="V35" s="494"/>
    </row>
    <row r="36" spans="1:22" s="245" customFormat="1" ht="12" thickTop="1"/>
    <row r="37" spans="1:22">
      <c r="A37" t="s">
        <v>153</v>
      </c>
    </row>
    <row r="38" spans="1:22">
      <c r="A38" s="181"/>
    </row>
  </sheetData>
  <sheetProtection algorithmName="SHA-512" hashValue="4GBI1QPYp1f7dpZZKr/zfuC+HH/5lq3ID5JCd7K28sihoxz5sBG+7zVcFwiZ/OpS6f3YVHcfjWbW4+xMlWH9AQ==" saltValue="FbwrCx5UOcXASnqd/Xuw+w==" spinCount="100000" sheet="1" objects="1" scenarios="1"/>
  <mergeCells count="16">
    <mergeCell ref="K3:L3"/>
    <mergeCell ref="P17:Q17"/>
    <mergeCell ref="A16:A26"/>
    <mergeCell ref="A6:A13"/>
    <mergeCell ref="C21:E21"/>
    <mergeCell ref="F21:G21"/>
    <mergeCell ref="G17:H17"/>
    <mergeCell ref="K12:L12"/>
    <mergeCell ref="K11:L11"/>
    <mergeCell ref="K7:L7"/>
    <mergeCell ref="A28:A35"/>
    <mergeCell ref="L28:M30"/>
    <mergeCell ref="I34:J34"/>
    <mergeCell ref="R34:S34"/>
    <mergeCell ref="H35:I35"/>
    <mergeCell ref="Q35:R35"/>
  </mergeCells>
  <phoneticPr fontId="13"/>
  <hyperlinks>
    <hyperlink ref="P1" location="'②-40'!A1" display="計算シートに戻る" xr:uid="{00000000-0004-0000-0D00-000000000000}"/>
  </hyperlinks>
  <pageMargins left="0.73" right="0.55118110236220474" top="0.98425196850393704" bottom="0.98425196850393704" header="0.51181102362204722" footer="0.51181102362204722"/>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V46"/>
  <sheetViews>
    <sheetView showGridLines="0" topLeftCell="A4" zoomScaleNormal="100" workbookViewId="0">
      <selection activeCell="F50" sqref="F50:F52"/>
    </sheetView>
  </sheetViews>
  <sheetFormatPr defaultRowHeight="11.25"/>
  <cols>
    <col min="1" max="2" width="4.5" customWidth="1"/>
    <col min="3" max="20" width="5.1640625" customWidth="1"/>
    <col min="21" max="22" width="2.5" customWidth="1"/>
  </cols>
  <sheetData>
    <row r="1" spans="1:19" ht="21" customHeight="1">
      <c r="A1" s="12" t="s">
        <v>924</v>
      </c>
      <c r="P1" s="192" t="s">
        <v>152</v>
      </c>
    </row>
    <row r="2" spans="1:19" ht="16.5" customHeight="1">
      <c r="A2" s="2153"/>
    </row>
    <row r="3" spans="1:19" s="18" customFormat="1" ht="30" customHeight="1">
      <c r="A3" s="1850"/>
      <c r="C3" s="190"/>
      <c r="D3" s="157"/>
      <c r="E3" s="157"/>
      <c r="F3" s="157"/>
      <c r="G3" s="156" t="s">
        <v>821</v>
      </c>
      <c r="H3" s="191"/>
      <c r="I3" s="191"/>
      <c r="J3" s="157"/>
      <c r="K3" s="2144">
        <f>'③-40'!C7</f>
        <v>0</v>
      </c>
      <c r="L3" s="2044"/>
      <c r="M3" s="156" t="s">
        <v>86</v>
      </c>
      <c r="N3" s="156"/>
      <c r="O3" s="157"/>
      <c r="P3" s="157"/>
      <c r="Q3" s="157"/>
      <c r="R3" s="157"/>
      <c r="S3" s="161"/>
    </row>
    <row r="4" spans="1:19" ht="8.25" customHeight="1">
      <c r="A4" s="1850"/>
      <c r="C4" s="113"/>
      <c r="D4" s="111"/>
      <c r="E4" s="18"/>
      <c r="F4" s="116"/>
      <c r="G4" s="114"/>
      <c r="H4" s="113"/>
      <c r="I4" s="117"/>
      <c r="J4" s="18"/>
      <c r="K4" s="18"/>
      <c r="L4" s="118"/>
      <c r="M4" s="18"/>
    </row>
    <row r="5" spans="1:19" ht="16.5" customHeight="1">
      <c r="A5" s="181"/>
      <c r="H5" s="112" ph="1"/>
    </row>
    <row r="6" spans="1:19" ht="15.75" customHeight="1">
      <c r="A6" s="181"/>
      <c r="F6" s="107"/>
      <c r="G6" s="106" t="s">
        <v>281</v>
      </c>
      <c r="H6" s="83"/>
      <c r="I6" s="83"/>
      <c r="J6" s="83"/>
      <c r="K6" s="99"/>
    </row>
    <row r="7" spans="1:19" ht="15.75" customHeight="1">
      <c r="A7" s="181"/>
      <c r="F7" s="100"/>
      <c r="G7" s="84"/>
      <c r="H7" s="2156">
        <f>'③-40'!D7</f>
        <v>0.72430000000000005</v>
      </c>
      <c r="I7" s="2157"/>
      <c r="J7" s="84"/>
      <c r="K7" s="101"/>
    </row>
    <row r="8" spans="1:19" ht="12" customHeight="1">
      <c r="A8" s="181"/>
      <c r="H8" s="110"/>
      <c r="I8" s="112"/>
    </row>
    <row r="9" spans="1:19" ht="12" customHeight="1">
      <c r="A9" s="2042"/>
      <c r="H9" s="110"/>
      <c r="I9" s="112"/>
    </row>
    <row r="10" spans="1:19" ht="30" customHeight="1">
      <c r="A10" s="2042"/>
      <c r="C10" s="104"/>
      <c r="D10" s="103"/>
      <c r="E10" s="103"/>
      <c r="F10" s="2113" t="s">
        <v>822</v>
      </c>
      <c r="G10" s="2117"/>
      <c r="H10" s="2117"/>
      <c r="I10" s="2117"/>
      <c r="J10" s="2117"/>
      <c r="K10" s="2109">
        <f>'③-40'!E7</f>
        <v>0</v>
      </c>
      <c r="L10" s="2102"/>
      <c r="M10" s="103" t="s">
        <v>86</v>
      </c>
      <c r="N10" s="97"/>
      <c r="O10" s="97"/>
      <c r="P10" s="97"/>
      <c r="Q10" s="98"/>
    </row>
    <row r="11" spans="1:19" ht="12" customHeight="1">
      <c r="A11" s="2042"/>
    </row>
    <row r="12" spans="1:19" ht="16.5" customHeight="1">
      <c r="A12" s="181"/>
      <c r="H12" s="112" t="s">
        <v>140</v>
      </c>
    </row>
    <row r="13" spans="1:19" ht="12" customHeight="1">
      <c r="A13" s="2042" t="s">
        <v>275</v>
      </c>
    </row>
    <row r="14" spans="1:19" ht="35.25" customHeight="1">
      <c r="A14" s="1850"/>
      <c r="C14" s="14"/>
      <c r="D14" s="126"/>
      <c r="E14" s="127"/>
      <c r="F14" s="2154" t="s">
        <v>130</v>
      </c>
      <c r="G14" s="2104"/>
      <c r="H14" s="2104"/>
      <c r="I14" s="2104"/>
      <c r="J14" s="2104"/>
      <c r="K14" s="2143">
        <f>'③-40'!G47</f>
        <v>0</v>
      </c>
      <c r="L14" s="2102"/>
      <c r="M14" s="184" t="s">
        <v>86</v>
      </c>
      <c r="N14" s="184"/>
      <c r="O14" s="127"/>
      <c r="P14" s="127"/>
      <c r="Q14" s="130"/>
      <c r="R14" s="86"/>
    </row>
    <row r="15" spans="1:19" ht="12" customHeight="1">
      <c r="A15" s="1850"/>
      <c r="D15" s="111"/>
      <c r="I15" s="119"/>
      <c r="J15" s="120"/>
    </row>
    <row r="16" spans="1:19" ht="12" customHeight="1">
      <c r="A16" s="1850"/>
      <c r="F16" s="8"/>
      <c r="G16" s="8"/>
      <c r="H16" t="s">
        <v>149</v>
      </c>
    </row>
    <row r="17" spans="1:20" ht="12" customHeight="1">
      <c r="A17" s="1850"/>
    </row>
    <row r="18" spans="1:20" ht="24" customHeight="1">
      <c r="A18" s="1850"/>
      <c r="C18" s="13"/>
      <c r="D18" s="187"/>
      <c r="E18" s="188"/>
      <c r="F18" s="2116" t="s">
        <v>694</v>
      </c>
      <c r="G18" s="2117"/>
      <c r="H18" s="2117"/>
      <c r="I18" s="2117"/>
      <c r="J18" s="2117"/>
      <c r="K18" s="2147">
        <f>'③-40'!K47</f>
        <v>0</v>
      </c>
      <c r="L18" s="2102"/>
      <c r="M18" s="185" t="s">
        <v>86</v>
      </c>
      <c r="N18" s="127"/>
      <c r="O18" s="127"/>
      <c r="P18" s="130"/>
    </row>
    <row r="19" spans="1:20" ht="24.75" customHeight="1">
      <c r="A19" s="1850"/>
      <c r="C19" s="146"/>
      <c r="D19" s="2155" t="s">
        <v>141</v>
      </c>
      <c r="E19" s="2106"/>
      <c r="F19" s="2106"/>
      <c r="G19" s="2106"/>
      <c r="H19" s="2106"/>
      <c r="I19" s="147"/>
      <c r="J19" s="147"/>
      <c r="K19" s="2147">
        <f>'③-40'!J47</f>
        <v>0</v>
      </c>
      <c r="L19" s="2102"/>
      <c r="M19" s="189" t="s">
        <v>86</v>
      </c>
      <c r="N19" s="147"/>
      <c r="O19" s="147"/>
      <c r="P19" s="150"/>
    </row>
    <row r="20" spans="1:20" ht="18" customHeight="1">
      <c r="A20" s="1850"/>
    </row>
    <row r="21" spans="1:20" ht="13.5" customHeight="1">
      <c r="A21" s="181"/>
    </row>
    <row r="22" spans="1:20" ht="13.5" customHeight="1">
      <c r="A22" s="181"/>
    </row>
    <row r="23" spans="1:20" ht="18.75" customHeight="1">
      <c r="A23" s="2042" t="s">
        <v>93</v>
      </c>
      <c r="C23" s="85"/>
      <c r="D23" s="83"/>
      <c r="E23" s="83"/>
      <c r="F23" s="106" t="s">
        <v>823</v>
      </c>
      <c r="G23" s="83"/>
      <c r="H23" s="83"/>
      <c r="I23" s="83"/>
      <c r="J23" s="83"/>
      <c r="K23" s="99"/>
      <c r="N23" s="107"/>
      <c r="O23" s="106" t="s">
        <v>281</v>
      </c>
      <c r="P23" s="83"/>
      <c r="Q23" s="83"/>
      <c r="R23" s="83"/>
      <c r="S23" s="99"/>
    </row>
    <row r="24" spans="1:20" ht="18.75" customHeight="1">
      <c r="A24" s="2042"/>
      <c r="C24" s="100"/>
      <c r="D24" s="84"/>
      <c r="E24" s="84"/>
      <c r="F24" s="84"/>
      <c r="G24" s="2123">
        <f>'③-40'!M7</f>
        <v>0</v>
      </c>
      <c r="H24" s="2119"/>
      <c r="I24" s="163" t="s">
        <v>86</v>
      </c>
      <c r="J24" s="84"/>
      <c r="K24" s="101"/>
      <c r="N24" s="100"/>
      <c r="O24" s="84"/>
      <c r="P24" s="2156">
        <f>'③-40'!L7</f>
        <v>0.72430000000000005</v>
      </c>
      <c r="Q24" s="2157"/>
      <c r="R24" s="84"/>
      <c r="S24" s="101"/>
    </row>
    <row r="25" spans="1:20" ht="12" customHeight="1">
      <c r="A25" s="2042"/>
      <c r="H25" s="119"/>
      <c r="I25" s="112"/>
      <c r="S25" s="110"/>
      <c r="T25" s="112"/>
    </row>
    <row r="26" spans="1:20" ht="12" customHeight="1">
      <c r="A26" s="2042"/>
      <c r="H26" s="112" t="s">
        <v>140</v>
      </c>
    </row>
    <row r="27" spans="1:20" ht="12" customHeight="1">
      <c r="A27" s="2042"/>
    </row>
    <row r="28" spans="1:20" ht="35.25" customHeight="1">
      <c r="A28" s="2042"/>
      <c r="C28" s="2158" t="s">
        <v>142</v>
      </c>
      <c r="D28" s="2159"/>
      <c r="E28" s="2159"/>
      <c r="F28" s="2159"/>
      <c r="G28" s="2127">
        <f>'③-40'!O47</f>
        <v>0</v>
      </c>
      <c r="H28" s="2044"/>
      <c r="I28" s="131" t="s">
        <v>86</v>
      </c>
      <c r="J28" s="23"/>
      <c r="K28" s="71"/>
    </row>
    <row r="29" spans="1:20" ht="12" customHeight="1">
      <c r="A29" s="2042"/>
      <c r="D29" s="112"/>
      <c r="G29" s="114"/>
      <c r="H29" s="111"/>
    </row>
    <row r="30" spans="1:20" ht="12" customHeight="1">
      <c r="A30" s="2042"/>
      <c r="H30" t="s">
        <v>149</v>
      </c>
    </row>
    <row r="31" spans="1:20" ht="12" customHeight="1">
      <c r="A31" s="2042"/>
    </row>
    <row r="32" spans="1:20" ht="24" customHeight="1">
      <c r="A32" s="2042"/>
      <c r="C32" s="19"/>
      <c r="D32" s="2121" t="s">
        <v>695</v>
      </c>
      <c r="E32" s="2117"/>
      <c r="F32" s="2117"/>
      <c r="G32" s="2117"/>
      <c r="H32" s="311">
        <f>'③-40'!Q47</f>
        <v>0</v>
      </c>
      <c r="I32" s="131" t="s">
        <v>86</v>
      </c>
      <c r="J32" s="152"/>
    </row>
    <row r="33" spans="1:22" ht="24" customHeight="1">
      <c r="A33" s="2042"/>
      <c r="C33" s="2122" t="s">
        <v>696</v>
      </c>
      <c r="D33" s="2106"/>
      <c r="E33" s="2106"/>
      <c r="F33" s="2106"/>
      <c r="G33" s="312">
        <f>'③-40'!P47</f>
        <v>0</v>
      </c>
      <c r="H33" s="154" t="s">
        <v>86</v>
      </c>
      <c r="I33" s="53"/>
      <c r="J33" s="151"/>
    </row>
    <row r="34" spans="1:22" ht="13.5" customHeight="1">
      <c r="A34" s="181"/>
    </row>
    <row r="35" spans="1:22" ht="13.5" customHeight="1" thickBot="1"/>
    <row r="36" spans="1:22" s="245" customFormat="1" ht="12" customHeight="1" thickTop="1">
      <c r="A36" s="2028" t="s">
        <v>810</v>
      </c>
      <c r="C36" s="491"/>
      <c r="D36" s="492"/>
      <c r="E36" s="492"/>
      <c r="F36" s="492"/>
      <c r="G36" s="2148">
        <f>SUM(K3)</f>
        <v>0</v>
      </c>
      <c r="H36" s="2149"/>
      <c r="I36" s="492"/>
      <c r="J36" s="492"/>
      <c r="K36" s="492"/>
      <c r="L36" s="517"/>
      <c r="M36" s="518"/>
      <c r="N36" s="492"/>
      <c r="O36" s="520"/>
      <c r="P36" s="522"/>
      <c r="Q36" s="523"/>
      <c r="R36" s="2152">
        <f>SUM(K14,G28)</f>
        <v>0</v>
      </c>
      <c r="S36" s="2149"/>
      <c r="T36" s="492"/>
      <c r="U36" s="493"/>
      <c r="V36" s="494"/>
    </row>
    <row r="37" spans="1:22" s="501" customFormat="1" ht="16.5" customHeight="1">
      <c r="A37" s="2028"/>
      <c r="C37" s="525" t="s">
        <v>826</v>
      </c>
      <c r="D37" s="526"/>
      <c r="E37" s="526"/>
      <c r="F37" s="526"/>
      <c r="G37" s="2150"/>
      <c r="H37" s="2150"/>
      <c r="I37" s="527" t="s">
        <v>824</v>
      </c>
      <c r="J37" s="526"/>
      <c r="K37" s="526" t="s">
        <v>825</v>
      </c>
      <c r="L37" s="526"/>
      <c r="M37" s="528"/>
      <c r="N37" s="528"/>
      <c r="O37" s="528"/>
      <c r="P37" s="528"/>
      <c r="Q37" s="528"/>
      <c r="R37" s="2150"/>
      <c r="S37" s="2150"/>
      <c r="T37" s="526" t="s">
        <v>824</v>
      </c>
      <c r="U37" s="529"/>
      <c r="V37" s="507"/>
    </row>
    <row r="38" spans="1:22" s="245" customFormat="1" ht="12" customHeight="1" thickBot="1">
      <c r="A38" s="2028"/>
      <c r="C38" s="498"/>
      <c r="D38" s="499"/>
      <c r="E38" s="499"/>
      <c r="F38" s="499"/>
      <c r="G38" s="2151"/>
      <c r="H38" s="2151"/>
      <c r="I38" s="499"/>
      <c r="J38" s="499"/>
      <c r="K38" s="499"/>
      <c r="L38" s="519"/>
      <c r="M38" s="519"/>
      <c r="N38" s="499"/>
      <c r="O38" s="521"/>
      <c r="P38" s="521"/>
      <c r="Q38" s="524"/>
      <c r="R38" s="2151"/>
      <c r="S38" s="2151"/>
      <c r="T38" s="499"/>
      <c r="U38" s="500"/>
      <c r="V38" s="494"/>
    </row>
    <row r="39" spans="1:22" s="245" customFormat="1" ht="11.25" customHeight="1" thickTop="1">
      <c r="A39" s="2028"/>
      <c r="D39" s="501"/>
      <c r="E39" s="502"/>
      <c r="F39" s="503"/>
      <c r="O39" s="502"/>
      <c r="P39" s="503"/>
    </row>
    <row r="40" spans="1:22" s="245" customFormat="1" ht="12" customHeight="1">
      <c r="A40" s="2028"/>
      <c r="F40" s="245" t="s">
        <v>818</v>
      </c>
      <c r="P40" s="245" t="s">
        <v>819</v>
      </c>
    </row>
    <row r="41" spans="1:22" s="245" customFormat="1" ht="15.75" customHeight="1" thickBot="1">
      <c r="A41" s="2028"/>
    </row>
    <row r="42" spans="1:22" s="245" customFormat="1" ht="18" customHeight="1" thickTop="1">
      <c r="A42" s="2028"/>
      <c r="C42" s="504"/>
      <c r="D42" s="505" t="s">
        <v>813</v>
      </c>
      <c r="E42" s="506"/>
      <c r="F42" s="506"/>
      <c r="G42" s="506"/>
      <c r="H42" s="506"/>
      <c r="I42" s="2033">
        <f>SUM(K18,H32)</f>
        <v>0</v>
      </c>
      <c r="J42" s="2034"/>
      <c r="K42" s="506" t="s">
        <v>812</v>
      </c>
      <c r="L42" s="506"/>
      <c r="M42" s="507"/>
      <c r="N42" s="508"/>
      <c r="O42" s="509" t="s">
        <v>814</v>
      </c>
      <c r="P42" s="510"/>
      <c r="Q42" s="510"/>
      <c r="R42" s="2035">
        <f>SUM('③-40'!F63)</f>
        <v>0</v>
      </c>
      <c r="S42" s="2034"/>
      <c r="T42" s="510" t="s">
        <v>815</v>
      </c>
      <c r="U42" s="511"/>
      <c r="V42" s="494"/>
    </row>
    <row r="43" spans="1:22" s="245" customFormat="1" ht="18" customHeight="1" thickBot="1">
      <c r="A43" s="2028"/>
      <c r="C43" s="512" t="s">
        <v>816</v>
      </c>
      <c r="D43" s="513"/>
      <c r="E43" s="513"/>
      <c r="F43" s="513"/>
      <c r="G43" s="513"/>
      <c r="H43" s="2036">
        <f>SUM(K19,G33)</f>
        <v>0</v>
      </c>
      <c r="I43" s="2037"/>
      <c r="J43" s="513" t="s">
        <v>812</v>
      </c>
      <c r="K43" s="513"/>
      <c r="L43" s="513"/>
      <c r="M43" s="507"/>
      <c r="N43" s="514" t="s">
        <v>817</v>
      </c>
      <c r="O43" s="515"/>
      <c r="P43" s="515"/>
      <c r="Q43" s="2038">
        <f>SUM('③-40'!F62)</f>
        <v>0</v>
      </c>
      <c r="R43" s="2037"/>
      <c r="S43" s="515" t="s">
        <v>815</v>
      </c>
      <c r="T43" s="515"/>
      <c r="U43" s="516"/>
      <c r="V43" s="494"/>
    </row>
    <row r="44" spans="1:22" ht="12" thickTop="1"/>
    <row r="45" spans="1:22">
      <c r="A45" s="181"/>
    </row>
    <row r="46" spans="1:22">
      <c r="A46" t="s">
        <v>153</v>
      </c>
    </row>
  </sheetData>
  <sheetProtection algorithmName="SHA-512" hashValue="CQF9aMWPl9kRBkGzm1C/75LMHQV8un+nYft52+6XvxSWaUuGuazEWYJHzloeNToTUgqoY4vGrYzDYBNDZPtTjg==" saltValue="ySUZUcqBSTyWK6bsNc9e9w==" spinCount="100000" sheet="1" objects="1" scenarios="1"/>
  <mergeCells count="27">
    <mergeCell ref="D32:G32"/>
    <mergeCell ref="C33:F33"/>
    <mergeCell ref="H7:I7"/>
    <mergeCell ref="P24:Q24"/>
    <mergeCell ref="A23:A33"/>
    <mergeCell ref="A9:A11"/>
    <mergeCell ref="G24:H24"/>
    <mergeCell ref="G28:H28"/>
    <mergeCell ref="C28:F28"/>
    <mergeCell ref="A2:A4"/>
    <mergeCell ref="A13:A20"/>
    <mergeCell ref="K3:L3"/>
    <mergeCell ref="K10:L10"/>
    <mergeCell ref="F10:J10"/>
    <mergeCell ref="K14:L14"/>
    <mergeCell ref="F14:J14"/>
    <mergeCell ref="K18:L18"/>
    <mergeCell ref="K19:L19"/>
    <mergeCell ref="F18:J18"/>
    <mergeCell ref="D19:H19"/>
    <mergeCell ref="G36:H38"/>
    <mergeCell ref="A36:A43"/>
    <mergeCell ref="I42:J42"/>
    <mergeCell ref="R42:S42"/>
    <mergeCell ref="H43:I43"/>
    <mergeCell ref="Q43:R43"/>
    <mergeCell ref="R36:S38"/>
  </mergeCells>
  <phoneticPr fontId="13"/>
  <hyperlinks>
    <hyperlink ref="P1" location="'③-40'!A1" display="計算シートに戻る" xr:uid="{00000000-0004-0000-0E00-000000000000}"/>
  </hyperlinks>
  <pageMargins left="0.68" right="0.54" top="0.98399999999999999" bottom="0.98399999999999999" header="0.51200000000000001" footer="0.51200000000000001"/>
  <pageSetup paperSize="9"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V42"/>
  <sheetViews>
    <sheetView showGridLines="0" zoomScaleNormal="100" workbookViewId="0">
      <selection activeCell="F50" sqref="F50:F52"/>
    </sheetView>
  </sheetViews>
  <sheetFormatPr defaultRowHeight="11.25"/>
  <cols>
    <col min="1" max="2" width="4.5" customWidth="1"/>
    <col min="3" max="20" width="5.1640625" customWidth="1"/>
    <col min="21" max="22" width="3.1640625" customWidth="1"/>
  </cols>
  <sheetData>
    <row r="1" spans="1:19" ht="21" customHeight="1">
      <c r="A1" s="12" t="s">
        <v>925</v>
      </c>
      <c r="P1" s="192" t="s">
        <v>152</v>
      </c>
    </row>
    <row r="2" spans="1:19" ht="16.5" customHeight="1"/>
    <row r="3" spans="1:19" s="18" customFormat="1" ht="30" customHeight="1">
      <c r="A3" s="180"/>
      <c r="C3" s="190"/>
      <c r="D3" s="157"/>
      <c r="E3" s="157"/>
      <c r="F3" s="2113" t="s">
        <v>827</v>
      </c>
      <c r="G3" s="2113"/>
      <c r="H3" s="2113"/>
      <c r="I3" s="2113"/>
      <c r="J3" s="157"/>
      <c r="K3" s="2144">
        <f>'④-40'!C7</f>
        <v>0</v>
      </c>
      <c r="L3" s="2044"/>
      <c r="M3" s="156" t="s">
        <v>86</v>
      </c>
      <c r="N3" s="156"/>
      <c r="O3" s="157"/>
      <c r="P3" s="157"/>
      <c r="Q3" s="161"/>
      <c r="R3" s="183"/>
    </row>
    <row r="4" spans="1:19" ht="8.25" customHeight="1">
      <c r="A4" s="181"/>
      <c r="C4" s="113"/>
      <c r="D4" s="111"/>
      <c r="E4" s="18"/>
      <c r="F4" s="116"/>
      <c r="G4" s="114"/>
      <c r="H4" s="113"/>
      <c r="I4" s="117"/>
      <c r="J4" s="18"/>
      <c r="K4" s="18"/>
      <c r="L4" s="118"/>
      <c r="M4" s="18"/>
    </row>
    <row r="5" spans="1:19" ht="21.75" customHeight="1">
      <c r="A5" s="181"/>
      <c r="H5" t="s">
        <v>143</v>
      </c>
    </row>
    <row r="6" spans="1:19" ht="12" customHeight="1">
      <c r="A6" s="2042" t="s">
        <v>275</v>
      </c>
    </row>
    <row r="7" spans="1:19" ht="35.25" customHeight="1">
      <c r="A7" s="1850"/>
      <c r="C7" s="14"/>
      <c r="D7" s="126"/>
      <c r="E7" s="127"/>
      <c r="F7" s="2154" t="s">
        <v>144</v>
      </c>
      <c r="G7" s="2104"/>
      <c r="H7" s="2104"/>
      <c r="I7" s="2104"/>
      <c r="J7" s="127"/>
      <c r="K7" s="2143">
        <f>'④-40'!E47</f>
        <v>0</v>
      </c>
      <c r="L7" s="2102"/>
      <c r="M7" s="184" t="s">
        <v>86</v>
      </c>
      <c r="N7" s="184"/>
      <c r="O7" s="127"/>
      <c r="P7" s="127"/>
      <c r="Q7" s="127"/>
      <c r="R7" s="127"/>
      <c r="S7" s="130"/>
    </row>
    <row r="8" spans="1:19" ht="12" customHeight="1">
      <c r="A8" s="1850"/>
      <c r="D8" s="111"/>
      <c r="I8" s="119"/>
      <c r="J8" s="120"/>
    </row>
    <row r="9" spans="1:19" ht="12" customHeight="1">
      <c r="A9" s="1850"/>
      <c r="F9" s="8"/>
      <c r="G9" s="8"/>
      <c r="H9" t="s">
        <v>145</v>
      </c>
    </row>
    <row r="10" spans="1:19" ht="12" customHeight="1">
      <c r="A10" s="1850"/>
    </row>
    <row r="11" spans="1:19" ht="24" customHeight="1">
      <c r="A11" s="1850"/>
      <c r="C11" s="13"/>
      <c r="D11" s="187"/>
      <c r="E11" s="188"/>
      <c r="F11" s="2116" t="s">
        <v>697</v>
      </c>
      <c r="G11" s="2117"/>
      <c r="H11" s="2117"/>
      <c r="I11" s="2117"/>
      <c r="J11" s="2117"/>
      <c r="K11" s="2162">
        <f>'④-40'!I47</f>
        <v>0</v>
      </c>
      <c r="L11" s="2058"/>
      <c r="M11" s="185" t="s">
        <v>86</v>
      </c>
      <c r="N11" s="127"/>
      <c r="O11" s="127"/>
      <c r="P11" s="130"/>
    </row>
    <row r="12" spans="1:19" ht="24.75" customHeight="1">
      <c r="A12" s="1850"/>
      <c r="C12" s="146"/>
      <c r="D12" s="189"/>
      <c r="E12" s="2155" t="s">
        <v>150</v>
      </c>
      <c r="F12" s="2106"/>
      <c r="G12" s="2106"/>
      <c r="H12" s="2106"/>
      <c r="I12" s="2106"/>
      <c r="J12" s="147"/>
      <c r="K12" s="2147">
        <f>'④-40'!H47</f>
        <v>0</v>
      </c>
      <c r="L12" s="2102"/>
      <c r="M12" s="189" t="s">
        <v>86</v>
      </c>
      <c r="N12" s="147"/>
      <c r="O12" s="147"/>
      <c r="P12" s="150"/>
    </row>
    <row r="13" spans="1:19" ht="18" customHeight="1">
      <c r="A13" s="1850"/>
    </row>
    <row r="14" spans="1:19" ht="18" customHeight="1">
      <c r="A14" s="181"/>
    </row>
    <row r="15" spans="1:19" ht="18" customHeight="1">
      <c r="A15" s="181"/>
    </row>
    <row r="16" spans="1:19" ht="18.75" customHeight="1">
      <c r="A16" s="2042" t="s">
        <v>93</v>
      </c>
      <c r="C16" s="85"/>
      <c r="D16" s="83"/>
      <c r="E16" s="83"/>
      <c r="F16" s="106" t="s">
        <v>828</v>
      </c>
      <c r="G16" s="83"/>
      <c r="H16" s="83"/>
      <c r="I16" s="83"/>
      <c r="J16" s="83"/>
      <c r="K16" s="99"/>
      <c r="N16" s="107"/>
      <c r="O16" s="106" t="s">
        <v>282</v>
      </c>
      <c r="P16" s="83"/>
      <c r="Q16" s="83"/>
      <c r="R16" s="83"/>
      <c r="S16" s="99"/>
    </row>
    <row r="17" spans="1:22" ht="18.75" customHeight="1">
      <c r="A17" s="2042"/>
      <c r="C17" s="100"/>
      <c r="D17" s="84"/>
      <c r="E17" s="84"/>
      <c r="F17" s="84"/>
      <c r="G17" s="2123">
        <f>'④-40'!K7</f>
        <v>0</v>
      </c>
      <c r="H17" s="2119"/>
      <c r="I17" s="163" t="s">
        <v>86</v>
      </c>
      <c r="J17" s="84"/>
      <c r="K17" s="101"/>
      <c r="N17" s="100"/>
      <c r="O17" s="84"/>
      <c r="P17" s="2156">
        <f>'④-40'!J7</f>
        <v>0.72430000000000005</v>
      </c>
      <c r="Q17" s="2157"/>
      <c r="R17" s="84"/>
      <c r="S17" s="101"/>
    </row>
    <row r="18" spans="1:22" ht="12" customHeight="1">
      <c r="A18" s="2042"/>
      <c r="H18" s="119"/>
      <c r="I18" s="112"/>
      <c r="S18" s="110"/>
      <c r="T18" s="112"/>
    </row>
    <row r="19" spans="1:22" ht="12" customHeight="1">
      <c r="A19" s="2042"/>
      <c r="H19" t="s">
        <v>151</v>
      </c>
    </row>
    <row r="20" spans="1:22" ht="12" customHeight="1">
      <c r="A20" s="2042"/>
    </row>
    <row r="21" spans="1:22" ht="35.25" customHeight="1">
      <c r="A21" s="2042"/>
      <c r="C21" s="2121" t="s">
        <v>142</v>
      </c>
      <c r="D21" s="2117"/>
      <c r="E21" s="2117"/>
      <c r="F21" s="2117"/>
      <c r="G21" s="2127">
        <f>'④-40'!M47</f>
        <v>0</v>
      </c>
      <c r="H21" s="2044"/>
      <c r="I21" s="2161" t="s">
        <v>86</v>
      </c>
      <c r="J21" s="2104"/>
      <c r="K21" s="71"/>
    </row>
    <row r="22" spans="1:22" ht="12" customHeight="1">
      <c r="A22" s="2042"/>
      <c r="D22" s="112"/>
      <c r="G22" s="114"/>
      <c r="H22" s="111"/>
    </row>
    <row r="23" spans="1:22" ht="12" customHeight="1">
      <c r="A23" s="2042"/>
      <c r="H23" t="s">
        <v>145</v>
      </c>
    </row>
    <row r="24" spans="1:22" ht="12" customHeight="1">
      <c r="A24" s="2042"/>
    </row>
    <row r="25" spans="1:22" ht="24" customHeight="1">
      <c r="A25" s="2042"/>
      <c r="C25" s="19"/>
      <c r="D25" s="2128" t="s">
        <v>695</v>
      </c>
      <c r="E25" s="2104"/>
      <c r="F25" s="2104"/>
      <c r="G25" s="2104"/>
      <c r="H25" s="246">
        <f>'④-40'!O47</f>
        <v>0</v>
      </c>
      <c r="I25" s="131" t="s">
        <v>86</v>
      </c>
      <c r="J25" s="152"/>
    </row>
    <row r="26" spans="1:22" ht="24" customHeight="1">
      <c r="A26" s="2042"/>
      <c r="C26" s="2160" t="s">
        <v>696</v>
      </c>
      <c r="D26" s="2046"/>
      <c r="E26" s="2046"/>
      <c r="F26" s="2046"/>
      <c r="G26" s="308">
        <f>'④-40'!N47</f>
        <v>0</v>
      </c>
      <c r="H26" s="154" t="s">
        <v>86</v>
      </c>
      <c r="I26" s="53"/>
      <c r="J26" s="151"/>
    </row>
    <row r="27" spans="1:22">
      <c r="A27" s="181"/>
    </row>
    <row r="28" spans="1:22">
      <c r="A28" s="181"/>
    </row>
    <row r="29" spans="1:22">
      <c r="A29" s="181"/>
    </row>
    <row r="30" spans="1:22" ht="13.5" customHeight="1" thickBot="1"/>
    <row r="31" spans="1:22" s="245" customFormat="1" ht="12" customHeight="1" thickTop="1">
      <c r="A31" s="2028" t="s">
        <v>810</v>
      </c>
      <c r="C31" s="491"/>
      <c r="D31" s="492"/>
      <c r="E31" s="492"/>
      <c r="F31" s="492"/>
      <c r="G31" s="2148">
        <f>SUM(K3)</f>
        <v>0</v>
      </c>
      <c r="H31" s="2149"/>
      <c r="I31" s="492"/>
      <c r="J31" s="492"/>
      <c r="K31" s="492"/>
      <c r="L31" s="517"/>
      <c r="M31" s="518"/>
      <c r="N31" s="492"/>
      <c r="O31" s="520"/>
      <c r="P31" s="522"/>
      <c r="Q31" s="523"/>
      <c r="R31" s="2152">
        <f>SUM(K7,G21)</f>
        <v>0</v>
      </c>
      <c r="S31" s="2149"/>
      <c r="T31" s="492"/>
      <c r="U31" s="493"/>
      <c r="V31" s="494"/>
    </row>
    <row r="32" spans="1:22" s="501" customFormat="1" ht="16.5" customHeight="1">
      <c r="A32" s="2028"/>
      <c r="C32" s="525" t="s">
        <v>829</v>
      </c>
      <c r="D32" s="526"/>
      <c r="E32" s="526"/>
      <c r="F32" s="526"/>
      <c r="G32" s="2150"/>
      <c r="H32" s="2150"/>
      <c r="I32" s="527" t="s">
        <v>824</v>
      </c>
      <c r="J32" s="526"/>
      <c r="K32" s="526" t="s">
        <v>825</v>
      </c>
      <c r="L32" s="526"/>
      <c r="M32" s="528"/>
      <c r="N32" s="528"/>
      <c r="O32" s="528"/>
      <c r="P32" s="528"/>
      <c r="Q32" s="528"/>
      <c r="R32" s="2150"/>
      <c r="S32" s="2150"/>
      <c r="T32" s="526" t="s">
        <v>824</v>
      </c>
      <c r="U32" s="529"/>
      <c r="V32" s="507"/>
    </row>
    <row r="33" spans="1:22" s="245" customFormat="1" ht="12" customHeight="1" thickBot="1">
      <c r="A33" s="2028"/>
      <c r="C33" s="498"/>
      <c r="D33" s="499"/>
      <c r="E33" s="499"/>
      <c r="F33" s="499"/>
      <c r="G33" s="2151"/>
      <c r="H33" s="2151"/>
      <c r="I33" s="499"/>
      <c r="J33" s="499"/>
      <c r="K33" s="499"/>
      <c r="L33" s="519"/>
      <c r="M33" s="519"/>
      <c r="N33" s="499"/>
      <c r="O33" s="521"/>
      <c r="P33" s="521"/>
      <c r="Q33" s="524"/>
      <c r="R33" s="2151"/>
      <c r="S33" s="2151"/>
      <c r="T33" s="499"/>
      <c r="U33" s="500"/>
      <c r="V33" s="494"/>
    </row>
    <row r="34" spans="1:22" s="245" customFormat="1" ht="12.75" customHeight="1" thickTop="1">
      <c r="A34" s="2028"/>
      <c r="D34" s="501"/>
      <c r="E34" s="502"/>
      <c r="F34" s="503"/>
      <c r="O34" s="502"/>
      <c r="P34" s="503"/>
    </row>
    <row r="35" spans="1:22" s="245" customFormat="1" ht="12" customHeight="1">
      <c r="A35" s="2028"/>
      <c r="F35" s="245" t="s">
        <v>818</v>
      </c>
      <c r="P35" s="245" t="s">
        <v>819</v>
      </c>
    </row>
    <row r="36" spans="1:22" s="245" customFormat="1" ht="13.5" customHeight="1" thickBot="1">
      <c r="A36" s="2028"/>
    </row>
    <row r="37" spans="1:22" s="245" customFormat="1" ht="18" customHeight="1" thickTop="1">
      <c r="A37" s="2028"/>
      <c r="C37" s="504"/>
      <c r="D37" s="505" t="s">
        <v>813</v>
      </c>
      <c r="E37" s="506"/>
      <c r="F37" s="506"/>
      <c r="G37" s="506"/>
      <c r="H37" s="506"/>
      <c r="I37" s="2033">
        <f>SUM(K11,H25)</f>
        <v>0</v>
      </c>
      <c r="J37" s="2034"/>
      <c r="K37" s="506" t="s">
        <v>812</v>
      </c>
      <c r="L37" s="506"/>
      <c r="M37" s="507"/>
      <c r="N37" s="508"/>
      <c r="O37" s="509" t="s">
        <v>814</v>
      </c>
      <c r="P37" s="510"/>
      <c r="Q37" s="510"/>
      <c r="R37" s="2035">
        <f>SUM('④-40'!F63)</f>
        <v>0</v>
      </c>
      <c r="S37" s="2034"/>
      <c r="T37" s="510" t="s">
        <v>815</v>
      </c>
      <c r="U37" s="511"/>
      <c r="V37" s="494"/>
    </row>
    <row r="38" spans="1:22" s="245" customFormat="1" ht="18" customHeight="1" thickBot="1">
      <c r="A38" s="2028"/>
      <c r="C38" s="512" t="s">
        <v>816</v>
      </c>
      <c r="D38" s="513"/>
      <c r="E38" s="513"/>
      <c r="F38" s="513"/>
      <c r="G38" s="513"/>
      <c r="H38" s="2036">
        <f>SUM(K12,G26)</f>
        <v>0</v>
      </c>
      <c r="I38" s="2037"/>
      <c r="J38" s="513" t="s">
        <v>812</v>
      </c>
      <c r="K38" s="513"/>
      <c r="L38" s="513"/>
      <c r="M38" s="507"/>
      <c r="N38" s="514" t="s">
        <v>817</v>
      </c>
      <c r="O38" s="515"/>
      <c r="P38" s="515"/>
      <c r="Q38" s="2038">
        <f>SUM('④-40'!F62)</f>
        <v>0</v>
      </c>
      <c r="R38" s="2037"/>
      <c r="S38" s="515" t="s">
        <v>815</v>
      </c>
      <c r="T38" s="515"/>
      <c r="U38" s="516"/>
      <c r="V38" s="494"/>
    </row>
    <row r="39" spans="1:22" ht="12" thickTop="1"/>
    <row r="40" spans="1:22">
      <c r="A40" s="181"/>
    </row>
    <row r="41" spans="1:22">
      <c r="A41" t="s">
        <v>153</v>
      </c>
    </row>
    <row r="42" spans="1:22">
      <c r="A42" s="181"/>
    </row>
  </sheetData>
  <sheetProtection algorithmName="SHA-512" hashValue="CED5rDcpWQtra26IEDfzMKHyXQSQG2uIug7VhoZCtgEul+6XHNPgNMerzBx0qIuGJJ/+Z4ENaIMhMderen7RjQ==" saltValue="PcSgqbWesvko8BuXtqll0Q==" spinCount="100000" sheet="1" objects="1" scenarios="1"/>
  <mergeCells count="24">
    <mergeCell ref="K3:L3"/>
    <mergeCell ref="K7:L7"/>
    <mergeCell ref="K11:L11"/>
    <mergeCell ref="K12:L12"/>
    <mergeCell ref="F3:I3"/>
    <mergeCell ref="F7:I7"/>
    <mergeCell ref="F11:J11"/>
    <mergeCell ref="E12:I12"/>
    <mergeCell ref="C26:F26"/>
    <mergeCell ref="D25:G25"/>
    <mergeCell ref="P17:Q17"/>
    <mergeCell ref="A16:A26"/>
    <mergeCell ref="A6:A13"/>
    <mergeCell ref="G17:H17"/>
    <mergeCell ref="I21:J21"/>
    <mergeCell ref="G21:H21"/>
    <mergeCell ref="C21:F21"/>
    <mergeCell ref="A31:A38"/>
    <mergeCell ref="G31:H33"/>
    <mergeCell ref="R31:S33"/>
    <mergeCell ref="I37:J37"/>
    <mergeCell ref="R37:S37"/>
    <mergeCell ref="H38:I38"/>
    <mergeCell ref="Q38:R38"/>
  </mergeCells>
  <phoneticPr fontId="13"/>
  <hyperlinks>
    <hyperlink ref="P1" location="'④-40'!A1" display="計算シートに戻る" xr:uid="{00000000-0004-0000-0F00-000000000000}"/>
  </hyperlinks>
  <pageMargins left="0.73" right="0.55118110236220474" top="0.98425196850393704" bottom="0.98425196850393704" header="0.51181102362204722" footer="0.51181102362204722"/>
  <pageSetup paperSize="9"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AD66"/>
  <sheetViews>
    <sheetView zoomScaleNormal="100" workbookViewId="0">
      <pane ySplit="5" topLeftCell="A6" activePane="bottomLeft" state="frozen"/>
      <selection activeCell="F50" sqref="F50:F52"/>
      <selection pane="bottomLeft" activeCell="F50" sqref="F50:F52"/>
    </sheetView>
  </sheetViews>
  <sheetFormatPr defaultRowHeight="12"/>
  <cols>
    <col min="1" max="1" width="2.6640625" style="255" customWidth="1"/>
    <col min="2" max="2" width="3.33203125" style="255" hidden="1" customWidth="1"/>
    <col min="3" max="3" width="22.83203125" style="255" customWidth="1"/>
    <col min="4" max="4" width="6.1640625" style="255" hidden="1" customWidth="1"/>
    <col min="5" max="5" width="10" style="255" customWidth="1"/>
    <col min="6" max="6" width="3.83203125" style="255" customWidth="1"/>
    <col min="7" max="7" width="4.6640625" style="258" hidden="1" customWidth="1"/>
    <col min="8" max="8" width="24.5" style="255" customWidth="1"/>
    <col min="9" max="9" width="10" style="255" customWidth="1"/>
    <col min="10" max="10" width="2.6640625" style="255" customWidth="1"/>
    <col min="11" max="11" width="3" style="255" customWidth="1"/>
    <col min="12" max="12" width="4.33203125" style="256" bestFit="1" customWidth="1"/>
    <col min="13" max="13" width="65.33203125" style="255" bestFit="1" customWidth="1"/>
    <col min="14" max="14" width="9" style="255" hidden="1" customWidth="1"/>
    <col min="15" max="15" width="9" style="255" bestFit="1" customWidth="1"/>
    <col min="16" max="16" width="3" style="255" customWidth="1"/>
    <col min="17" max="17" width="5.5" style="255" bestFit="1" customWidth="1"/>
    <col min="18" max="18" width="38.1640625" style="255" bestFit="1" customWidth="1"/>
    <col min="19" max="19" width="6" style="255" hidden="1" customWidth="1"/>
    <col min="20" max="20" width="10" style="255" customWidth="1"/>
    <col min="21" max="21" width="2.33203125" style="255" customWidth="1"/>
    <col min="22" max="22" width="4.33203125" style="258" bestFit="1" customWidth="1"/>
    <col min="23" max="23" width="35.5" style="255" bestFit="1" customWidth="1"/>
    <col min="24" max="24" width="9" style="255" hidden="1" customWidth="1"/>
    <col min="25" max="25" width="10.1640625" style="255" bestFit="1" customWidth="1"/>
    <col min="26" max="26" width="3.5" style="255" customWidth="1"/>
    <col min="27" max="27" width="4.33203125" style="255" hidden="1" customWidth="1"/>
    <col min="28" max="28" width="21.6640625" style="255" customWidth="1"/>
    <col min="29" max="29" width="10" style="255" customWidth="1"/>
    <col min="30" max="30" width="4" style="255" customWidth="1"/>
    <col min="31" max="16384" width="9.33203125" style="255"/>
  </cols>
  <sheetData>
    <row r="1" spans="2:30" ht="14.25">
      <c r="B1" s="263" t="s">
        <v>446</v>
      </c>
      <c r="C1" s="264" t="s">
        <v>876</v>
      </c>
      <c r="M1" s="264" t="s">
        <v>862</v>
      </c>
      <c r="W1" s="232" t="s">
        <v>73</v>
      </c>
    </row>
    <row r="2" spans="2:30">
      <c r="C2" s="255" t="s">
        <v>445</v>
      </c>
      <c r="M2" s="255" t="s">
        <v>444</v>
      </c>
    </row>
    <row r="3" spans="2:30">
      <c r="M3" s="255" t="s">
        <v>792</v>
      </c>
    </row>
    <row r="4" spans="2:30">
      <c r="E4" s="257" t="s">
        <v>440</v>
      </c>
      <c r="F4" s="258"/>
      <c r="H4" s="258"/>
      <c r="I4" s="557" t="s">
        <v>442</v>
      </c>
      <c r="O4" s="257" t="s">
        <v>440</v>
      </c>
      <c r="P4" s="258"/>
      <c r="Q4" s="256"/>
      <c r="T4" s="257" t="s">
        <v>440</v>
      </c>
      <c r="U4" s="258"/>
      <c r="Y4" s="557" t="s">
        <v>441</v>
      </c>
      <c r="Z4" s="258"/>
      <c r="AA4" s="258"/>
      <c r="AB4" s="258"/>
      <c r="AC4" s="557" t="s">
        <v>442</v>
      </c>
      <c r="AD4" s="258"/>
    </row>
    <row r="5" spans="2:30" ht="12.75" thickBot="1">
      <c r="B5" s="260"/>
      <c r="C5" s="545" t="s">
        <v>838</v>
      </c>
      <c r="D5" s="546" t="s">
        <v>456</v>
      </c>
      <c r="E5" s="547" t="s">
        <v>520</v>
      </c>
      <c r="G5" s="260"/>
      <c r="H5" s="551" t="s">
        <v>839</v>
      </c>
      <c r="I5" s="552" t="s">
        <v>443</v>
      </c>
      <c r="L5" s="545"/>
      <c r="M5" s="549" t="s">
        <v>840</v>
      </c>
      <c r="N5" s="334" t="s">
        <v>456</v>
      </c>
      <c r="O5" s="559" t="s">
        <v>520</v>
      </c>
      <c r="Q5" s="545"/>
      <c r="R5" s="549" t="s">
        <v>840</v>
      </c>
      <c r="S5" s="334" t="s">
        <v>456</v>
      </c>
      <c r="T5" s="559" t="s">
        <v>520</v>
      </c>
      <c r="V5" s="561"/>
      <c r="W5" s="545" t="s">
        <v>838</v>
      </c>
      <c r="X5" s="546" t="s">
        <v>456</v>
      </c>
      <c r="Y5" s="552" t="s">
        <v>863</v>
      </c>
      <c r="AA5" s="262"/>
      <c r="AB5" s="551" t="s">
        <v>839</v>
      </c>
      <c r="AC5" s="552" t="s">
        <v>443</v>
      </c>
      <c r="AD5" s="258"/>
    </row>
    <row r="6" spans="2:30">
      <c r="B6" s="259" t="s">
        <v>451</v>
      </c>
      <c r="C6" s="548" t="s">
        <v>0</v>
      </c>
      <c r="D6" s="335" t="s">
        <v>451</v>
      </c>
      <c r="E6" s="338">
        <v>0</v>
      </c>
      <c r="G6" s="259" t="s">
        <v>451</v>
      </c>
      <c r="H6" s="553" t="s">
        <v>499</v>
      </c>
      <c r="I6" s="554">
        <f>SUMIF($D$6:$D$45,G6,$E$6:$E$45)</f>
        <v>0</v>
      </c>
      <c r="L6" s="558">
        <v>1</v>
      </c>
      <c r="M6" s="548" t="s">
        <v>287</v>
      </c>
      <c r="N6" s="335" t="s">
        <v>451</v>
      </c>
      <c r="O6" s="332">
        <v>0</v>
      </c>
      <c r="Q6" s="558">
        <v>62</v>
      </c>
      <c r="R6" s="548" t="s">
        <v>331</v>
      </c>
      <c r="S6" s="335">
        <v>41</v>
      </c>
      <c r="T6" s="332">
        <v>0</v>
      </c>
      <c r="V6" s="562" t="s">
        <v>451</v>
      </c>
      <c r="W6" s="548" t="s">
        <v>0</v>
      </c>
      <c r="X6" s="557" t="s">
        <v>451</v>
      </c>
      <c r="Y6" s="554">
        <f t="shared" ref="Y6:Y28" si="0">SUMIF($N$6:$N$66,V6,$O$6:$O$66)</f>
        <v>0</v>
      </c>
      <c r="AA6" s="261" t="s">
        <v>451</v>
      </c>
      <c r="AB6" s="553" t="s">
        <v>499</v>
      </c>
      <c r="AC6" s="554">
        <f>SUMIF($X$6:$X$45,AA6,$Y$6:$Y$45)</f>
        <v>0</v>
      </c>
      <c r="AD6" s="538"/>
    </row>
    <row r="7" spans="2:30">
      <c r="B7" s="259" t="s">
        <v>452</v>
      </c>
      <c r="C7" s="548" t="s">
        <v>243</v>
      </c>
      <c r="D7" s="335" t="s">
        <v>451</v>
      </c>
      <c r="E7" s="332">
        <v>0</v>
      </c>
      <c r="G7" s="259" t="s">
        <v>452</v>
      </c>
      <c r="H7" s="553" t="s">
        <v>500</v>
      </c>
      <c r="I7" s="554">
        <f t="shared" ref="I7:I20" si="1">SUMIF($D$6:$D$45,G7,$E$6:$E$45)</f>
        <v>0</v>
      </c>
      <c r="L7" s="558">
        <v>2</v>
      </c>
      <c r="M7" s="548" t="s">
        <v>243</v>
      </c>
      <c r="N7" s="335" t="s">
        <v>452</v>
      </c>
      <c r="O7" s="332">
        <v>0</v>
      </c>
      <c r="Q7" s="558">
        <v>63</v>
      </c>
      <c r="R7" s="548" t="s">
        <v>332</v>
      </c>
      <c r="S7" s="335">
        <v>41</v>
      </c>
      <c r="T7" s="332">
        <v>0</v>
      </c>
      <c r="V7" s="562" t="s">
        <v>452</v>
      </c>
      <c r="W7" s="548" t="s">
        <v>243</v>
      </c>
      <c r="X7" s="557" t="s">
        <v>451</v>
      </c>
      <c r="Y7" s="554">
        <f t="shared" si="0"/>
        <v>0</v>
      </c>
      <c r="AA7" s="261" t="s">
        <v>452</v>
      </c>
      <c r="AB7" s="553" t="s">
        <v>500</v>
      </c>
      <c r="AC7" s="554">
        <f t="shared" ref="AC7:AC20" si="2">SUMIF($X$6:$X$45,AA7,$Y$6:$Y$45)</f>
        <v>0</v>
      </c>
      <c r="AD7" s="538"/>
    </row>
    <row r="8" spans="2:30">
      <c r="B8" s="259" t="s">
        <v>453</v>
      </c>
      <c r="C8" s="548" t="s">
        <v>1</v>
      </c>
      <c r="D8" s="335" t="s">
        <v>452</v>
      </c>
      <c r="E8" s="332">
        <v>0</v>
      </c>
      <c r="G8" s="259" t="s">
        <v>453</v>
      </c>
      <c r="H8" s="553" t="s">
        <v>501</v>
      </c>
      <c r="I8" s="554">
        <f t="shared" si="1"/>
        <v>0</v>
      </c>
      <c r="L8" s="558">
        <v>3</v>
      </c>
      <c r="M8" s="548" t="s">
        <v>288</v>
      </c>
      <c r="N8" s="335" t="s">
        <v>451</v>
      </c>
      <c r="O8" s="332">
        <v>0</v>
      </c>
      <c r="Q8" s="558">
        <v>64</v>
      </c>
      <c r="R8" s="548" t="s">
        <v>333</v>
      </c>
      <c r="S8" s="335">
        <v>41</v>
      </c>
      <c r="T8" s="332">
        <v>0</v>
      </c>
      <c r="V8" s="562" t="s">
        <v>453</v>
      </c>
      <c r="W8" s="548" t="s">
        <v>1</v>
      </c>
      <c r="X8" s="557" t="s">
        <v>452</v>
      </c>
      <c r="Y8" s="554">
        <f t="shared" si="0"/>
        <v>0</v>
      </c>
      <c r="AA8" s="261" t="s">
        <v>453</v>
      </c>
      <c r="AB8" s="553" t="s">
        <v>501</v>
      </c>
      <c r="AC8" s="554">
        <f t="shared" si="2"/>
        <v>0</v>
      </c>
      <c r="AD8" s="538"/>
    </row>
    <row r="9" spans="2:30">
      <c r="B9" s="259" t="s">
        <v>454</v>
      </c>
      <c r="C9" s="548" t="s">
        <v>2</v>
      </c>
      <c r="D9" s="335" t="s">
        <v>453</v>
      </c>
      <c r="E9" s="332">
        <v>0</v>
      </c>
      <c r="G9" s="259" t="s">
        <v>454</v>
      </c>
      <c r="H9" s="553" t="s">
        <v>502</v>
      </c>
      <c r="I9" s="554">
        <f t="shared" si="1"/>
        <v>0</v>
      </c>
      <c r="L9" s="558">
        <v>4</v>
      </c>
      <c r="M9" s="548" t="s">
        <v>1</v>
      </c>
      <c r="N9" s="335" t="s">
        <v>453</v>
      </c>
      <c r="O9" s="332">
        <v>0</v>
      </c>
      <c r="Q9" s="558">
        <v>65</v>
      </c>
      <c r="R9" s="548" t="s">
        <v>334</v>
      </c>
      <c r="S9" s="335">
        <v>41</v>
      </c>
      <c r="T9" s="332">
        <v>0</v>
      </c>
      <c r="V9" s="562" t="s">
        <v>454</v>
      </c>
      <c r="W9" s="548" t="s">
        <v>2</v>
      </c>
      <c r="X9" s="557" t="s">
        <v>453</v>
      </c>
      <c r="Y9" s="554">
        <f t="shared" si="0"/>
        <v>0</v>
      </c>
      <c r="AA9" s="261" t="s">
        <v>454</v>
      </c>
      <c r="AB9" s="553" t="s">
        <v>502</v>
      </c>
      <c r="AC9" s="554">
        <f t="shared" si="2"/>
        <v>0</v>
      </c>
      <c r="AD9" s="538"/>
    </row>
    <row r="10" spans="2:30">
      <c r="B10" s="259" t="s">
        <v>455</v>
      </c>
      <c r="C10" s="548" t="s">
        <v>882</v>
      </c>
      <c r="D10" s="335" t="s">
        <v>454</v>
      </c>
      <c r="E10" s="332">
        <v>0</v>
      </c>
      <c r="G10" s="259" t="s">
        <v>503</v>
      </c>
      <c r="H10" s="553" t="s">
        <v>504</v>
      </c>
      <c r="I10" s="554">
        <f t="shared" si="1"/>
        <v>0</v>
      </c>
      <c r="L10" s="558">
        <v>5</v>
      </c>
      <c r="M10" s="548" t="s">
        <v>2</v>
      </c>
      <c r="N10" s="335" t="s">
        <v>454</v>
      </c>
      <c r="O10" s="332">
        <v>0</v>
      </c>
      <c r="Q10" s="558">
        <v>66</v>
      </c>
      <c r="R10" s="548" t="s">
        <v>335</v>
      </c>
      <c r="S10" s="335">
        <v>46</v>
      </c>
      <c r="T10" s="332">
        <v>0</v>
      </c>
      <c r="V10" s="562" t="s">
        <v>455</v>
      </c>
      <c r="W10" s="548" t="s">
        <v>882</v>
      </c>
      <c r="X10" s="557" t="s">
        <v>454</v>
      </c>
      <c r="Y10" s="554">
        <f t="shared" si="0"/>
        <v>0</v>
      </c>
      <c r="AA10" s="261" t="s">
        <v>503</v>
      </c>
      <c r="AB10" s="553" t="s">
        <v>504</v>
      </c>
      <c r="AC10" s="554">
        <f t="shared" si="2"/>
        <v>0</v>
      </c>
      <c r="AD10" s="538"/>
    </row>
    <row r="11" spans="2:30">
      <c r="B11" s="259" t="s">
        <v>457</v>
      </c>
      <c r="C11" s="548" t="s">
        <v>883</v>
      </c>
      <c r="D11" s="335" t="s">
        <v>503</v>
      </c>
      <c r="E11" s="332">
        <v>0</v>
      </c>
      <c r="G11" s="259" t="s">
        <v>455</v>
      </c>
      <c r="H11" s="553" t="s">
        <v>785</v>
      </c>
      <c r="I11" s="554">
        <f t="shared" si="1"/>
        <v>0</v>
      </c>
      <c r="L11" s="558">
        <v>6</v>
      </c>
      <c r="M11" s="548" t="s">
        <v>289</v>
      </c>
      <c r="N11" s="335" t="s">
        <v>455</v>
      </c>
      <c r="O11" s="332">
        <v>0</v>
      </c>
      <c r="Q11" s="558">
        <v>67</v>
      </c>
      <c r="R11" s="548" t="s">
        <v>336</v>
      </c>
      <c r="S11" s="335">
        <v>46</v>
      </c>
      <c r="T11" s="332">
        <v>0</v>
      </c>
      <c r="V11" s="562" t="s">
        <v>457</v>
      </c>
      <c r="W11" s="548" t="s">
        <v>883</v>
      </c>
      <c r="X11" s="557" t="s">
        <v>503</v>
      </c>
      <c r="Y11" s="554">
        <f t="shared" si="0"/>
        <v>0</v>
      </c>
      <c r="AA11" s="261" t="s">
        <v>455</v>
      </c>
      <c r="AB11" s="553" t="s">
        <v>785</v>
      </c>
      <c r="AC11" s="554">
        <f t="shared" si="2"/>
        <v>0</v>
      </c>
      <c r="AD11" s="538"/>
    </row>
    <row r="12" spans="2:30">
      <c r="B12" s="259" t="s">
        <v>459</v>
      </c>
      <c r="C12" s="548" t="s">
        <v>11</v>
      </c>
      <c r="D12" s="335" t="s">
        <v>503</v>
      </c>
      <c r="E12" s="332">
        <v>0</v>
      </c>
      <c r="G12" s="259" t="s">
        <v>505</v>
      </c>
      <c r="H12" s="553" t="s">
        <v>506</v>
      </c>
      <c r="I12" s="554">
        <f t="shared" si="1"/>
        <v>0</v>
      </c>
      <c r="L12" s="558">
        <v>7</v>
      </c>
      <c r="M12" s="548" t="s">
        <v>841</v>
      </c>
      <c r="N12" s="335" t="s">
        <v>455</v>
      </c>
      <c r="O12" s="332">
        <v>0</v>
      </c>
      <c r="Q12" s="558">
        <v>68</v>
      </c>
      <c r="R12" s="548" t="s">
        <v>337</v>
      </c>
      <c r="S12" s="335">
        <v>47</v>
      </c>
      <c r="T12" s="332">
        <v>0</v>
      </c>
      <c r="V12" s="562" t="s">
        <v>459</v>
      </c>
      <c r="W12" s="548" t="s">
        <v>11</v>
      </c>
      <c r="X12" s="557" t="s">
        <v>503</v>
      </c>
      <c r="Y12" s="554">
        <f t="shared" si="0"/>
        <v>0</v>
      </c>
      <c r="AA12" s="261" t="s">
        <v>505</v>
      </c>
      <c r="AB12" s="553" t="s">
        <v>506</v>
      </c>
      <c r="AC12" s="554">
        <f t="shared" si="2"/>
        <v>0</v>
      </c>
      <c r="AD12" s="538"/>
    </row>
    <row r="13" spans="2:30">
      <c r="B13" s="259" t="s">
        <v>460</v>
      </c>
      <c r="C13" s="548" t="s">
        <v>407</v>
      </c>
      <c r="D13" s="335" t="s">
        <v>503</v>
      </c>
      <c r="E13" s="332">
        <v>0</v>
      </c>
      <c r="G13" s="259" t="s">
        <v>507</v>
      </c>
      <c r="H13" s="553" t="s">
        <v>508</v>
      </c>
      <c r="I13" s="554">
        <f t="shared" si="1"/>
        <v>0</v>
      </c>
      <c r="L13" s="558">
        <v>8</v>
      </c>
      <c r="M13" s="548" t="s">
        <v>10</v>
      </c>
      <c r="N13" s="335">
        <v>11</v>
      </c>
      <c r="O13" s="332">
        <v>0</v>
      </c>
      <c r="Q13" s="558">
        <v>69</v>
      </c>
      <c r="R13" s="548" t="s">
        <v>338</v>
      </c>
      <c r="S13" s="335">
        <v>48</v>
      </c>
      <c r="T13" s="332">
        <v>0</v>
      </c>
      <c r="V13" s="562" t="s">
        <v>460</v>
      </c>
      <c r="W13" s="548" t="s">
        <v>407</v>
      </c>
      <c r="X13" s="557" t="s">
        <v>503</v>
      </c>
      <c r="Y13" s="554">
        <f t="shared" si="0"/>
        <v>0</v>
      </c>
      <c r="AA13" s="261" t="s">
        <v>507</v>
      </c>
      <c r="AB13" s="553" t="s">
        <v>508</v>
      </c>
      <c r="AC13" s="554">
        <f t="shared" si="2"/>
        <v>0</v>
      </c>
      <c r="AD13" s="538"/>
    </row>
    <row r="14" spans="2:30">
      <c r="B14" s="259" t="s">
        <v>461</v>
      </c>
      <c r="C14" s="548" t="s">
        <v>12</v>
      </c>
      <c r="D14" s="335" t="s">
        <v>503</v>
      </c>
      <c r="E14" s="332">
        <v>0</v>
      </c>
      <c r="G14" s="259" t="s">
        <v>509</v>
      </c>
      <c r="H14" s="553" t="s">
        <v>510</v>
      </c>
      <c r="I14" s="554">
        <f t="shared" si="1"/>
        <v>0</v>
      </c>
      <c r="L14" s="558">
        <v>9</v>
      </c>
      <c r="M14" s="548" t="s">
        <v>290</v>
      </c>
      <c r="N14" s="335">
        <v>11</v>
      </c>
      <c r="O14" s="332">
        <v>0</v>
      </c>
      <c r="Q14" s="558">
        <v>70</v>
      </c>
      <c r="R14" s="548" t="s">
        <v>4</v>
      </c>
      <c r="S14" s="335">
        <v>51</v>
      </c>
      <c r="T14" s="332">
        <v>0</v>
      </c>
      <c r="V14" s="562" t="s">
        <v>461</v>
      </c>
      <c r="W14" s="548" t="s">
        <v>12</v>
      </c>
      <c r="X14" s="557" t="s">
        <v>503</v>
      </c>
      <c r="Y14" s="554">
        <f t="shared" si="0"/>
        <v>0</v>
      </c>
      <c r="AA14" s="261" t="s">
        <v>509</v>
      </c>
      <c r="AB14" s="553" t="s">
        <v>510</v>
      </c>
      <c r="AC14" s="554">
        <f t="shared" si="2"/>
        <v>0</v>
      </c>
      <c r="AD14" s="538"/>
    </row>
    <row r="15" spans="2:30">
      <c r="B15" s="259" t="s">
        <v>462</v>
      </c>
      <c r="C15" s="548" t="s">
        <v>13</v>
      </c>
      <c r="D15" s="335" t="s">
        <v>503</v>
      </c>
      <c r="E15" s="332">
        <v>0</v>
      </c>
      <c r="G15" s="259" t="s">
        <v>511</v>
      </c>
      <c r="H15" s="553" t="s">
        <v>512</v>
      </c>
      <c r="I15" s="554">
        <f t="shared" si="1"/>
        <v>0</v>
      </c>
      <c r="L15" s="558">
        <v>10</v>
      </c>
      <c r="M15" s="548" t="s">
        <v>421</v>
      </c>
      <c r="N15" s="335">
        <v>11</v>
      </c>
      <c r="O15" s="332">
        <v>0</v>
      </c>
      <c r="Q15" s="558">
        <v>71</v>
      </c>
      <c r="R15" s="548" t="s">
        <v>21</v>
      </c>
      <c r="S15" s="335">
        <v>53</v>
      </c>
      <c r="T15" s="332">
        <v>0</v>
      </c>
      <c r="V15" s="562" t="s">
        <v>462</v>
      </c>
      <c r="W15" s="548" t="s">
        <v>13</v>
      </c>
      <c r="X15" s="557" t="s">
        <v>503</v>
      </c>
      <c r="Y15" s="554">
        <f t="shared" si="0"/>
        <v>0</v>
      </c>
      <c r="AA15" s="261" t="s">
        <v>511</v>
      </c>
      <c r="AB15" s="553" t="s">
        <v>512</v>
      </c>
      <c r="AC15" s="554">
        <f t="shared" si="2"/>
        <v>0</v>
      </c>
      <c r="AD15" s="538"/>
    </row>
    <row r="16" spans="2:30">
      <c r="B16" s="259" t="s">
        <v>463</v>
      </c>
      <c r="C16" s="548" t="s">
        <v>884</v>
      </c>
      <c r="D16" s="335" t="s">
        <v>503</v>
      </c>
      <c r="E16" s="332">
        <v>0</v>
      </c>
      <c r="G16" s="259" t="s">
        <v>457</v>
      </c>
      <c r="H16" s="553" t="s">
        <v>513</v>
      </c>
      <c r="I16" s="554">
        <f t="shared" si="1"/>
        <v>0</v>
      </c>
      <c r="L16" s="558">
        <v>11</v>
      </c>
      <c r="M16" s="548" t="s">
        <v>291</v>
      </c>
      <c r="N16" s="335">
        <v>11</v>
      </c>
      <c r="O16" s="332">
        <v>0</v>
      </c>
      <c r="Q16" s="558">
        <v>72</v>
      </c>
      <c r="R16" s="548" t="s">
        <v>339</v>
      </c>
      <c r="S16" s="335">
        <v>55</v>
      </c>
      <c r="T16" s="332">
        <v>0</v>
      </c>
      <c r="V16" s="562" t="s">
        <v>463</v>
      </c>
      <c r="W16" s="548" t="s">
        <v>884</v>
      </c>
      <c r="X16" s="557" t="s">
        <v>503</v>
      </c>
      <c r="Y16" s="554">
        <f t="shared" si="0"/>
        <v>0</v>
      </c>
      <c r="AA16" s="261" t="s">
        <v>457</v>
      </c>
      <c r="AB16" s="553" t="s">
        <v>513</v>
      </c>
      <c r="AC16" s="554">
        <f t="shared" si="2"/>
        <v>0</v>
      </c>
      <c r="AD16" s="538"/>
    </row>
    <row r="17" spans="2:30">
      <c r="B17" s="259" t="s">
        <v>464</v>
      </c>
      <c r="C17" s="548" t="s">
        <v>14</v>
      </c>
      <c r="D17" s="335" t="s">
        <v>503</v>
      </c>
      <c r="E17" s="332">
        <v>0</v>
      </c>
      <c r="G17" s="259" t="s">
        <v>514</v>
      </c>
      <c r="H17" s="553" t="s">
        <v>515</v>
      </c>
      <c r="I17" s="554">
        <f t="shared" si="1"/>
        <v>0</v>
      </c>
      <c r="L17" s="558">
        <v>12</v>
      </c>
      <c r="M17" s="548" t="s">
        <v>292</v>
      </c>
      <c r="N17" s="335">
        <v>15</v>
      </c>
      <c r="O17" s="332">
        <v>0</v>
      </c>
      <c r="Q17" s="558">
        <v>73</v>
      </c>
      <c r="R17" s="548" t="s">
        <v>340</v>
      </c>
      <c r="S17" s="335">
        <v>55</v>
      </c>
      <c r="T17" s="332">
        <v>0</v>
      </c>
      <c r="V17" s="562" t="s">
        <v>464</v>
      </c>
      <c r="W17" s="548" t="s">
        <v>14</v>
      </c>
      <c r="X17" s="557" t="s">
        <v>503</v>
      </c>
      <c r="Y17" s="554">
        <f t="shared" si="0"/>
        <v>0</v>
      </c>
      <c r="AA17" s="261" t="s">
        <v>514</v>
      </c>
      <c r="AB17" s="553" t="s">
        <v>515</v>
      </c>
      <c r="AC17" s="554">
        <f t="shared" si="2"/>
        <v>0</v>
      </c>
      <c r="AD17" s="538"/>
    </row>
    <row r="18" spans="2:30">
      <c r="B18" s="259" t="s">
        <v>465</v>
      </c>
      <c r="C18" s="548" t="s">
        <v>15</v>
      </c>
      <c r="D18" s="335" t="s">
        <v>503</v>
      </c>
      <c r="E18" s="332">
        <v>0</v>
      </c>
      <c r="G18" s="259" t="s">
        <v>516</v>
      </c>
      <c r="H18" s="553" t="s">
        <v>517</v>
      </c>
      <c r="I18" s="554">
        <f t="shared" si="1"/>
        <v>0</v>
      </c>
      <c r="L18" s="558">
        <v>13</v>
      </c>
      <c r="M18" s="548" t="s">
        <v>293</v>
      </c>
      <c r="N18" s="335">
        <v>15</v>
      </c>
      <c r="O18" s="332">
        <v>0</v>
      </c>
      <c r="Q18" s="558">
        <v>74</v>
      </c>
      <c r="R18" s="548" t="s">
        <v>529</v>
      </c>
      <c r="S18" s="335">
        <v>55</v>
      </c>
      <c r="T18" s="332">
        <v>0</v>
      </c>
      <c r="V18" s="562" t="s">
        <v>465</v>
      </c>
      <c r="W18" s="548" t="s">
        <v>15</v>
      </c>
      <c r="X18" s="557" t="s">
        <v>503</v>
      </c>
      <c r="Y18" s="554">
        <f t="shared" si="0"/>
        <v>0</v>
      </c>
      <c r="AA18" s="261" t="s">
        <v>516</v>
      </c>
      <c r="AB18" s="553" t="s">
        <v>517</v>
      </c>
      <c r="AC18" s="554">
        <f t="shared" si="2"/>
        <v>0</v>
      </c>
      <c r="AD18" s="538"/>
    </row>
    <row r="19" spans="2:30">
      <c r="B19" s="259" t="s">
        <v>466</v>
      </c>
      <c r="C19" s="548" t="s">
        <v>16</v>
      </c>
      <c r="D19" s="335" t="s">
        <v>503</v>
      </c>
      <c r="E19" s="332">
        <v>0</v>
      </c>
      <c r="G19" s="259" t="s">
        <v>518</v>
      </c>
      <c r="H19" s="553" t="s">
        <v>6</v>
      </c>
      <c r="I19" s="554">
        <f t="shared" si="1"/>
        <v>0</v>
      </c>
      <c r="L19" s="558">
        <v>14</v>
      </c>
      <c r="M19" s="548" t="s">
        <v>424</v>
      </c>
      <c r="N19" s="335">
        <v>16</v>
      </c>
      <c r="O19" s="332">
        <v>0</v>
      </c>
      <c r="Q19" s="558">
        <v>75</v>
      </c>
      <c r="R19" s="548" t="s">
        <v>341</v>
      </c>
      <c r="S19" s="335">
        <v>57</v>
      </c>
      <c r="T19" s="332">
        <v>0</v>
      </c>
      <c r="V19" s="562" t="s">
        <v>466</v>
      </c>
      <c r="W19" s="548" t="s">
        <v>16</v>
      </c>
      <c r="X19" s="557" t="s">
        <v>503</v>
      </c>
      <c r="Y19" s="554">
        <f t="shared" si="0"/>
        <v>0</v>
      </c>
      <c r="AA19" s="261" t="s">
        <v>518</v>
      </c>
      <c r="AB19" s="553" t="s">
        <v>6</v>
      </c>
      <c r="AC19" s="554">
        <f t="shared" si="2"/>
        <v>0</v>
      </c>
      <c r="AD19" s="538"/>
    </row>
    <row r="20" spans="2:30">
      <c r="B20" s="259" t="s">
        <v>467</v>
      </c>
      <c r="C20" s="548" t="s">
        <v>17</v>
      </c>
      <c r="D20" s="335" t="s">
        <v>503</v>
      </c>
      <c r="E20" s="332">
        <v>0</v>
      </c>
      <c r="G20" s="259" t="s">
        <v>459</v>
      </c>
      <c r="H20" s="553" t="s">
        <v>519</v>
      </c>
      <c r="I20" s="554">
        <f t="shared" si="1"/>
        <v>0</v>
      </c>
      <c r="L20" s="558">
        <v>15</v>
      </c>
      <c r="M20" s="548" t="s">
        <v>294</v>
      </c>
      <c r="N20" s="335">
        <v>16</v>
      </c>
      <c r="O20" s="332">
        <v>0</v>
      </c>
      <c r="Q20" s="558">
        <v>76</v>
      </c>
      <c r="R20" s="548" t="s">
        <v>432</v>
      </c>
      <c r="S20" s="335">
        <v>57</v>
      </c>
      <c r="T20" s="332">
        <v>0</v>
      </c>
      <c r="V20" s="562" t="s">
        <v>467</v>
      </c>
      <c r="W20" s="548" t="s">
        <v>17</v>
      </c>
      <c r="X20" s="557" t="s">
        <v>503</v>
      </c>
      <c r="Y20" s="554">
        <f t="shared" si="0"/>
        <v>0</v>
      </c>
      <c r="AA20" s="261" t="s">
        <v>459</v>
      </c>
      <c r="AB20" s="553" t="s">
        <v>519</v>
      </c>
      <c r="AC20" s="554">
        <f t="shared" si="2"/>
        <v>0</v>
      </c>
      <c r="AD20" s="538"/>
    </row>
    <row r="21" spans="2:30">
      <c r="B21" s="259" t="s">
        <v>468</v>
      </c>
      <c r="C21" s="548" t="s">
        <v>885</v>
      </c>
      <c r="D21" s="335" t="s">
        <v>503</v>
      </c>
      <c r="E21" s="332">
        <v>0</v>
      </c>
      <c r="G21" s="260"/>
      <c r="H21" s="555" t="s">
        <v>365</v>
      </c>
      <c r="I21" s="556">
        <f>SUM(I6:I20)</f>
        <v>0</v>
      </c>
      <c r="L21" s="558">
        <v>16</v>
      </c>
      <c r="M21" s="548" t="s">
        <v>295</v>
      </c>
      <c r="N21" s="335">
        <v>16</v>
      </c>
      <c r="O21" s="332">
        <v>0</v>
      </c>
      <c r="Q21" s="558">
        <v>77</v>
      </c>
      <c r="R21" s="548" t="s">
        <v>342</v>
      </c>
      <c r="S21" s="335">
        <v>57</v>
      </c>
      <c r="T21" s="332">
        <v>0</v>
      </c>
      <c r="V21" s="562" t="s">
        <v>468</v>
      </c>
      <c r="W21" s="548" t="s">
        <v>885</v>
      </c>
      <c r="X21" s="557" t="s">
        <v>503</v>
      </c>
      <c r="Y21" s="554">
        <f t="shared" si="0"/>
        <v>0</v>
      </c>
      <c r="AA21" s="262"/>
      <c r="AB21" s="555" t="s">
        <v>365</v>
      </c>
      <c r="AC21" s="556">
        <f>SUM(AC6:AC20)</f>
        <v>0</v>
      </c>
      <c r="AD21" s="538"/>
    </row>
    <row r="22" spans="2:30">
      <c r="B22" s="259" t="s">
        <v>469</v>
      </c>
      <c r="C22" s="548" t="s">
        <v>886</v>
      </c>
      <c r="D22" s="335" t="s">
        <v>503</v>
      </c>
      <c r="E22" s="332">
        <v>0</v>
      </c>
      <c r="L22" s="558">
        <v>17</v>
      </c>
      <c r="M22" s="548" t="s">
        <v>296</v>
      </c>
      <c r="N22" s="335">
        <v>16</v>
      </c>
      <c r="O22" s="332">
        <v>0</v>
      </c>
      <c r="Q22" s="558">
        <v>78</v>
      </c>
      <c r="R22" s="548" t="s">
        <v>343</v>
      </c>
      <c r="S22" s="335">
        <v>57</v>
      </c>
      <c r="T22" s="332">
        <v>0</v>
      </c>
      <c r="V22" s="562" t="s">
        <v>469</v>
      </c>
      <c r="W22" s="548" t="s">
        <v>886</v>
      </c>
      <c r="X22" s="557" t="s">
        <v>503</v>
      </c>
      <c r="Y22" s="554">
        <f t="shared" si="0"/>
        <v>0</v>
      </c>
    </row>
    <row r="23" spans="2:30">
      <c r="B23" s="259" t="s">
        <v>470</v>
      </c>
      <c r="C23" s="548" t="s">
        <v>887</v>
      </c>
      <c r="D23" s="335" t="s">
        <v>503</v>
      </c>
      <c r="E23" s="332">
        <v>0</v>
      </c>
      <c r="L23" s="558">
        <v>18</v>
      </c>
      <c r="M23" s="548" t="s">
        <v>297</v>
      </c>
      <c r="N23" s="335">
        <v>39</v>
      </c>
      <c r="O23" s="332">
        <v>0</v>
      </c>
      <c r="Q23" s="558">
        <v>79</v>
      </c>
      <c r="R23" s="548" t="s">
        <v>344</v>
      </c>
      <c r="S23" s="335">
        <v>57</v>
      </c>
      <c r="T23" s="332">
        <v>0</v>
      </c>
      <c r="V23" s="562" t="s">
        <v>470</v>
      </c>
      <c r="W23" s="548" t="s">
        <v>887</v>
      </c>
      <c r="X23" s="557" t="s">
        <v>503</v>
      </c>
      <c r="Y23" s="554">
        <f t="shared" si="0"/>
        <v>0</v>
      </c>
    </row>
    <row r="24" spans="2:30">
      <c r="B24" s="259" t="s">
        <v>471</v>
      </c>
      <c r="C24" s="548" t="s">
        <v>888</v>
      </c>
      <c r="D24" s="335" t="s">
        <v>503</v>
      </c>
      <c r="E24" s="332">
        <v>0</v>
      </c>
      <c r="L24" s="558">
        <v>19</v>
      </c>
      <c r="M24" s="548" t="s">
        <v>298</v>
      </c>
      <c r="N24" s="335">
        <v>20</v>
      </c>
      <c r="O24" s="332">
        <v>0</v>
      </c>
      <c r="Q24" s="558">
        <v>80</v>
      </c>
      <c r="R24" s="548" t="s">
        <v>345</v>
      </c>
      <c r="S24" s="335">
        <v>57</v>
      </c>
      <c r="T24" s="332">
        <v>0</v>
      </c>
      <c r="V24" s="562" t="s">
        <v>471</v>
      </c>
      <c r="W24" s="548" t="s">
        <v>888</v>
      </c>
      <c r="X24" s="557" t="s">
        <v>503</v>
      </c>
      <c r="Y24" s="554">
        <f t="shared" si="0"/>
        <v>0</v>
      </c>
    </row>
    <row r="25" spans="2:30">
      <c r="B25" s="259" t="s">
        <v>473</v>
      </c>
      <c r="C25" s="548" t="s">
        <v>18</v>
      </c>
      <c r="D25" s="335" t="s">
        <v>503</v>
      </c>
      <c r="E25" s="332">
        <v>0</v>
      </c>
      <c r="L25" s="558">
        <v>20</v>
      </c>
      <c r="M25" s="548" t="s">
        <v>299</v>
      </c>
      <c r="N25" s="335">
        <v>20</v>
      </c>
      <c r="O25" s="332">
        <v>0</v>
      </c>
      <c r="Q25" s="558">
        <v>81</v>
      </c>
      <c r="R25" s="548" t="s">
        <v>346</v>
      </c>
      <c r="S25" s="335">
        <v>57</v>
      </c>
      <c r="T25" s="332">
        <v>0</v>
      </c>
      <c r="V25" s="562" t="s">
        <v>473</v>
      </c>
      <c r="W25" s="548" t="s">
        <v>18</v>
      </c>
      <c r="X25" s="557" t="s">
        <v>503</v>
      </c>
      <c r="Y25" s="554">
        <f t="shared" si="0"/>
        <v>0</v>
      </c>
    </row>
    <row r="26" spans="2:30">
      <c r="B26" s="259" t="s">
        <v>474</v>
      </c>
      <c r="C26" s="548" t="s">
        <v>889</v>
      </c>
      <c r="D26" s="335" t="s">
        <v>503</v>
      </c>
      <c r="E26" s="332">
        <v>0</v>
      </c>
      <c r="L26" s="558">
        <v>21</v>
      </c>
      <c r="M26" s="548" t="s">
        <v>896</v>
      </c>
      <c r="N26" s="335">
        <v>20</v>
      </c>
      <c r="O26" s="332">
        <v>0</v>
      </c>
      <c r="Q26" s="558">
        <v>82</v>
      </c>
      <c r="R26" s="548" t="s">
        <v>433</v>
      </c>
      <c r="S26" s="335">
        <v>57</v>
      </c>
      <c r="T26" s="332">
        <v>0</v>
      </c>
      <c r="V26" s="562" t="s">
        <v>474</v>
      </c>
      <c r="W26" s="548" t="s">
        <v>889</v>
      </c>
      <c r="X26" s="557" t="s">
        <v>503</v>
      </c>
      <c r="Y26" s="554">
        <f t="shared" si="0"/>
        <v>0</v>
      </c>
    </row>
    <row r="27" spans="2:30">
      <c r="B27" s="259" t="s">
        <v>476</v>
      </c>
      <c r="C27" s="548" t="s">
        <v>19</v>
      </c>
      <c r="D27" s="335" t="s">
        <v>503</v>
      </c>
      <c r="E27" s="332">
        <v>0</v>
      </c>
      <c r="L27" s="558">
        <v>22</v>
      </c>
      <c r="M27" s="548" t="s">
        <v>897</v>
      </c>
      <c r="N27" s="335">
        <v>20</v>
      </c>
      <c r="O27" s="332">
        <v>0</v>
      </c>
      <c r="Q27" s="558">
        <v>83</v>
      </c>
      <c r="R27" s="548" t="s">
        <v>434</v>
      </c>
      <c r="S27" s="335">
        <v>57</v>
      </c>
      <c r="T27" s="332">
        <v>0</v>
      </c>
      <c r="V27" s="562" t="s">
        <v>476</v>
      </c>
      <c r="W27" s="548" t="s">
        <v>19</v>
      </c>
      <c r="X27" s="557" t="s">
        <v>503</v>
      </c>
      <c r="Y27" s="554">
        <f t="shared" si="0"/>
        <v>0</v>
      </c>
    </row>
    <row r="28" spans="2:30">
      <c r="B28" s="259" t="s">
        <v>477</v>
      </c>
      <c r="C28" s="548" t="s">
        <v>20</v>
      </c>
      <c r="D28" s="335" t="s">
        <v>503</v>
      </c>
      <c r="E28" s="332">
        <v>0</v>
      </c>
      <c r="L28" s="558">
        <v>23</v>
      </c>
      <c r="M28" s="548" t="s">
        <v>301</v>
      </c>
      <c r="N28" s="335">
        <v>20</v>
      </c>
      <c r="O28" s="332">
        <v>0</v>
      </c>
      <c r="Q28" s="558">
        <v>84</v>
      </c>
      <c r="R28" s="548" t="s">
        <v>347</v>
      </c>
      <c r="S28" s="335">
        <v>59</v>
      </c>
      <c r="T28" s="332">
        <v>0</v>
      </c>
      <c r="V28" s="562" t="s">
        <v>477</v>
      </c>
      <c r="W28" s="548" t="s">
        <v>20</v>
      </c>
      <c r="X28" s="557" t="s">
        <v>503</v>
      </c>
      <c r="Y28" s="554">
        <f t="shared" si="0"/>
        <v>0</v>
      </c>
    </row>
    <row r="29" spans="2:30">
      <c r="B29" s="259" t="s">
        <v>478</v>
      </c>
      <c r="C29" s="548" t="s">
        <v>3</v>
      </c>
      <c r="D29" s="335" t="s">
        <v>455</v>
      </c>
      <c r="E29" s="332">
        <v>0</v>
      </c>
      <c r="L29" s="558">
        <v>24</v>
      </c>
      <c r="M29" s="548" t="s">
        <v>302</v>
      </c>
      <c r="N29" s="335">
        <v>20</v>
      </c>
      <c r="O29" s="332">
        <v>0</v>
      </c>
      <c r="Q29" s="558">
        <v>85</v>
      </c>
      <c r="R29" s="548" t="s">
        <v>348</v>
      </c>
      <c r="S29" s="335">
        <v>59</v>
      </c>
      <c r="T29" s="332">
        <v>0</v>
      </c>
      <c r="V29" s="562" t="s">
        <v>478</v>
      </c>
      <c r="W29" s="548" t="s">
        <v>3</v>
      </c>
      <c r="X29" s="557" t="s">
        <v>455</v>
      </c>
      <c r="Y29" s="554">
        <f>SUMIF($S$6:$S$51,V29,$T$6:$T$51)</f>
        <v>0</v>
      </c>
    </row>
    <row r="30" spans="2:30">
      <c r="B30" s="259" t="s">
        <v>479</v>
      </c>
      <c r="C30" s="548" t="s">
        <v>413</v>
      </c>
      <c r="D30" s="335" t="s">
        <v>505</v>
      </c>
      <c r="E30" s="332">
        <v>0</v>
      </c>
      <c r="L30" s="558">
        <v>25</v>
      </c>
      <c r="M30" s="548" t="s">
        <v>303</v>
      </c>
      <c r="N30" s="335">
        <v>20</v>
      </c>
      <c r="O30" s="332">
        <v>0</v>
      </c>
      <c r="Q30" s="558">
        <v>86</v>
      </c>
      <c r="R30" s="548" t="s">
        <v>349</v>
      </c>
      <c r="S30" s="335">
        <v>59</v>
      </c>
      <c r="T30" s="332">
        <v>0</v>
      </c>
      <c r="V30" s="562" t="s">
        <v>479</v>
      </c>
      <c r="W30" s="548" t="s">
        <v>413</v>
      </c>
      <c r="X30" s="557" t="s">
        <v>505</v>
      </c>
      <c r="Y30" s="554">
        <f>SUMIF($S$6:$S$51,V30,$T$6:$T$51)</f>
        <v>0</v>
      </c>
    </row>
    <row r="31" spans="2:30">
      <c r="B31" s="259" t="s">
        <v>480</v>
      </c>
      <c r="C31" s="548" t="s">
        <v>337</v>
      </c>
      <c r="D31" s="335" t="s">
        <v>505</v>
      </c>
      <c r="E31" s="332">
        <v>0</v>
      </c>
      <c r="L31" s="558">
        <v>26</v>
      </c>
      <c r="M31" s="548" t="s">
        <v>425</v>
      </c>
      <c r="N31" s="335">
        <v>20</v>
      </c>
      <c r="O31" s="332">
        <v>0</v>
      </c>
      <c r="Q31" s="558">
        <v>87</v>
      </c>
      <c r="R31" s="548" t="s">
        <v>350</v>
      </c>
      <c r="S31" s="335">
        <v>59</v>
      </c>
      <c r="T31" s="332">
        <v>0</v>
      </c>
      <c r="V31" s="562" t="s">
        <v>480</v>
      </c>
      <c r="W31" s="548" t="s">
        <v>337</v>
      </c>
      <c r="X31" s="557" t="s">
        <v>505</v>
      </c>
      <c r="Y31" s="554">
        <f>SUMIF($S$6:$S$51,V31,$T$6:$T$51)</f>
        <v>0</v>
      </c>
    </row>
    <row r="32" spans="2:30">
      <c r="B32" s="259" t="s">
        <v>481</v>
      </c>
      <c r="C32" s="548" t="s">
        <v>338</v>
      </c>
      <c r="D32" s="335" t="s">
        <v>518</v>
      </c>
      <c r="E32" s="332">
        <v>0</v>
      </c>
      <c r="L32" s="558">
        <v>27</v>
      </c>
      <c r="M32" s="548" t="s">
        <v>304</v>
      </c>
      <c r="N32" s="335">
        <v>21</v>
      </c>
      <c r="O32" s="332">
        <v>0</v>
      </c>
      <c r="Q32" s="558">
        <v>88</v>
      </c>
      <c r="R32" s="548" t="s">
        <v>435</v>
      </c>
      <c r="S32" s="335">
        <v>59</v>
      </c>
      <c r="T32" s="332">
        <v>0</v>
      </c>
      <c r="V32" s="562" t="s">
        <v>481</v>
      </c>
      <c r="W32" s="548" t="s">
        <v>338</v>
      </c>
      <c r="X32" s="557" t="s">
        <v>518</v>
      </c>
      <c r="Y32" s="554">
        <f t="shared" ref="Y32:Y45" si="3">SUMIF($S$6:$S$51,V32,$T$6:$T$51)</f>
        <v>0</v>
      </c>
    </row>
    <row r="33" spans="2:25">
      <c r="B33" s="259" t="s">
        <v>482</v>
      </c>
      <c r="C33" s="548" t="s">
        <v>4</v>
      </c>
      <c r="D33" s="335" t="s">
        <v>507</v>
      </c>
      <c r="E33" s="332">
        <v>0</v>
      </c>
      <c r="L33" s="558">
        <v>28</v>
      </c>
      <c r="M33" s="548" t="s">
        <v>305</v>
      </c>
      <c r="N33" s="335">
        <v>21</v>
      </c>
      <c r="O33" s="332">
        <v>0</v>
      </c>
      <c r="Q33" s="558">
        <v>89</v>
      </c>
      <c r="R33" s="548" t="s">
        <v>5</v>
      </c>
      <c r="S33" s="335">
        <v>61</v>
      </c>
      <c r="T33" s="332">
        <v>0</v>
      </c>
      <c r="V33" s="562" t="s">
        <v>482</v>
      </c>
      <c r="W33" s="548" t="s">
        <v>4</v>
      </c>
      <c r="X33" s="557" t="s">
        <v>507</v>
      </c>
      <c r="Y33" s="554">
        <f t="shared" si="3"/>
        <v>0</v>
      </c>
    </row>
    <row r="34" spans="2:25">
      <c r="B34" s="259" t="s">
        <v>483</v>
      </c>
      <c r="C34" s="548" t="s">
        <v>21</v>
      </c>
      <c r="D34" s="335" t="s">
        <v>509</v>
      </c>
      <c r="E34" s="332">
        <v>0</v>
      </c>
      <c r="L34" s="558">
        <v>29</v>
      </c>
      <c r="M34" s="548" t="s">
        <v>306</v>
      </c>
      <c r="N34" s="335">
        <v>22</v>
      </c>
      <c r="O34" s="332">
        <v>0</v>
      </c>
      <c r="Q34" s="558">
        <v>90</v>
      </c>
      <c r="R34" s="548" t="s">
        <v>351</v>
      </c>
      <c r="S34" s="335">
        <v>63</v>
      </c>
      <c r="T34" s="332">
        <v>0</v>
      </c>
      <c r="V34" s="562" t="s">
        <v>483</v>
      </c>
      <c r="W34" s="548" t="s">
        <v>21</v>
      </c>
      <c r="X34" s="557" t="s">
        <v>509</v>
      </c>
      <c r="Y34" s="554">
        <f t="shared" si="3"/>
        <v>0</v>
      </c>
    </row>
    <row r="35" spans="2:25">
      <c r="B35" s="259" t="s">
        <v>484</v>
      </c>
      <c r="C35" s="548" t="s">
        <v>22</v>
      </c>
      <c r="D35" s="335" t="s">
        <v>511</v>
      </c>
      <c r="E35" s="332">
        <v>0</v>
      </c>
      <c r="L35" s="558">
        <v>30</v>
      </c>
      <c r="M35" s="548" t="s">
        <v>307</v>
      </c>
      <c r="N35" s="335">
        <v>22</v>
      </c>
      <c r="O35" s="332">
        <v>0</v>
      </c>
      <c r="Q35" s="558">
        <v>91</v>
      </c>
      <c r="R35" s="548" t="s">
        <v>352</v>
      </c>
      <c r="S35" s="335">
        <v>63</v>
      </c>
      <c r="T35" s="332">
        <v>0</v>
      </c>
      <c r="V35" s="562" t="s">
        <v>484</v>
      </c>
      <c r="W35" s="548" t="s">
        <v>22</v>
      </c>
      <c r="X35" s="557" t="s">
        <v>511</v>
      </c>
      <c r="Y35" s="554">
        <f t="shared" si="3"/>
        <v>0</v>
      </c>
    </row>
    <row r="36" spans="2:25">
      <c r="B36" s="259" t="s">
        <v>485</v>
      </c>
      <c r="C36" s="548" t="s">
        <v>890</v>
      </c>
      <c r="D36" s="335" t="s">
        <v>457</v>
      </c>
      <c r="E36" s="332">
        <v>0</v>
      </c>
      <c r="L36" s="558">
        <v>31</v>
      </c>
      <c r="M36" s="548" t="s">
        <v>898</v>
      </c>
      <c r="N36" s="335">
        <v>39</v>
      </c>
      <c r="O36" s="332">
        <v>0</v>
      </c>
      <c r="Q36" s="558">
        <v>92</v>
      </c>
      <c r="R36" s="548" t="s">
        <v>436</v>
      </c>
      <c r="S36" s="335">
        <v>64</v>
      </c>
      <c r="T36" s="332">
        <v>0</v>
      </c>
      <c r="V36" s="562" t="s">
        <v>485</v>
      </c>
      <c r="W36" s="548" t="s">
        <v>890</v>
      </c>
      <c r="X36" s="557" t="s">
        <v>457</v>
      </c>
      <c r="Y36" s="554">
        <f t="shared" si="3"/>
        <v>0</v>
      </c>
    </row>
    <row r="37" spans="2:25">
      <c r="B37" s="259" t="s">
        <v>487</v>
      </c>
      <c r="C37" s="548" t="s">
        <v>891</v>
      </c>
      <c r="D37" s="335" t="s">
        <v>514</v>
      </c>
      <c r="E37" s="332">
        <v>0</v>
      </c>
      <c r="L37" s="558">
        <v>32</v>
      </c>
      <c r="M37" s="548" t="s">
        <v>309</v>
      </c>
      <c r="N37" s="335">
        <v>25</v>
      </c>
      <c r="O37" s="332">
        <v>0</v>
      </c>
      <c r="Q37" s="558">
        <v>93</v>
      </c>
      <c r="R37" s="548" t="s">
        <v>437</v>
      </c>
      <c r="S37" s="335">
        <v>64</v>
      </c>
      <c r="T37" s="332">
        <v>0</v>
      </c>
      <c r="V37" s="562" t="s">
        <v>487</v>
      </c>
      <c r="W37" s="548" t="s">
        <v>891</v>
      </c>
      <c r="X37" s="557" t="s">
        <v>514</v>
      </c>
      <c r="Y37" s="554">
        <f t="shared" si="3"/>
        <v>0</v>
      </c>
    </row>
    <row r="38" spans="2:25">
      <c r="B38" s="259" t="s">
        <v>489</v>
      </c>
      <c r="C38" s="548" t="s">
        <v>5</v>
      </c>
      <c r="D38" s="335" t="s">
        <v>516</v>
      </c>
      <c r="E38" s="332">
        <v>0</v>
      </c>
      <c r="L38" s="558">
        <v>33</v>
      </c>
      <c r="M38" s="548" t="s">
        <v>310</v>
      </c>
      <c r="N38" s="335">
        <v>25</v>
      </c>
      <c r="O38" s="332">
        <v>0</v>
      </c>
      <c r="Q38" s="558">
        <v>94</v>
      </c>
      <c r="R38" s="548" t="s">
        <v>438</v>
      </c>
      <c r="S38" s="335">
        <v>64</v>
      </c>
      <c r="T38" s="332">
        <v>0</v>
      </c>
      <c r="V38" s="562" t="s">
        <v>489</v>
      </c>
      <c r="W38" s="548" t="s">
        <v>5</v>
      </c>
      <c r="X38" s="557" t="s">
        <v>516</v>
      </c>
      <c r="Y38" s="554">
        <f t="shared" si="3"/>
        <v>0</v>
      </c>
    </row>
    <row r="39" spans="2:25">
      <c r="B39" s="259" t="s">
        <v>490</v>
      </c>
      <c r="C39" s="548" t="s">
        <v>23</v>
      </c>
      <c r="D39" s="335" t="s">
        <v>518</v>
      </c>
      <c r="E39" s="332">
        <v>0</v>
      </c>
      <c r="L39" s="558">
        <v>34</v>
      </c>
      <c r="M39" s="548" t="s">
        <v>311</v>
      </c>
      <c r="N39" s="335">
        <v>25</v>
      </c>
      <c r="O39" s="332">
        <v>0</v>
      </c>
      <c r="Q39" s="558">
        <v>95</v>
      </c>
      <c r="R39" s="548" t="s">
        <v>353</v>
      </c>
      <c r="S39" s="335">
        <v>64</v>
      </c>
      <c r="T39" s="332">
        <v>0</v>
      </c>
      <c r="V39" s="562" t="s">
        <v>490</v>
      </c>
      <c r="W39" s="548" t="s">
        <v>23</v>
      </c>
      <c r="X39" s="557" t="s">
        <v>518</v>
      </c>
      <c r="Y39" s="554">
        <f t="shared" si="3"/>
        <v>0</v>
      </c>
    </row>
    <row r="40" spans="2:25">
      <c r="B40" s="259" t="s">
        <v>491</v>
      </c>
      <c r="C40" s="548" t="s">
        <v>892</v>
      </c>
      <c r="D40" s="335" t="s">
        <v>518</v>
      </c>
      <c r="E40" s="332">
        <v>0</v>
      </c>
      <c r="L40" s="558">
        <v>35</v>
      </c>
      <c r="M40" s="548" t="s">
        <v>312</v>
      </c>
      <c r="N40" s="335">
        <v>25</v>
      </c>
      <c r="O40" s="332">
        <v>0</v>
      </c>
      <c r="Q40" s="558">
        <v>96</v>
      </c>
      <c r="R40" s="548" t="s">
        <v>881</v>
      </c>
      <c r="S40" s="335">
        <v>65</v>
      </c>
      <c r="T40" s="332">
        <v>0</v>
      </c>
      <c r="V40" s="562" t="s">
        <v>491</v>
      </c>
      <c r="W40" s="548" t="s">
        <v>892</v>
      </c>
      <c r="X40" s="557" t="s">
        <v>518</v>
      </c>
      <c r="Y40" s="554">
        <f t="shared" si="3"/>
        <v>0</v>
      </c>
    </row>
    <row r="41" spans="2:25">
      <c r="B41" s="259" t="s">
        <v>493</v>
      </c>
      <c r="C41" s="548" t="s">
        <v>881</v>
      </c>
      <c r="D41" s="335" t="s">
        <v>518</v>
      </c>
      <c r="E41" s="332">
        <v>0</v>
      </c>
      <c r="L41" s="558">
        <v>36</v>
      </c>
      <c r="M41" s="548" t="s">
        <v>313</v>
      </c>
      <c r="N41" s="335">
        <v>26</v>
      </c>
      <c r="O41" s="332">
        <v>0</v>
      </c>
      <c r="Q41" s="558">
        <v>97</v>
      </c>
      <c r="R41" s="548" t="s">
        <v>355</v>
      </c>
      <c r="S41" s="335">
        <v>66</v>
      </c>
      <c r="T41" s="332">
        <v>0</v>
      </c>
      <c r="V41" s="562" t="s">
        <v>493</v>
      </c>
      <c r="W41" s="548" t="s">
        <v>881</v>
      </c>
      <c r="X41" s="557" t="s">
        <v>518</v>
      </c>
      <c r="Y41" s="554">
        <f t="shared" si="3"/>
        <v>0</v>
      </c>
    </row>
    <row r="42" spans="2:25">
      <c r="B42" s="259" t="s">
        <v>494</v>
      </c>
      <c r="C42" s="548" t="s">
        <v>24</v>
      </c>
      <c r="D42" s="335" t="s">
        <v>518</v>
      </c>
      <c r="E42" s="332">
        <v>0</v>
      </c>
      <c r="L42" s="558">
        <v>37</v>
      </c>
      <c r="M42" s="548" t="s">
        <v>314</v>
      </c>
      <c r="N42" s="335">
        <v>26</v>
      </c>
      <c r="O42" s="332">
        <v>0</v>
      </c>
      <c r="Q42" s="558">
        <v>98</v>
      </c>
      <c r="R42" s="548" t="s">
        <v>354</v>
      </c>
      <c r="S42" s="335">
        <v>66</v>
      </c>
      <c r="T42" s="332">
        <v>0</v>
      </c>
      <c r="V42" s="562" t="s">
        <v>494</v>
      </c>
      <c r="W42" s="548" t="s">
        <v>24</v>
      </c>
      <c r="X42" s="557" t="s">
        <v>518</v>
      </c>
      <c r="Y42" s="554">
        <f t="shared" si="3"/>
        <v>0</v>
      </c>
    </row>
    <row r="43" spans="2:25">
      <c r="B43" s="259" t="s">
        <v>495</v>
      </c>
      <c r="C43" s="548" t="s">
        <v>893</v>
      </c>
      <c r="D43" s="335" t="s">
        <v>518</v>
      </c>
      <c r="E43" s="332">
        <v>0</v>
      </c>
      <c r="L43" s="558">
        <v>38</v>
      </c>
      <c r="M43" s="548" t="s">
        <v>899</v>
      </c>
      <c r="N43" s="335">
        <v>26</v>
      </c>
      <c r="O43" s="332">
        <v>0</v>
      </c>
      <c r="Q43" s="558">
        <v>99</v>
      </c>
      <c r="R43" s="548" t="s">
        <v>423</v>
      </c>
      <c r="S43" s="335">
        <v>66</v>
      </c>
      <c r="T43" s="332">
        <v>0</v>
      </c>
      <c r="V43" s="562" t="s">
        <v>495</v>
      </c>
      <c r="W43" s="548" t="s">
        <v>893</v>
      </c>
      <c r="X43" s="557" t="s">
        <v>518</v>
      </c>
      <c r="Y43" s="554">
        <f t="shared" si="3"/>
        <v>0</v>
      </c>
    </row>
    <row r="44" spans="2:25">
      <c r="B44" s="259" t="s">
        <v>497</v>
      </c>
      <c r="C44" s="548" t="s">
        <v>894</v>
      </c>
      <c r="D44" s="335" t="s">
        <v>503</v>
      </c>
      <c r="E44" s="332">
        <v>0</v>
      </c>
      <c r="L44" s="558">
        <v>39</v>
      </c>
      <c r="M44" s="548" t="s">
        <v>316</v>
      </c>
      <c r="N44" s="335">
        <v>26</v>
      </c>
      <c r="O44" s="332">
        <v>0</v>
      </c>
      <c r="Q44" s="558">
        <v>100</v>
      </c>
      <c r="R44" s="548" t="s">
        <v>356</v>
      </c>
      <c r="S44" s="335">
        <v>66</v>
      </c>
      <c r="T44" s="332">
        <v>0</v>
      </c>
      <c r="V44" s="562" t="s">
        <v>497</v>
      </c>
      <c r="W44" s="548" t="s">
        <v>894</v>
      </c>
      <c r="X44" s="557" t="s">
        <v>503</v>
      </c>
      <c r="Y44" s="554">
        <f t="shared" si="3"/>
        <v>0</v>
      </c>
    </row>
    <row r="45" spans="2:25" ht="12.75" thickBot="1">
      <c r="B45" s="259" t="s">
        <v>498</v>
      </c>
      <c r="C45" s="548" t="s">
        <v>895</v>
      </c>
      <c r="D45" s="335" t="s">
        <v>459</v>
      </c>
      <c r="E45" s="333">
        <v>0</v>
      </c>
      <c r="L45" s="558">
        <v>40</v>
      </c>
      <c r="M45" s="548" t="s">
        <v>317</v>
      </c>
      <c r="N45" s="335">
        <v>27</v>
      </c>
      <c r="O45" s="332">
        <v>0</v>
      </c>
      <c r="Q45" s="558">
        <v>101</v>
      </c>
      <c r="R45" s="548" t="s">
        <v>358</v>
      </c>
      <c r="S45" s="335">
        <v>67</v>
      </c>
      <c r="T45" s="332">
        <v>0</v>
      </c>
      <c r="V45" s="562" t="s">
        <v>498</v>
      </c>
      <c r="W45" s="548" t="s">
        <v>895</v>
      </c>
      <c r="X45" s="557" t="s">
        <v>459</v>
      </c>
      <c r="Y45" s="554">
        <f t="shared" si="3"/>
        <v>0</v>
      </c>
    </row>
    <row r="46" spans="2:25">
      <c r="B46" s="260"/>
      <c r="C46" s="549" t="s">
        <v>365</v>
      </c>
      <c r="D46" s="336"/>
      <c r="E46" s="550">
        <f>SUM(E6:E45)</f>
        <v>0</v>
      </c>
      <c r="L46" s="558">
        <v>41</v>
      </c>
      <c r="M46" s="548" t="s">
        <v>318</v>
      </c>
      <c r="N46" s="335">
        <v>27</v>
      </c>
      <c r="O46" s="332">
        <v>0</v>
      </c>
      <c r="Q46" s="558">
        <v>102</v>
      </c>
      <c r="R46" s="548" t="s">
        <v>439</v>
      </c>
      <c r="S46" s="335">
        <v>67</v>
      </c>
      <c r="T46" s="332">
        <v>0</v>
      </c>
      <c r="V46" s="561"/>
      <c r="W46" s="549" t="s">
        <v>365</v>
      </c>
      <c r="X46" s="563"/>
      <c r="Y46" s="556">
        <f>SUM(Y6:Y45)</f>
        <v>0</v>
      </c>
    </row>
    <row r="47" spans="2:25">
      <c r="L47" s="558">
        <v>42</v>
      </c>
      <c r="M47" s="548" t="s">
        <v>900</v>
      </c>
      <c r="N47" s="335">
        <v>28</v>
      </c>
      <c r="O47" s="332">
        <v>0</v>
      </c>
      <c r="Q47" s="558">
        <v>103</v>
      </c>
      <c r="R47" s="548" t="s">
        <v>359</v>
      </c>
      <c r="S47" s="335">
        <v>67</v>
      </c>
      <c r="T47" s="332">
        <v>0</v>
      </c>
    </row>
    <row r="48" spans="2:25">
      <c r="L48" s="558">
        <v>43</v>
      </c>
      <c r="M48" s="548" t="s">
        <v>320</v>
      </c>
      <c r="N48" s="335">
        <v>28</v>
      </c>
      <c r="O48" s="332">
        <v>0</v>
      </c>
      <c r="Q48" s="558">
        <v>104</v>
      </c>
      <c r="R48" s="548" t="s">
        <v>357</v>
      </c>
      <c r="S48" s="335">
        <v>67</v>
      </c>
      <c r="T48" s="332">
        <v>0</v>
      </c>
    </row>
    <row r="49" spans="12:20">
      <c r="L49" s="558">
        <v>44</v>
      </c>
      <c r="M49" s="548" t="s">
        <v>426</v>
      </c>
      <c r="N49" s="335">
        <v>29</v>
      </c>
      <c r="O49" s="332">
        <v>0</v>
      </c>
      <c r="Q49" s="558">
        <v>105</v>
      </c>
      <c r="R49" s="548" t="s">
        <v>360</v>
      </c>
      <c r="S49" s="335">
        <v>67</v>
      </c>
      <c r="T49" s="332">
        <v>0</v>
      </c>
    </row>
    <row r="50" spans="12:20">
      <c r="L50" s="558">
        <v>45</v>
      </c>
      <c r="M50" s="548" t="s">
        <v>427</v>
      </c>
      <c r="N50" s="335">
        <v>30</v>
      </c>
      <c r="O50" s="332">
        <v>0</v>
      </c>
      <c r="Q50" s="558">
        <v>106</v>
      </c>
      <c r="R50" s="548" t="s">
        <v>25</v>
      </c>
      <c r="S50" s="335">
        <v>68</v>
      </c>
      <c r="T50" s="332">
        <v>0</v>
      </c>
    </row>
    <row r="51" spans="12:20" ht="12.75" thickBot="1">
      <c r="L51" s="558">
        <v>46</v>
      </c>
      <c r="M51" s="548" t="s">
        <v>428</v>
      </c>
      <c r="N51" s="335">
        <v>31</v>
      </c>
      <c r="O51" s="332">
        <v>0</v>
      </c>
      <c r="Q51" s="558">
        <v>107</v>
      </c>
      <c r="R51" s="548" t="s">
        <v>7</v>
      </c>
      <c r="S51" s="335">
        <v>69</v>
      </c>
      <c r="T51" s="333">
        <v>0</v>
      </c>
    </row>
    <row r="52" spans="12:20">
      <c r="L52" s="558">
        <v>47</v>
      </c>
      <c r="M52" s="548" t="s">
        <v>429</v>
      </c>
      <c r="N52" s="335">
        <v>32</v>
      </c>
      <c r="O52" s="332">
        <v>0</v>
      </c>
      <c r="Q52" s="545"/>
      <c r="R52" s="549" t="s">
        <v>365</v>
      </c>
      <c r="S52" s="337"/>
      <c r="T52" s="560">
        <f>SUM(O6:O66,T6:T51)</f>
        <v>0</v>
      </c>
    </row>
    <row r="53" spans="12:20">
      <c r="L53" s="558">
        <v>48</v>
      </c>
      <c r="M53" s="548" t="s">
        <v>325</v>
      </c>
      <c r="N53" s="335">
        <v>32</v>
      </c>
      <c r="O53" s="332">
        <v>0</v>
      </c>
    </row>
    <row r="54" spans="12:20">
      <c r="L54" s="558">
        <v>49</v>
      </c>
      <c r="M54" s="548" t="s">
        <v>321</v>
      </c>
      <c r="N54" s="335">
        <v>33</v>
      </c>
      <c r="O54" s="332">
        <v>0</v>
      </c>
    </row>
    <row r="55" spans="12:20">
      <c r="L55" s="558">
        <v>50</v>
      </c>
      <c r="M55" s="548" t="s">
        <v>323</v>
      </c>
      <c r="N55" s="335">
        <v>33</v>
      </c>
      <c r="O55" s="332">
        <v>0</v>
      </c>
    </row>
    <row r="56" spans="12:20">
      <c r="L56" s="558">
        <v>51</v>
      </c>
      <c r="M56" s="548" t="s">
        <v>322</v>
      </c>
      <c r="N56" s="335">
        <v>33</v>
      </c>
      <c r="O56" s="332">
        <v>0</v>
      </c>
    </row>
    <row r="57" spans="12:20">
      <c r="L57" s="558">
        <v>52</v>
      </c>
      <c r="M57" s="548" t="s">
        <v>430</v>
      </c>
      <c r="N57" s="335">
        <v>33</v>
      </c>
      <c r="O57" s="332">
        <v>0</v>
      </c>
    </row>
    <row r="58" spans="12:20">
      <c r="L58" s="558">
        <v>53</v>
      </c>
      <c r="M58" s="548" t="s">
        <v>901</v>
      </c>
      <c r="N58" s="335">
        <v>34</v>
      </c>
      <c r="O58" s="332">
        <v>0</v>
      </c>
    </row>
    <row r="59" spans="12:20">
      <c r="L59" s="558">
        <v>54</v>
      </c>
      <c r="M59" s="548" t="s">
        <v>431</v>
      </c>
      <c r="N59" s="335">
        <v>34</v>
      </c>
      <c r="O59" s="332">
        <v>0</v>
      </c>
    </row>
    <row r="60" spans="12:20">
      <c r="L60" s="558">
        <v>55</v>
      </c>
      <c r="M60" s="548" t="s">
        <v>326</v>
      </c>
      <c r="N60" s="335">
        <v>35</v>
      </c>
      <c r="O60" s="332">
        <v>0</v>
      </c>
    </row>
    <row r="61" spans="12:20">
      <c r="L61" s="558">
        <v>56</v>
      </c>
      <c r="M61" s="548" t="s">
        <v>327</v>
      </c>
      <c r="N61" s="335">
        <v>35</v>
      </c>
      <c r="O61" s="332">
        <v>0</v>
      </c>
    </row>
    <row r="62" spans="12:20">
      <c r="L62" s="558">
        <v>57</v>
      </c>
      <c r="M62" s="548" t="s">
        <v>422</v>
      </c>
      <c r="N62" s="335">
        <v>35</v>
      </c>
      <c r="O62" s="332">
        <v>0</v>
      </c>
    </row>
    <row r="63" spans="12:20">
      <c r="L63" s="558">
        <v>58</v>
      </c>
      <c r="M63" s="548" t="s">
        <v>328</v>
      </c>
      <c r="N63" s="335">
        <v>35</v>
      </c>
      <c r="O63" s="332">
        <v>0</v>
      </c>
    </row>
    <row r="64" spans="12:20">
      <c r="L64" s="558">
        <v>59</v>
      </c>
      <c r="M64" s="548" t="s">
        <v>329</v>
      </c>
      <c r="N64" s="335">
        <v>35</v>
      </c>
      <c r="O64" s="332">
        <v>0</v>
      </c>
    </row>
    <row r="65" spans="12:15">
      <c r="L65" s="558">
        <v>60</v>
      </c>
      <c r="M65" s="548" t="s">
        <v>20</v>
      </c>
      <c r="N65" s="335">
        <v>39</v>
      </c>
      <c r="O65" s="332">
        <v>0</v>
      </c>
    </row>
    <row r="66" spans="12:15">
      <c r="L66" s="564">
        <v>61</v>
      </c>
      <c r="M66" s="565" t="s">
        <v>330</v>
      </c>
      <c r="N66" s="566">
        <v>39</v>
      </c>
      <c r="O66" s="567">
        <v>0</v>
      </c>
    </row>
  </sheetData>
  <sheetProtection algorithmName="SHA-512" hashValue="NvEUxwS114bDLZdtBBtbTHhgzZQkFdauD1qxvPbXlWUUJESp74FzKdCh5YzIJh7QF2CpO5EwnHGmkLMwvjTMWA==" saltValue="OZRw6o2MLWZJbgSO/4UHFQ==" spinCount="100000" sheet="1" objects="1" scenarios="1"/>
  <phoneticPr fontId="13"/>
  <hyperlinks>
    <hyperlink ref="W1" location="目次!A1" display="目次へ戻る" xr:uid="{00000000-0004-0000-1000-000000000000}"/>
  </hyperlinks>
  <pageMargins left="0.70866141732283472" right="0.70866141732283472" top="0.98425196850393704" bottom="0.59055118110236227" header="0.39370078740157483" footer="0.31496062992125984"/>
  <pageSetup paperSize="9" scale="54" orientation="landscape" r:id="rId1"/>
  <headerFooter>
    <oddHeader>&amp;R&amp;A</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X118"/>
  <sheetViews>
    <sheetView view="pageBreakPreview" zoomScaleNormal="100" zoomScaleSheetLayoutView="100" workbookViewId="0">
      <pane ySplit="8" topLeftCell="A9" activePane="bottomLeft" state="frozen"/>
      <selection activeCell="F50" sqref="F50:F52"/>
      <selection pane="bottomLeft" activeCell="F50" sqref="F50:F52"/>
    </sheetView>
  </sheetViews>
  <sheetFormatPr defaultRowHeight="11.25"/>
  <cols>
    <col min="1" max="1" width="2.6640625" style="112" customWidth="1"/>
    <col min="2" max="2" width="4" style="112" customWidth="1"/>
    <col min="3" max="3" width="22.6640625" style="112" customWidth="1"/>
    <col min="4" max="5" width="10.6640625" style="112" customWidth="1"/>
    <col min="6" max="7" width="10.1640625" style="112" customWidth="1"/>
    <col min="8" max="9" width="10.6640625" style="112" customWidth="1"/>
    <col min="10" max="11" width="11.5" style="112" customWidth="1"/>
    <col min="12" max="12" width="11.1640625" style="112" customWidth="1"/>
    <col min="13" max="13" width="3.83203125" style="112" customWidth="1"/>
    <col min="14" max="14" width="4.5" style="112" customWidth="1"/>
    <col min="15" max="15" width="28.6640625" style="112" customWidth="1"/>
    <col min="16" max="17" width="10.6640625" style="112" customWidth="1"/>
    <col min="18" max="19" width="10.1640625" style="112" customWidth="1"/>
    <col min="20" max="21" width="10.6640625" style="112" customWidth="1"/>
    <col min="22" max="23" width="10.5" style="112" customWidth="1"/>
    <col min="24" max="24" width="10.6640625" style="112" customWidth="1"/>
    <col min="25" max="25" width="3.1640625" style="112" customWidth="1"/>
    <col min="26" max="16384" width="9.33203125" style="112"/>
  </cols>
  <sheetData>
    <row r="1" spans="2:24">
      <c r="B1" s="339" t="s">
        <v>366</v>
      </c>
      <c r="L1" s="192" t="s">
        <v>73</v>
      </c>
      <c r="N1" s="339" t="s">
        <v>366</v>
      </c>
      <c r="W1" s="192"/>
      <c r="X1" s="192" t="s">
        <v>73</v>
      </c>
    </row>
    <row r="2" spans="2:24">
      <c r="B2" s="112" t="s">
        <v>864</v>
      </c>
      <c r="N2" s="112" t="s">
        <v>864</v>
      </c>
    </row>
    <row r="3" spans="2:24">
      <c r="B3" s="112" t="s">
        <v>669</v>
      </c>
      <c r="F3" s="340"/>
      <c r="G3" s="340"/>
      <c r="N3" s="112" t="s">
        <v>669</v>
      </c>
      <c r="R3" s="340"/>
      <c r="S3" s="340"/>
    </row>
    <row r="4" spans="2:24">
      <c r="B4" s="112" t="s">
        <v>687</v>
      </c>
      <c r="F4" s="340"/>
      <c r="G4" s="340"/>
      <c r="N4" s="112" t="s">
        <v>687</v>
      </c>
      <c r="R4" s="340"/>
      <c r="S4" s="340"/>
    </row>
    <row r="5" spans="2:24">
      <c r="B5" s="112" t="s">
        <v>668</v>
      </c>
      <c r="J5" s="341"/>
      <c r="N5" s="112" t="s">
        <v>842</v>
      </c>
      <c r="V5" s="341"/>
      <c r="W5" s="341"/>
      <c r="X5" s="341"/>
    </row>
    <row r="6" spans="2:24" ht="12" customHeight="1">
      <c r="B6" s="568"/>
      <c r="C6" s="569"/>
      <c r="D6" s="2163" t="s">
        <v>677</v>
      </c>
      <c r="E6" s="2164"/>
      <c r="F6" s="2168" t="s">
        <v>367</v>
      </c>
      <c r="G6" s="2169"/>
      <c r="H6" s="2168" t="s">
        <v>383</v>
      </c>
      <c r="I6" s="2170"/>
      <c r="J6" s="2165" t="s">
        <v>682</v>
      </c>
      <c r="K6" s="2166"/>
      <c r="L6" s="2167"/>
      <c r="N6" s="568"/>
      <c r="O6" s="569"/>
      <c r="P6" s="2163" t="s">
        <v>677</v>
      </c>
      <c r="Q6" s="2164"/>
      <c r="R6" s="2168" t="s">
        <v>367</v>
      </c>
      <c r="S6" s="2169"/>
      <c r="T6" s="2168" t="s">
        <v>383</v>
      </c>
      <c r="U6" s="2169"/>
      <c r="V6" s="2165" t="s">
        <v>682</v>
      </c>
      <c r="W6" s="2166"/>
      <c r="X6" s="2167"/>
    </row>
    <row r="7" spans="2:24" ht="48" customHeight="1">
      <c r="B7" s="570"/>
      <c r="C7" s="571" t="s">
        <v>699</v>
      </c>
      <c r="D7" s="579" t="s">
        <v>678</v>
      </c>
      <c r="E7" s="580" t="s">
        <v>679</v>
      </c>
      <c r="F7" s="581" t="s">
        <v>381</v>
      </c>
      <c r="G7" s="582" t="s">
        <v>382</v>
      </c>
      <c r="H7" s="581" t="s">
        <v>381</v>
      </c>
      <c r="I7" s="583" t="s">
        <v>382</v>
      </c>
      <c r="J7" s="584" t="s">
        <v>700</v>
      </c>
      <c r="K7" s="585" t="s">
        <v>701</v>
      </c>
      <c r="L7" s="586" t="s">
        <v>683</v>
      </c>
      <c r="N7" s="570"/>
      <c r="O7" s="571" t="s">
        <v>368</v>
      </c>
      <c r="P7" s="579" t="s">
        <v>678</v>
      </c>
      <c r="Q7" s="640" t="s">
        <v>679</v>
      </c>
      <c r="R7" s="581" t="s">
        <v>381</v>
      </c>
      <c r="S7" s="582" t="s">
        <v>382</v>
      </c>
      <c r="T7" s="581" t="s">
        <v>381</v>
      </c>
      <c r="U7" s="582" t="s">
        <v>382</v>
      </c>
      <c r="V7" s="584" t="s">
        <v>700</v>
      </c>
      <c r="W7" s="585" t="s">
        <v>701</v>
      </c>
      <c r="X7" s="641" t="s">
        <v>683</v>
      </c>
    </row>
    <row r="8" spans="2:24" ht="12" customHeight="1">
      <c r="B8" s="572"/>
      <c r="C8" s="573"/>
      <c r="D8" s="587"/>
      <c r="E8" s="588" t="s">
        <v>680</v>
      </c>
      <c r="F8" s="589" t="s">
        <v>364</v>
      </c>
      <c r="G8" s="590" t="s">
        <v>363</v>
      </c>
      <c r="H8" s="589" t="s">
        <v>384</v>
      </c>
      <c r="I8" s="591" t="s">
        <v>385</v>
      </c>
      <c r="J8" s="592"/>
      <c r="K8" s="588"/>
      <c r="L8" s="593"/>
      <c r="N8" s="572"/>
      <c r="O8" s="573"/>
      <c r="P8" s="587"/>
      <c r="Q8" s="642" t="s">
        <v>680</v>
      </c>
      <c r="R8" s="589" t="s">
        <v>364</v>
      </c>
      <c r="S8" s="590" t="s">
        <v>363</v>
      </c>
      <c r="T8" s="589" t="s">
        <v>384</v>
      </c>
      <c r="U8" s="590" t="s">
        <v>385</v>
      </c>
      <c r="V8" s="587"/>
      <c r="W8" s="588"/>
      <c r="X8" s="593"/>
    </row>
    <row r="9" spans="2:24">
      <c r="B9" s="574">
        <v>1</v>
      </c>
      <c r="C9" s="575" t="s">
        <v>0</v>
      </c>
      <c r="D9" s="343">
        <v>0</v>
      </c>
      <c r="E9" s="344">
        <v>0</v>
      </c>
      <c r="F9" s="594">
        <v>0.3134750252639803</v>
      </c>
      <c r="G9" s="595">
        <v>4.684555240680506E-2</v>
      </c>
      <c r="H9" s="596">
        <f t="shared" ref="H9:H48" si="0">SUM($E9)*F9</f>
        <v>0</v>
      </c>
      <c r="I9" s="597">
        <f t="shared" ref="I9:I48" si="1">SUM($E9)*G9</f>
        <v>0</v>
      </c>
      <c r="J9" s="598">
        <f>SUM(D9:E9)-SUM(H9:I9)</f>
        <v>0</v>
      </c>
      <c r="K9" s="599">
        <v>0</v>
      </c>
      <c r="L9" s="600">
        <f>SUM(J9:K9)</f>
        <v>0</v>
      </c>
      <c r="N9" s="619">
        <v>1</v>
      </c>
      <c r="O9" s="620" t="s">
        <v>287</v>
      </c>
      <c r="P9" s="342">
        <v>0</v>
      </c>
      <c r="Q9" s="342">
        <v>0</v>
      </c>
      <c r="R9" s="594">
        <v>0.33467949676999675</v>
      </c>
      <c r="S9" s="595">
        <v>5.0014338119023123E-2</v>
      </c>
      <c r="T9" s="596">
        <f>SUM($Q9)*R9</f>
        <v>0</v>
      </c>
      <c r="U9" s="637">
        <f t="shared" ref="U9:U71" si="2">SUM($Q9)*S9</f>
        <v>0</v>
      </c>
      <c r="V9" s="638">
        <f>SUM(P9:Q9)-SUM(T9:U9)</f>
        <v>0</v>
      </c>
      <c r="W9" s="599">
        <v>0</v>
      </c>
      <c r="X9" s="600">
        <f>SUM(V9:W9)</f>
        <v>0</v>
      </c>
    </row>
    <row r="10" spans="2:24">
      <c r="B10" s="576">
        <v>2</v>
      </c>
      <c r="C10" s="577" t="s">
        <v>243</v>
      </c>
      <c r="D10" s="346">
        <v>0</v>
      </c>
      <c r="E10" s="347">
        <v>0</v>
      </c>
      <c r="F10" s="601">
        <v>6.9923027895031437E-2</v>
      </c>
      <c r="G10" s="602">
        <v>1.9012748544016349E-2</v>
      </c>
      <c r="H10" s="603">
        <f t="shared" si="0"/>
        <v>0</v>
      </c>
      <c r="I10" s="604">
        <f t="shared" si="1"/>
        <v>0</v>
      </c>
      <c r="J10" s="605">
        <f t="shared" ref="J10:J35" si="3">SUM(D10:E10)-SUM(H10:I10)</f>
        <v>0</v>
      </c>
      <c r="K10" s="606">
        <v>0</v>
      </c>
      <c r="L10" s="607">
        <f t="shared" ref="L10:L48" si="4">SUM(J10:K10)</f>
        <v>0</v>
      </c>
      <c r="N10" s="621">
        <v>2</v>
      </c>
      <c r="O10" s="622" t="s">
        <v>243</v>
      </c>
      <c r="P10" s="345">
        <v>0</v>
      </c>
      <c r="Q10" s="345">
        <v>0</v>
      </c>
      <c r="R10" s="601">
        <v>6.9923027895031437E-2</v>
      </c>
      <c r="S10" s="602">
        <v>1.9012748544016349E-2</v>
      </c>
      <c r="T10" s="603">
        <f t="shared" ref="T10:T72" si="5">SUM($Q10)*R10</f>
        <v>0</v>
      </c>
      <c r="U10" s="627">
        <f t="shared" si="2"/>
        <v>0</v>
      </c>
      <c r="V10" s="628">
        <f t="shared" ref="V10:V72" si="6">SUM(P10:Q10)-SUM(T10:U10)</f>
        <v>0</v>
      </c>
      <c r="W10" s="606">
        <v>0</v>
      </c>
      <c r="X10" s="607">
        <f t="shared" ref="X10:X72" si="7">SUM(V10:W10)</f>
        <v>0</v>
      </c>
    </row>
    <row r="11" spans="2:24">
      <c r="B11" s="576">
        <v>3</v>
      </c>
      <c r="C11" s="577" t="s">
        <v>1</v>
      </c>
      <c r="D11" s="346">
        <v>0</v>
      </c>
      <c r="E11" s="347">
        <v>0</v>
      </c>
      <c r="F11" s="601">
        <v>0.21797701872036809</v>
      </c>
      <c r="G11" s="602">
        <v>3.1804802074933601E-2</v>
      </c>
      <c r="H11" s="603">
        <f t="shared" si="0"/>
        <v>0</v>
      </c>
      <c r="I11" s="604">
        <f t="shared" si="1"/>
        <v>0</v>
      </c>
      <c r="J11" s="605">
        <f t="shared" si="3"/>
        <v>0</v>
      </c>
      <c r="K11" s="606">
        <v>0</v>
      </c>
      <c r="L11" s="607">
        <f t="shared" si="4"/>
        <v>0</v>
      </c>
      <c r="N11" s="621">
        <v>3</v>
      </c>
      <c r="O11" s="622" t="s">
        <v>288</v>
      </c>
      <c r="P11" s="345">
        <v>0</v>
      </c>
      <c r="Q11" s="345">
        <v>0</v>
      </c>
      <c r="R11" s="601">
        <v>0</v>
      </c>
      <c r="S11" s="602">
        <v>0</v>
      </c>
      <c r="T11" s="603">
        <f t="shared" si="5"/>
        <v>0</v>
      </c>
      <c r="U11" s="627">
        <f t="shared" si="2"/>
        <v>0</v>
      </c>
      <c r="V11" s="628">
        <f t="shared" si="6"/>
        <v>0</v>
      </c>
      <c r="W11" s="606">
        <v>0</v>
      </c>
      <c r="X11" s="607">
        <f t="shared" si="7"/>
        <v>0</v>
      </c>
    </row>
    <row r="12" spans="2:24">
      <c r="B12" s="576">
        <v>4</v>
      </c>
      <c r="C12" s="577" t="s">
        <v>2</v>
      </c>
      <c r="D12" s="346">
        <v>0</v>
      </c>
      <c r="E12" s="347">
        <v>0</v>
      </c>
      <c r="F12" s="601">
        <v>0.24930029364152415</v>
      </c>
      <c r="G12" s="602">
        <v>3.3308393561263416E-2</v>
      </c>
      <c r="H12" s="603">
        <f t="shared" si="0"/>
        <v>0</v>
      </c>
      <c r="I12" s="604">
        <f t="shared" si="1"/>
        <v>0</v>
      </c>
      <c r="J12" s="605">
        <f t="shared" si="3"/>
        <v>0</v>
      </c>
      <c r="K12" s="606">
        <v>0</v>
      </c>
      <c r="L12" s="607">
        <f t="shared" si="4"/>
        <v>0</v>
      </c>
      <c r="N12" s="621">
        <v>4</v>
      </c>
      <c r="O12" s="622" t="s">
        <v>1</v>
      </c>
      <c r="P12" s="346">
        <v>0</v>
      </c>
      <c r="Q12" s="345">
        <v>0</v>
      </c>
      <c r="R12" s="601">
        <v>0.21797701872036809</v>
      </c>
      <c r="S12" s="602">
        <v>3.1804802074933601E-2</v>
      </c>
      <c r="T12" s="603">
        <f t="shared" si="5"/>
        <v>0</v>
      </c>
      <c r="U12" s="627">
        <f t="shared" si="2"/>
        <v>0</v>
      </c>
      <c r="V12" s="628">
        <f t="shared" si="6"/>
        <v>0</v>
      </c>
      <c r="W12" s="606">
        <v>0</v>
      </c>
      <c r="X12" s="607">
        <f t="shared" si="7"/>
        <v>0</v>
      </c>
    </row>
    <row r="13" spans="2:24">
      <c r="B13" s="576">
        <v>5</v>
      </c>
      <c r="C13" s="577" t="s">
        <v>882</v>
      </c>
      <c r="D13" s="346">
        <v>0</v>
      </c>
      <c r="E13" s="347">
        <v>0</v>
      </c>
      <c r="F13" s="601">
        <v>2.2528180695691236E-2</v>
      </c>
      <c r="G13" s="602">
        <v>6.6403067077407646E-2</v>
      </c>
      <c r="H13" s="603">
        <f t="shared" si="0"/>
        <v>0</v>
      </c>
      <c r="I13" s="604">
        <f t="shared" si="1"/>
        <v>0</v>
      </c>
      <c r="J13" s="605">
        <f t="shared" si="3"/>
        <v>0</v>
      </c>
      <c r="K13" s="606">
        <v>0</v>
      </c>
      <c r="L13" s="607">
        <f t="shared" si="4"/>
        <v>0</v>
      </c>
      <c r="N13" s="621">
        <v>5</v>
      </c>
      <c r="O13" s="622" t="s">
        <v>2</v>
      </c>
      <c r="P13" s="346">
        <v>0</v>
      </c>
      <c r="Q13" s="345">
        <v>0</v>
      </c>
      <c r="R13" s="601">
        <v>0.24930029364152415</v>
      </c>
      <c r="S13" s="602">
        <v>3.3308393561263416E-2</v>
      </c>
      <c r="T13" s="603">
        <f t="shared" si="5"/>
        <v>0</v>
      </c>
      <c r="U13" s="627">
        <f t="shared" si="2"/>
        <v>0</v>
      </c>
      <c r="V13" s="628">
        <f t="shared" si="6"/>
        <v>0</v>
      </c>
      <c r="W13" s="606">
        <v>0</v>
      </c>
      <c r="X13" s="607">
        <f t="shared" si="7"/>
        <v>0</v>
      </c>
    </row>
    <row r="14" spans="2:24">
      <c r="B14" s="576">
        <v>6</v>
      </c>
      <c r="C14" s="577" t="s">
        <v>883</v>
      </c>
      <c r="D14" s="346">
        <v>0</v>
      </c>
      <c r="E14" s="347">
        <v>0</v>
      </c>
      <c r="F14" s="601">
        <v>0.32257496101304423</v>
      </c>
      <c r="G14" s="602">
        <v>3.2171338179978581E-2</v>
      </c>
      <c r="H14" s="603">
        <f t="shared" si="0"/>
        <v>0</v>
      </c>
      <c r="I14" s="604">
        <f t="shared" si="1"/>
        <v>0</v>
      </c>
      <c r="J14" s="605">
        <f t="shared" si="3"/>
        <v>0</v>
      </c>
      <c r="K14" s="606">
        <v>0</v>
      </c>
      <c r="L14" s="607">
        <f t="shared" si="4"/>
        <v>0</v>
      </c>
      <c r="N14" s="621">
        <v>6</v>
      </c>
      <c r="O14" s="622" t="s">
        <v>289</v>
      </c>
      <c r="P14" s="346">
        <v>0</v>
      </c>
      <c r="Q14" s="345">
        <v>0</v>
      </c>
      <c r="R14" s="601">
        <v>2.0962594106549742E-2</v>
      </c>
      <c r="S14" s="602">
        <v>5.3937705643122419E-2</v>
      </c>
      <c r="T14" s="603">
        <f t="shared" si="5"/>
        <v>0</v>
      </c>
      <c r="U14" s="627">
        <f t="shared" si="2"/>
        <v>0</v>
      </c>
      <c r="V14" s="628">
        <f t="shared" si="6"/>
        <v>0</v>
      </c>
      <c r="W14" s="606">
        <v>0</v>
      </c>
      <c r="X14" s="607">
        <f t="shared" si="7"/>
        <v>0</v>
      </c>
    </row>
    <row r="15" spans="2:24">
      <c r="B15" s="576">
        <v>7</v>
      </c>
      <c r="C15" s="577" t="s">
        <v>11</v>
      </c>
      <c r="D15" s="346">
        <v>0</v>
      </c>
      <c r="E15" s="347">
        <v>0</v>
      </c>
      <c r="F15" s="601">
        <v>0.43944914757410253</v>
      </c>
      <c r="G15" s="602">
        <v>2.4548546158944525E-2</v>
      </c>
      <c r="H15" s="603">
        <f t="shared" si="0"/>
        <v>0</v>
      </c>
      <c r="I15" s="604">
        <f t="shared" si="1"/>
        <v>0</v>
      </c>
      <c r="J15" s="605">
        <f t="shared" si="3"/>
        <v>0</v>
      </c>
      <c r="K15" s="606">
        <v>0</v>
      </c>
      <c r="L15" s="607">
        <f t="shared" si="4"/>
        <v>0</v>
      </c>
      <c r="N15" s="621">
        <v>7</v>
      </c>
      <c r="O15" s="622" t="s">
        <v>841</v>
      </c>
      <c r="P15" s="346">
        <v>0</v>
      </c>
      <c r="Q15" s="345">
        <v>0</v>
      </c>
      <c r="R15" s="601">
        <v>3.017818693951933E-2</v>
      </c>
      <c r="S15" s="602">
        <v>0.1273132035497363</v>
      </c>
      <c r="T15" s="603">
        <f t="shared" si="5"/>
        <v>0</v>
      </c>
      <c r="U15" s="627">
        <f t="shared" si="2"/>
        <v>0</v>
      </c>
      <c r="V15" s="628">
        <f t="shared" si="6"/>
        <v>0</v>
      </c>
      <c r="W15" s="606">
        <v>0</v>
      </c>
      <c r="X15" s="607">
        <f t="shared" si="7"/>
        <v>0</v>
      </c>
    </row>
    <row r="16" spans="2:24">
      <c r="B16" s="576">
        <v>8</v>
      </c>
      <c r="C16" s="577" t="s">
        <v>407</v>
      </c>
      <c r="D16" s="346">
        <v>0</v>
      </c>
      <c r="E16" s="347">
        <v>0</v>
      </c>
      <c r="F16" s="601">
        <v>0.23349686800485506</v>
      </c>
      <c r="G16" s="602">
        <v>5.8003940153580597E-2</v>
      </c>
      <c r="H16" s="603">
        <f t="shared" si="0"/>
        <v>0</v>
      </c>
      <c r="I16" s="604">
        <f t="shared" si="1"/>
        <v>0</v>
      </c>
      <c r="J16" s="605">
        <f t="shared" si="3"/>
        <v>0</v>
      </c>
      <c r="K16" s="606">
        <v>0</v>
      </c>
      <c r="L16" s="607">
        <f t="shared" si="4"/>
        <v>0</v>
      </c>
      <c r="N16" s="621">
        <v>8</v>
      </c>
      <c r="O16" s="622" t="s">
        <v>10</v>
      </c>
      <c r="P16" s="346">
        <v>0</v>
      </c>
      <c r="Q16" s="345">
        <v>0</v>
      </c>
      <c r="R16" s="601">
        <v>0.32972384823200612</v>
      </c>
      <c r="S16" s="602">
        <v>2.8438353610059194E-2</v>
      </c>
      <c r="T16" s="603">
        <f t="shared" si="5"/>
        <v>0</v>
      </c>
      <c r="U16" s="627">
        <f t="shared" si="2"/>
        <v>0</v>
      </c>
      <c r="V16" s="628">
        <f t="shared" si="6"/>
        <v>0</v>
      </c>
      <c r="W16" s="606">
        <v>0</v>
      </c>
      <c r="X16" s="607">
        <f t="shared" si="7"/>
        <v>0</v>
      </c>
    </row>
    <row r="17" spans="2:24">
      <c r="B17" s="576">
        <v>9</v>
      </c>
      <c r="C17" s="577" t="s">
        <v>12</v>
      </c>
      <c r="D17" s="346">
        <v>0</v>
      </c>
      <c r="E17" s="347">
        <v>0</v>
      </c>
      <c r="F17" s="601">
        <v>0.20029497135644653</v>
      </c>
      <c r="G17" s="602">
        <v>2.6939157259421205E-2</v>
      </c>
      <c r="H17" s="603">
        <f t="shared" si="0"/>
        <v>0</v>
      </c>
      <c r="I17" s="604">
        <f t="shared" si="1"/>
        <v>0</v>
      </c>
      <c r="J17" s="605">
        <f t="shared" si="3"/>
        <v>0</v>
      </c>
      <c r="K17" s="606">
        <v>0</v>
      </c>
      <c r="L17" s="607">
        <f t="shared" si="4"/>
        <v>0</v>
      </c>
      <c r="N17" s="621">
        <v>9</v>
      </c>
      <c r="O17" s="622" t="s">
        <v>290</v>
      </c>
      <c r="P17" s="346">
        <v>0</v>
      </c>
      <c r="Q17" s="345">
        <v>0</v>
      </c>
      <c r="R17" s="601">
        <v>0.31552221832351163</v>
      </c>
      <c r="S17" s="602">
        <v>4.2918634282618183E-2</v>
      </c>
      <c r="T17" s="603">
        <f t="shared" si="5"/>
        <v>0</v>
      </c>
      <c r="U17" s="627">
        <f t="shared" si="2"/>
        <v>0</v>
      </c>
      <c r="V17" s="628">
        <f t="shared" si="6"/>
        <v>0</v>
      </c>
      <c r="W17" s="606">
        <v>0</v>
      </c>
      <c r="X17" s="607">
        <f t="shared" si="7"/>
        <v>0</v>
      </c>
    </row>
    <row r="18" spans="2:24">
      <c r="B18" s="576">
        <v>10</v>
      </c>
      <c r="C18" s="577" t="s">
        <v>13</v>
      </c>
      <c r="D18" s="346">
        <v>0</v>
      </c>
      <c r="E18" s="347">
        <v>0</v>
      </c>
      <c r="F18" s="601">
        <v>0.19636393192438267</v>
      </c>
      <c r="G18" s="602">
        <v>2.1219492730162302E-2</v>
      </c>
      <c r="H18" s="603">
        <f t="shared" si="0"/>
        <v>0</v>
      </c>
      <c r="I18" s="604">
        <f t="shared" si="1"/>
        <v>0</v>
      </c>
      <c r="J18" s="605">
        <f t="shared" si="3"/>
        <v>0</v>
      </c>
      <c r="K18" s="606">
        <v>0</v>
      </c>
      <c r="L18" s="607">
        <f t="shared" si="4"/>
        <v>0</v>
      </c>
      <c r="N18" s="621">
        <v>10</v>
      </c>
      <c r="O18" s="622" t="s">
        <v>421</v>
      </c>
      <c r="P18" s="346">
        <v>0</v>
      </c>
      <c r="Q18" s="345">
        <v>0</v>
      </c>
      <c r="R18" s="601">
        <v>0.3100885403313326</v>
      </c>
      <c r="S18" s="602">
        <v>9.2415243968826499E-2</v>
      </c>
      <c r="T18" s="603">
        <f t="shared" si="5"/>
        <v>0</v>
      </c>
      <c r="U18" s="627">
        <f t="shared" si="2"/>
        <v>0</v>
      </c>
      <c r="V18" s="628">
        <f t="shared" si="6"/>
        <v>0</v>
      </c>
      <c r="W18" s="606">
        <v>0</v>
      </c>
      <c r="X18" s="607">
        <f t="shared" si="7"/>
        <v>0</v>
      </c>
    </row>
    <row r="19" spans="2:24">
      <c r="B19" s="576">
        <v>11</v>
      </c>
      <c r="C19" s="577" t="s">
        <v>884</v>
      </c>
      <c r="D19" s="346">
        <v>0</v>
      </c>
      <c r="E19" s="347">
        <v>0</v>
      </c>
      <c r="F19" s="601">
        <v>0.18202198670756728</v>
      </c>
      <c r="G19" s="602">
        <v>3.0404336512004349E-2</v>
      </c>
      <c r="H19" s="603">
        <f t="shared" si="0"/>
        <v>0</v>
      </c>
      <c r="I19" s="604">
        <f t="shared" si="1"/>
        <v>0</v>
      </c>
      <c r="J19" s="605">
        <f>SUM(D19:E19)-SUM(H19:I19)</f>
        <v>0</v>
      </c>
      <c r="K19" s="606">
        <v>0</v>
      </c>
      <c r="L19" s="607">
        <f t="shared" si="4"/>
        <v>0</v>
      </c>
      <c r="N19" s="621">
        <v>11</v>
      </c>
      <c r="O19" s="622" t="s">
        <v>291</v>
      </c>
      <c r="P19" s="346">
        <v>0</v>
      </c>
      <c r="Q19" s="345">
        <v>0</v>
      </c>
      <c r="R19" s="601">
        <v>0.27217783548489921</v>
      </c>
      <c r="S19" s="602">
        <v>1.0697990142311641E-2</v>
      </c>
      <c r="T19" s="603">
        <f t="shared" si="5"/>
        <v>0</v>
      </c>
      <c r="U19" s="627">
        <f t="shared" si="2"/>
        <v>0</v>
      </c>
      <c r="V19" s="628">
        <f t="shared" si="6"/>
        <v>0</v>
      </c>
      <c r="W19" s="606">
        <v>0</v>
      </c>
      <c r="X19" s="607">
        <f t="shared" si="7"/>
        <v>0</v>
      </c>
    </row>
    <row r="20" spans="2:24">
      <c r="B20" s="576">
        <v>12</v>
      </c>
      <c r="C20" s="577" t="s">
        <v>14</v>
      </c>
      <c r="D20" s="346">
        <v>0</v>
      </c>
      <c r="E20" s="347">
        <v>0</v>
      </c>
      <c r="F20" s="601">
        <v>0.17440420627094513</v>
      </c>
      <c r="G20" s="602">
        <v>5.2555253025537728E-2</v>
      </c>
      <c r="H20" s="603">
        <f t="shared" si="0"/>
        <v>0</v>
      </c>
      <c r="I20" s="604">
        <f t="shared" si="1"/>
        <v>0</v>
      </c>
      <c r="J20" s="605">
        <f t="shared" si="3"/>
        <v>0</v>
      </c>
      <c r="K20" s="606">
        <v>0</v>
      </c>
      <c r="L20" s="607">
        <f t="shared" si="4"/>
        <v>0</v>
      </c>
      <c r="N20" s="621">
        <v>12</v>
      </c>
      <c r="O20" s="622" t="s">
        <v>292</v>
      </c>
      <c r="P20" s="346">
        <v>0</v>
      </c>
      <c r="Q20" s="345">
        <v>0</v>
      </c>
      <c r="R20" s="601">
        <v>0.17392155446433646</v>
      </c>
      <c r="S20" s="602">
        <v>1.7587822644652897E-2</v>
      </c>
      <c r="T20" s="603">
        <f t="shared" si="5"/>
        <v>0</v>
      </c>
      <c r="U20" s="627">
        <f t="shared" si="2"/>
        <v>0</v>
      </c>
      <c r="V20" s="628">
        <f t="shared" si="6"/>
        <v>0</v>
      </c>
      <c r="W20" s="606">
        <v>0</v>
      </c>
      <c r="X20" s="607">
        <f t="shared" si="7"/>
        <v>0</v>
      </c>
    </row>
    <row r="21" spans="2:24">
      <c r="B21" s="576">
        <v>13</v>
      </c>
      <c r="C21" s="577" t="s">
        <v>15</v>
      </c>
      <c r="D21" s="346">
        <v>0</v>
      </c>
      <c r="E21" s="347">
        <v>0</v>
      </c>
      <c r="F21" s="601">
        <v>5.915135091480242E-2</v>
      </c>
      <c r="G21" s="602">
        <v>2.707816710740028E-2</v>
      </c>
      <c r="H21" s="603">
        <f t="shared" si="0"/>
        <v>0</v>
      </c>
      <c r="I21" s="604">
        <f t="shared" si="1"/>
        <v>0</v>
      </c>
      <c r="J21" s="605">
        <f t="shared" si="3"/>
        <v>0</v>
      </c>
      <c r="K21" s="606">
        <v>0</v>
      </c>
      <c r="L21" s="607">
        <f t="shared" si="4"/>
        <v>0</v>
      </c>
      <c r="N21" s="621">
        <v>13</v>
      </c>
      <c r="O21" s="622" t="s">
        <v>293</v>
      </c>
      <c r="P21" s="346">
        <v>0</v>
      </c>
      <c r="Q21" s="345">
        <v>0</v>
      </c>
      <c r="R21" s="601">
        <v>0.48392850814247823</v>
      </c>
      <c r="S21" s="602">
        <v>2.5714558803366604E-2</v>
      </c>
      <c r="T21" s="603">
        <f t="shared" si="5"/>
        <v>0</v>
      </c>
      <c r="U21" s="627">
        <f t="shared" si="2"/>
        <v>0</v>
      </c>
      <c r="V21" s="628">
        <f t="shared" si="6"/>
        <v>0</v>
      </c>
      <c r="W21" s="606">
        <v>0</v>
      </c>
      <c r="X21" s="607">
        <f t="shared" si="7"/>
        <v>0</v>
      </c>
    </row>
    <row r="22" spans="2:24">
      <c r="B22" s="576">
        <v>14</v>
      </c>
      <c r="C22" s="577" t="s">
        <v>16</v>
      </c>
      <c r="D22" s="346">
        <v>0</v>
      </c>
      <c r="E22" s="347">
        <v>0</v>
      </c>
      <c r="F22" s="601">
        <v>0.10162141323543349</v>
      </c>
      <c r="G22" s="602">
        <v>2.9411655995861995E-2</v>
      </c>
      <c r="H22" s="603">
        <f t="shared" si="0"/>
        <v>0</v>
      </c>
      <c r="I22" s="604">
        <f t="shared" si="1"/>
        <v>0</v>
      </c>
      <c r="J22" s="605">
        <f t="shared" si="3"/>
        <v>0</v>
      </c>
      <c r="K22" s="606">
        <v>0</v>
      </c>
      <c r="L22" s="607">
        <f t="shared" si="4"/>
        <v>0</v>
      </c>
      <c r="N22" s="621">
        <v>14</v>
      </c>
      <c r="O22" s="622" t="s">
        <v>424</v>
      </c>
      <c r="P22" s="346">
        <v>0</v>
      </c>
      <c r="Q22" s="345">
        <v>0</v>
      </c>
      <c r="R22" s="601">
        <v>0.13671131953196264</v>
      </c>
      <c r="S22" s="602">
        <v>7.0129734400430993E-2</v>
      </c>
      <c r="T22" s="603">
        <f t="shared" si="5"/>
        <v>0</v>
      </c>
      <c r="U22" s="627">
        <f t="shared" si="2"/>
        <v>0</v>
      </c>
      <c r="V22" s="628">
        <f t="shared" si="6"/>
        <v>0</v>
      </c>
      <c r="W22" s="606">
        <v>0</v>
      </c>
      <c r="X22" s="607">
        <f t="shared" si="7"/>
        <v>0</v>
      </c>
    </row>
    <row r="23" spans="2:24">
      <c r="B23" s="576">
        <v>15</v>
      </c>
      <c r="C23" s="577" t="s">
        <v>17</v>
      </c>
      <c r="D23" s="346">
        <v>0</v>
      </c>
      <c r="E23" s="347">
        <v>0</v>
      </c>
      <c r="F23" s="601">
        <v>0.13281570784749258</v>
      </c>
      <c r="G23" s="602">
        <v>4.3831298767209842E-2</v>
      </c>
      <c r="H23" s="603">
        <f t="shared" si="0"/>
        <v>0</v>
      </c>
      <c r="I23" s="604">
        <f t="shared" si="1"/>
        <v>0</v>
      </c>
      <c r="J23" s="605">
        <f t="shared" si="3"/>
        <v>0</v>
      </c>
      <c r="K23" s="606">
        <v>0</v>
      </c>
      <c r="L23" s="607">
        <f t="shared" si="4"/>
        <v>0</v>
      </c>
      <c r="N23" s="621">
        <v>15</v>
      </c>
      <c r="O23" s="622" t="s">
        <v>294</v>
      </c>
      <c r="P23" s="346">
        <v>0</v>
      </c>
      <c r="Q23" s="345">
        <v>0</v>
      </c>
      <c r="R23" s="601">
        <v>0.40920737376117189</v>
      </c>
      <c r="S23" s="602">
        <v>2.1614367049815491E-2</v>
      </c>
      <c r="T23" s="603">
        <f t="shared" si="5"/>
        <v>0</v>
      </c>
      <c r="U23" s="627">
        <f t="shared" si="2"/>
        <v>0</v>
      </c>
      <c r="V23" s="628">
        <f t="shared" si="6"/>
        <v>0</v>
      </c>
      <c r="W23" s="606">
        <v>0</v>
      </c>
      <c r="X23" s="607">
        <f t="shared" si="7"/>
        <v>0</v>
      </c>
    </row>
    <row r="24" spans="2:24">
      <c r="B24" s="576">
        <v>16</v>
      </c>
      <c r="C24" s="577" t="s">
        <v>885</v>
      </c>
      <c r="D24" s="346">
        <v>0</v>
      </c>
      <c r="E24" s="347">
        <v>0</v>
      </c>
      <c r="F24" s="601">
        <v>0.1028494212078634</v>
      </c>
      <c r="G24" s="602">
        <v>1.3194883965273208E-2</v>
      </c>
      <c r="H24" s="603">
        <f t="shared" si="0"/>
        <v>0</v>
      </c>
      <c r="I24" s="604">
        <f t="shared" si="1"/>
        <v>0</v>
      </c>
      <c r="J24" s="605">
        <f t="shared" si="3"/>
        <v>0</v>
      </c>
      <c r="K24" s="606">
        <v>0</v>
      </c>
      <c r="L24" s="607">
        <f t="shared" si="4"/>
        <v>0</v>
      </c>
      <c r="N24" s="621">
        <v>16</v>
      </c>
      <c r="O24" s="622" t="s">
        <v>295</v>
      </c>
      <c r="P24" s="346">
        <v>0</v>
      </c>
      <c r="Q24" s="345">
        <v>0</v>
      </c>
      <c r="R24" s="601">
        <v>0.21016415162458235</v>
      </c>
      <c r="S24" s="602">
        <v>6.5337027849495438E-2</v>
      </c>
      <c r="T24" s="603">
        <f t="shared" si="5"/>
        <v>0</v>
      </c>
      <c r="U24" s="627">
        <f t="shared" si="2"/>
        <v>0</v>
      </c>
      <c r="V24" s="628">
        <f t="shared" si="6"/>
        <v>0</v>
      </c>
      <c r="W24" s="606">
        <v>0</v>
      </c>
      <c r="X24" s="607">
        <f t="shared" si="7"/>
        <v>0</v>
      </c>
    </row>
    <row r="25" spans="2:24">
      <c r="B25" s="576">
        <v>17</v>
      </c>
      <c r="C25" s="577" t="s">
        <v>886</v>
      </c>
      <c r="D25" s="346">
        <v>0</v>
      </c>
      <c r="E25" s="347">
        <v>0</v>
      </c>
      <c r="F25" s="601">
        <v>0.12245219012281004</v>
      </c>
      <c r="G25" s="602">
        <v>1.1635144444581075E-2</v>
      </c>
      <c r="H25" s="603">
        <f t="shared" si="0"/>
        <v>0</v>
      </c>
      <c r="I25" s="604">
        <f t="shared" si="1"/>
        <v>0</v>
      </c>
      <c r="J25" s="605">
        <f t="shared" si="3"/>
        <v>0</v>
      </c>
      <c r="K25" s="606">
        <v>0</v>
      </c>
      <c r="L25" s="607">
        <f t="shared" si="4"/>
        <v>0</v>
      </c>
      <c r="N25" s="621">
        <v>17</v>
      </c>
      <c r="O25" s="622" t="s">
        <v>296</v>
      </c>
      <c r="P25" s="346">
        <v>0</v>
      </c>
      <c r="Q25" s="345">
        <v>0</v>
      </c>
      <c r="R25" s="601">
        <v>0.19121492412733784</v>
      </c>
      <c r="S25" s="602">
        <v>7.0847281149139435E-2</v>
      </c>
      <c r="T25" s="603">
        <f t="shared" si="5"/>
        <v>0</v>
      </c>
      <c r="U25" s="627">
        <f t="shared" si="2"/>
        <v>0</v>
      </c>
      <c r="V25" s="628">
        <f t="shared" si="6"/>
        <v>0</v>
      </c>
      <c r="W25" s="606">
        <v>0</v>
      </c>
      <c r="X25" s="607">
        <f t="shared" si="7"/>
        <v>0</v>
      </c>
    </row>
    <row r="26" spans="2:24">
      <c r="B26" s="576">
        <v>18</v>
      </c>
      <c r="C26" s="577" t="s">
        <v>887</v>
      </c>
      <c r="D26" s="346">
        <v>0</v>
      </c>
      <c r="E26" s="347">
        <v>0</v>
      </c>
      <c r="F26" s="601">
        <v>0.17571592604245978</v>
      </c>
      <c r="G26" s="602">
        <v>1.3860496878000344E-2</v>
      </c>
      <c r="H26" s="603">
        <f t="shared" si="0"/>
        <v>0</v>
      </c>
      <c r="I26" s="604">
        <f t="shared" si="1"/>
        <v>0</v>
      </c>
      <c r="J26" s="605">
        <f t="shared" si="3"/>
        <v>0</v>
      </c>
      <c r="K26" s="606">
        <v>0</v>
      </c>
      <c r="L26" s="607">
        <f t="shared" si="4"/>
        <v>0</v>
      </c>
      <c r="N26" s="621">
        <v>18</v>
      </c>
      <c r="O26" s="622" t="s">
        <v>297</v>
      </c>
      <c r="P26" s="346">
        <v>0</v>
      </c>
      <c r="Q26" s="345">
        <v>0</v>
      </c>
      <c r="R26" s="601">
        <v>5.5435777480309159E-2</v>
      </c>
      <c r="S26" s="602">
        <v>3.4918690171664116E-2</v>
      </c>
      <c r="T26" s="603">
        <f t="shared" si="5"/>
        <v>0</v>
      </c>
      <c r="U26" s="627">
        <f t="shared" si="2"/>
        <v>0</v>
      </c>
      <c r="V26" s="628">
        <f t="shared" si="6"/>
        <v>0</v>
      </c>
      <c r="W26" s="606">
        <v>0</v>
      </c>
      <c r="X26" s="607">
        <f t="shared" si="7"/>
        <v>0</v>
      </c>
    </row>
    <row r="27" spans="2:24">
      <c r="B27" s="576">
        <v>19</v>
      </c>
      <c r="C27" s="577" t="s">
        <v>888</v>
      </c>
      <c r="D27" s="346">
        <v>0</v>
      </c>
      <c r="E27" s="347">
        <v>0</v>
      </c>
      <c r="F27" s="601">
        <v>5.8936764006462181E-2</v>
      </c>
      <c r="G27" s="602">
        <v>9.511640978592693E-3</v>
      </c>
      <c r="H27" s="603">
        <f t="shared" si="0"/>
        <v>0</v>
      </c>
      <c r="I27" s="604">
        <f t="shared" si="1"/>
        <v>0</v>
      </c>
      <c r="J27" s="605">
        <f t="shared" si="3"/>
        <v>0</v>
      </c>
      <c r="K27" s="606">
        <v>0</v>
      </c>
      <c r="L27" s="607">
        <f t="shared" si="4"/>
        <v>0</v>
      </c>
      <c r="N27" s="621">
        <v>19</v>
      </c>
      <c r="O27" s="622" t="s">
        <v>298</v>
      </c>
      <c r="P27" s="346">
        <v>0</v>
      </c>
      <c r="Q27" s="345">
        <v>0</v>
      </c>
      <c r="R27" s="601">
        <v>0.24450448909310923</v>
      </c>
      <c r="S27" s="602">
        <v>4.198560517574277E-2</v>
      </c>
      <c r="T27" s="603">
        <f t="shared" si="5"/>
        <v>0</v>
      </c>
      <c r="U27" s="627">
        <f t="shared" si="2"/>
        <v>0</v>
      </c>
      <c r="V27" s="628">
        <f t="shared" si="6"/>
        <v>0</v>
      </c>
      <c r="W27" s="606">
        <v>0</v>
      </c>
      <c r="X27" s="607">
        <f t="shared" si="7"/>
        <v>0</v>
      </c>
    </row>
    <row r="28" spans="2:24">
      <c r="B28" s="576">
        <v>20</v>
      </c>
      <c r="C28" s="577" t="s">
        <v>18</v>
      </c>
      <c r="D28" s="346">
        <v>0</v>
      </c>
      <c r="E28" s="347">
        <v>0</v>
      </c>
      <c r="F28" s="601">
        <v>0.17344672221905641</v>
      </c>
      <c r="G28" s="602">
        <v>9.1142445996991728E-3</v>
      </c>
      <c r="H28" s="603">
        <f t="shared" si="0"/>
        <v>0</v>
      </c>
      <c r="I28" s="604">
        <f t="shared" si="1"/>
        <v>0</v>
      </c>
      <c r="J28" s="605">
        <f t="shared" si="3"/>
        <v>0</v>
      </c>
      <c r="K28" s="606">
        <v>0</v>
      </c>
      <c r="L28" s="607">
        <f t="shared" si="4"/>
        <v>0</v>
      </c>
      <c r="N28" s="621">
        <v>20</v>
      </c>
      <c r="O28" s="622" t="s">
        <v>299</v>
      </c>
      <c r="P28" s="346">
        <v>0</v>
      </c>
      <c r="Q28" s="345">
        <v>0</v>
      </c>
      <c r="R28" s="601">
        <v>0.12378639028889656</v>
      </c>
      <c r="S28" s="602">
        <v>4.1361743578530882E-2</v>
      </c>
      <c r="T28" s="603">
        <f t="shared" si="5"/>
        <v>0</v>
      </c>
      <c r="U28" s="627">
        <f t="shared" si="2"/>
        <v>0</v>
      </c>
      <c r="V28" s="628">
        <f t="shared" si="6"/>
        <v>0</v>
      </c>
      <c r="W28" s="606">
        <v>0</v>
      </c>
      <c r="X28" s="607">
        <f t="shared" si="7"/>
        <v>0</v>
      </c>
    </row>
    <row r="29" spans="2:24">
      <c r="B29" s="576">
        <v>21</v>
      </c>
      <c r="C29" s="577" t="s">
        <v>889</v>
      </c>
      <c r="D29" s="346">
        <v>0</v>
      </c>
      <c r="E29" s="347">
        <v>0</v>
      </c>
      <c r="F29" s="601">
        <v>0.17793432092939027</v>
      </c>
      <c r="G29" s="602">
        <v>7.9091600037316089E-3</v>
      </c>
      <c r="H29" s="603">
        <f t="shared" si="0"/>
        <v>0</v>
      </c>
      <c r="I29" s="604">
        <f t="shared" si="1"/>
        <v>0</v>
      </c>
      <c r="J29" s="605">
        <f t="shared" si="3"/>
        <v>0</v>
      </c>
      <c r="K29" s="606">
        <v>0</v>
      </c>
      <c r="L29" s="607">
        <f t="shared" si="4"/>
        <v>0</v>
      </c>
      <c r="N29" s="621">
        <v>21</v>
      </c>
      <c r="O29" s="622" t="s">
        <v>896</v>
      </c>
      <c r="P29" s="346">
        <v>0</v>
      </c>
      <c r="Q29" s="345">
        <v>0</v>
      </c>
      <c r="R29" s="601">
        <v>2.1810981916768953E-2</v>
      </c>
      <c r="S29" s="602">
        <v>4.9460222034875552E-2</v>
      </c>
      <c r="T29" s="603">
        <f t="shared" si="5"/>
        <v>0</v>
      </c>
      <c r="U29" s="627">
        <f t="shared" si="2"/>
        <v>0</v>
      </c>
      <c r="V29" s="628">
        <f t="shared" si="6"/>
        <v>0</v>
      </c>
      <c r="W29" s="606">
        <v>0</v>
      </c>
      <c r="X29" s="607">
        <f t="shared" si="7"/>
        <v>0</v>
      </c>
    </row>
    <row r="30" spans="2:24">
      <c r="B30" s="576">
        <v>22</v>
      </c>
      <c r="C30" s="577" t="s">
        <v>19</v>
      </c>
      <c r="D30" s="346">
        <v>0</v>
      </c>
      <c r="E30" s="347">
        <v>0</v>
      </c>
      <c r="F30" s="601">
        <v>8.6643705768600074E-2</v>
      </c>
      <c r="G30" s="602">
        <v>1.5744121851926307E-2</v>
      </c>
      <c r="H30" s="603">
        <f t="shared" si="0"/>
        <v>0</v>
      </c>
      <c r="I30" s="604">
        <f t="shared" si="1"/>
        <v>0</v>
      </c>
      <c r="J30" s="605">
        <f t="shared" si="3"/>
        <v>0</v>
      </c>
      <c r="K30" s="606">
        <v>0</v>
      </c>
      <c r="L30" s="607">
        <f t="shared" si="4"/>
        <v>0</v>
      </c>
      <c r="N30" s="621">
        <v>22</v>
      </c>
      <c r="O30" s="622" t="s">
        <v>897</v>
      </c>
      <c r="P30" s="346">
        <v>0</v>
      </c>
      <c r="Q30" s="345">
        <v>0</v>
      </c>
      <c r="R30" s="601">
        <v>7.8009712011464866E-2</v>
      </c>
      <c r="S30" s="602">
        <v>2.4207784202312375E-2</v>
      </c>
      <c r="T30" s="603">
        <f t="shared" si="5"/>
        <v>0</v>
      </c>
      <c r="U30" s="627">
        <f t="shared" si="2"/>
        <v>0</v>
      </c>
      <c r="V30" s="628">
        <f t="shared" si="6"/>
        <v>0</v>
      </c>
      <c r="W30" s="606">
        <v>0</v>
      </c>
      <c r="X30" s="607">
        <f t="shared" si="7"/>
        <v>0</v>
      </c>
    </row>
    <row r="31" spans="2:24">
      <c r="B31" s="576">
        <v>23</v>
      </c>
      <c r="C31" s="577" t="s">
        <v>20</v>
      </c>
      <c r="D31" s="346">
        <v>0</v>
      </c>
      <c r="E31" s="347">
        <v>0</v>
      </c>
      <c r="F31" s="601">
        <v>0.31630659187034799</v>
      </c>
      <c r="G31" s="602">
        <v>3.5669638098325747E-2</v>
      </c>
      <c r="H31" s="603">
        <f t="shared" si="0"/>
        <v>0</v>
      </c>
      <c r="I31" s="604">
        <f t="shared" si="1"/>
        <v>0</v>
      </c>
      <c r="J31" s="605">
        <f t="shared" si="3"/>
        <v>0</v>
      </c>
      <c r="K31" s="606">
        <v>0</v>
      </c>
      <c r="L31" s="607">
        <f t="shared" si="4"/>
        <v>0</v>
      </c>
      <c r="N31" s="621">
        <v>23</v>
      </c>
      <c r="O31" s="622" t="s">
        <v>301</v>
      </c>
      <c r="P31" s="346">
        <v>0</v>
      </c>
      <c r="Q31" s="345">
        <v>0</v>
      </c>
      <c r="R31" s="601">
        <v>0.1350226522105252</v>
      </c>
      <c r="S31" s="602">
        <v>2.9100548532393841E-2</v>
      </c>
      <c r="T31" s="603">
        <f t="shared" si="5"/>
        <v>0</v>
      </c>
      <c r="U31" s="627">
        <f t="shared" si="2"/>
        <v>0</v>
      </c>
      <c r="V31" s="628">
        <f t="shared" si="6"/>
        <v>0</v>
      </c>
      <c r="W31" s="606">
        <v>0</v>
      </c>
      <c r="X31" s="607">
        <f t="shared" si="7"/>
        <v>0</v>
      </c>
    </row>
    <row r="32" spans="2:24">
      <c r="B32" s="576">
        <v>24</v>
      </c>
      <c r="C32" s="577" t="s">
        <v>3</v>
      </c>
      <c r="D32" s="346">
        <v>0</v>
      </c>
      <c r="E32" s="347">
        <v>0</v>
      </c>
      <c r="F32" s="601">
        <v>0</v>
      </c>
      <c r="G32" s="602">
        <v>0</v>
      </c>
      <c r="H32" s="603">
        <f t="shared" si="0"/>
        <v>0</v>
      </c>
      <c r="I32" s="604">
        <f t="shared" si="1"/>
        <v>0</v>
      </c>
      <c r="J32" s="605">
        <f t="shared" si="3"/>
        <v>0</v>
      </c>
      <c r="K32" s="606">
        <v>0</v>
      </c>
      <c r="L32" s="607">
        <f t="shared" si="4"/>
        <v>0</v>
      </c>
      <c r="N32" s="621">
        <v>24</v>
      </c>
      <c r="O32" s="622" t="s">
        <v>302</v>
      </c>
      <c r="P32" s="346">
        <v>0</v>
      </c>
      <c r="Q32" s="345">
        <v>0</v>
      </c>
      <c r="R32" s="601">
        <v>0.17117289410564732</v>
      </c>
      <c r="S32" s="602">
        <v>3.4665944182809667E-2</v>
      </c>
      <c r="T32" s="603">
        <f t="shared" si="5"/>
        <v>0</v>
      </c>
      <c r="U32" s="627">
        <f t="shared" si="2"/>
        <v>0</v>
      </c>
      <c r="V32" s="628">
        <f t="shared" si="6"/>
        <v>0</v>
      </c>
      <c r="W32" s="606">
        <v>0</v>
      </c>
      <c r="X32" s="607">
        <f t="shared" si="7"/>
        <v>0</v>
      </c>
    </row>
    <row r="33" spans="2:24">
      <c r="B33" s="576">
        <v>25</v>
      </c>
      <c r="C33" s="577" t="s">
        <v>413</v>
      </c>
      <c r="D33" s="346">
        <v>0</v>
      </c>
      <c r="E33" s="347">
        <v>0</v>
      </c>
      <c r="F33" s="601">
        <v>0</v>
      </c>
      <c r="G33" s="602">
        <v>0</v>
      </c>
      <c r="H33" s="603">
        <f t="shared" si="0"/>
        <v>0</v>
      </c>
      <c r="I33" s="604">
        <f t="shared" si="1"/>
        <v>0</v>
      </c>
      <c r="J33" s="605">
        <f t="shared" si="3"/>
        <v>0</v>
      </c>
      <c r="K33" s="606">
        <v>0</v>
      </c>
      <c r="L33" s="607">
        <f t="shared" si="4"/>
        <v>0</v>
      </c>
      <c r="N33" s="621">
        <v>25</v>
      </c>
      <c r="O33" s="622" t="s">
        <v>303</v>
      </c>
      <c r="P33" s="346">
        <v>0</v>
      </c>
      <c r="Q33" s="345">
        <v>0</v>
      </c>
      <c r="R33" s="601">
        <v>0.24267267285750335</v>
      </c>
      <c r="S33" s="602">
        <v>2.7033870490543913E-2</v>
      </c>
      <c r="T33" s="603">
        <f t="shared" si="5"/>
        <v>0</v>
      </c>
      <c r="U33" s="627">
        <f t="shared" si="2"/>
        <v>0</v>
      </c>
      <c r="V33" s="628">
        <f t="shared" si="6"/>
        <v>0</v>
      </c>
      <c r="W33" s="606">
        <v>0</v>
      </c>
      <c r="X33" s="607">
        <f t="shared" si="7"/>
        <v>0</v>
      </c>
    </row>
    <row r="34" spans="2:24">
      <c r="B34" s="576">
        <v>26</v>
      </c>
      <c r="C34" s="577" t="s">
        <v>337</v>
      </c>
      <c r="D34" s="346">
        <v>0</v>
      </c>
      <c r="E34" s="347">
        <v>0</v>
      </c>
      <c r="F34" s="601">
        <v>0</v>
      </c>
      <c r="G34" s="602">
        <v>0</v>
      </c>
      <c r="H34" s="603">
        <f t="shared" si="0"/>
        <v>0</v>
      </c>
      <c r="I34" s="604">
        <f t="shared" si="1"/>
        <v>0</v>
      </c>
      <c r="J34" s="605">
        <f t="shared" si="3"/>
        <v>0</v>
      </c>
      <c r="K34" s="606">
        <v>0</v>
      </c>
      <c r="L34" s="607">
        <f t="shared" si="4"/>
        <v>0</v>
      </c>
      <c r="N34" s="621">
        <v>26</v>
      </c>
      <c r="O34" s="622" t="s">
        <v>425</v>
      </c>
      <c r="P34" s="346">
        <v>0</v>
      </c>
      <c r="Q34" s="345">
        <v>0</v>
      </c>
      <c r="R34" s="601">
        <v>0.32165024028340139</v>
      </c>
      <c r="S34" s="602">
        <v>1.6986102087798941E-2</v>
      </c>
      <c r="T34" s="603">
        <f t="shared" si="5"/>
        <v>0</v>
      </c>
      <c r="U34" s="627">
        <f t="shared" si="2"/>
        <v>0</v>
      </c>
      <c r="V34" s="628">
        <f t="shared" si="6"/>
        <v>0</v>
      </c>
      <c r="W34" s="606">
        <v>0</v>
      </c>
      <c r="X34" s="607">
        <f t="shared" si="7"/>
        <v>0</v>
      </c>
    </row>
    <row r="35" spans="2:24" ht="12" thickBot="1">
      <c r="B35" s="576">
        <v>27</v>
      </c>
      <c r="C35" s="577" t="s">
        <v>338</v>
      </c>
      <c r="D35" s="346">
        <v>0</v>
      </c>
      <c r="E35" s="347">
        <v>0</v>
      </c>
      <c r="F35" s="601">
        <v>0</v>
      </c>
      <c r="G35" s="602">
        <v>0</v>
      </c>
      <c r="H35" s="603">
        <f t="shared" si="0"/>
        <v>0</v>
      </c>
      <c r="I35" s="604">
        <f t="shared" si="1"/>
        <v>0</v>
      </c>
      <c r="J35" s="608">
        <f t="shared" si="3"/>
        <v>0</v>
      </c>
      <c r="K35" s="606">
        <v>0</v>
      </c>
      <c r="L35" s="607">
        <f t="shared" si="4"/>
        <v>0</v>
      </c>
      <c r="N35" s="621">
        <v>27</v>
      </c>
      <c r="O35" s="622" t="s">
        <v>304</v>
      </c>
      <c r="P35" s="346">
        <v>0</v>
      </c>
      <c r="Q35" s="345">
        <v>0</v>
      </c>
      <c r="R35" s="601">
        <v>0.2065839169718969</v>
      </c>
      <c r="S35" s="602">
        <v>1.9443302048920096E-2</v>
      </c>
      <c r="T35" s="603">
        <f t="shared" si="5"/>
        <v>0</v>
      </c>
      <c r="U35" s="627">
        <f t="shared" si="2"/>
        <v>0</v>
      </c>
      <c r="V35" s="628">
        <f t="shared" si="6"/>
        <v>0</v>
      </c>
      <c r="W35" s="606">
        <v>0</v>
      </c>
      <c r="X35" s="607">
        <f t="shared" si="7"/>
        <v>0</v>
      </c>
    </row>
    <row r="36" spans="2:24" ht="12" thickBot="1">
      <c r="B36" s="576">
        <v>28</v>
      </c>
      <c r="C36" s="577" t="s">
        <v>4</v>
      </c>
      <c r="D36" s="346">
        <v>0</v>
      </c>
      <c r="E36" s="347">
        <v>0</v>
      </c>
      <c r="F36" s="601">
        <v>0</v>
      </c>
      <c r="G36" s="602">
        <v>0</v>
      </c>
      <c r="H36" s="603">
        <f t="shared" si="0"/>
        <v>0</v>
      </c>
      <c r="I36" s="604">
        <f t="shared" si="1"/>
        <v>0</v>
      </c>
      <c r="J36" s="348">
        <f>SUM(D36:E36)-SUM(H36:I36)+H49</f>
        <v>0</v>
      </c>
      <c r="K36" s="607">
        <v>0</v>
      </c>
      <c r="L36" s="607">
        <f t="shared" si="4"/>
        <v>0</v>
      </c>
      <c r="N36" s="621">
        <v>28</v>
      </c>
      <c r="O36" s="622" t="s">
        <v>305</v>
      </c>
      <c r="P36" s="346">
        <v>0</v>
      </c>
      <c r="Q36" s="345">
        <v>0</v>
      </c>
      <c r="R36" s="601">
        <v>5.2012779552715653E-2</v>
      </c>
      <c r="S36" s="602">
        <v>4.6307119617785858E-2</v>
      </c>
      <c r="T36" s="603">
        <f t="shared" si="5"/>
        <v>0</v>
      </c>
      <c r="U36" s="627">
        <f t="shared" si="2"/>
        <v>0</v>
      </c>
      <c r="V36" s="628">
        <f t="shared" si="6"/>
        <v>0</v>
      </c>
      <c r="W36" s="606">
        <v>0</v>
      </c>
      <c r="X36" s="607">
        <f t="shared" si="7"/>
        <v>0</v>
      </c>
    </row>
    <row r="37" spans="2:24">
      <c r="B37" s="576">
        <v>29</v>
      </c>
      <c r="C37" s="577" t="s">
        <v>21</v>
      </c>
      <c r="D37" s="346">
        <v>0</v>
      </c>
      <c r="E37" s="347">
        <v>0</v>
      </c>
      <c r="F37" s="601">
        <v>0</v>
      </c>
      <c r="G37" s="602">
        <v>0</v>
      </c>
      <c r="H37" s="603">
        <f t="shared" si="0"/>
        <v>0</v>
      </c>
      <c r="I37" s="604">
        <f t="shared" si="1"/>
        <v>0</v>
      </c>
      <c r="J37" s="609">
        <f t="shared" ref="J37:J48" si="8">SUM(D37:E37)-SUM(H37:I37)</f>
        <v>0</v>
      </c>
      <c r="K37" s="606">
        <v>0</v>
      </c>
      <c r="L37" s="607">
        <f t="shared" si="4"/>
        <v>0</v>
      </c>
      <c r="N37" s="621">
        <v>29</v>
      </c>
      <c r="O37" s="622" t="s">
        <v>306</v>
      </c>
      <c r="P37" s="346">
        <v>0</v>
      </c>
      <c r="Q37" s="345">
        <v>0</v>
      </c>
      <c r="R37" s="601">
        <v>0.17252148642986123</v>
      </c>
      <c r="S37" s="602">
        <v>3.0991639895507905E-2</v>
      </c>
      <c r="T37" s="603">
        <f t="shared" si="5"/>
        <v>0</v>
      </c>
      <c r="U37" s="627">
        <f t="shared" si="2"/>
        <v>0</v>
      </c>
      <c r="V37" s="628">
        <f t="shared" si="6"/>
        <v>0</v>
      </c>
      <c r="W37" s="606">
        <v>0</v>
      </c>
      <c r="X37" s="607">
        <f t="shared" si="7"/>
        <v>0</v>
      </c>
    </row>
    <row r="38" spans="2:24" ht="12" thickBot="1">
      <c r="B38" s="576">
        <v>30</v>
      </c>
      <c r="C38" s="577" t="s">
        <v>22</v>
      </c>
      <c r="D38" s="346">
        <v>0</v>
      </c>
      <c r="E38" s="347">
        <v>0</v>
      </c>
      <c r="F38" s="601">
        <v>0</v>
      </c>
      <c r="G38" s="602">
        <v>0</v>
      </c>
      <c r="H38" s="603">
        <f t="shared" si="0"/>
        <v>0</v>
      </c>
      <c r="I38" s="604">
        <f t="shared" si="1"/>
        <v>0</v>
      </c>
      <c r="J38" s="605">
        <f t="shared" si="8"/>
        <v>0</v>
      </c>
      <c r="K38" s="610">
        <v>0</v>
      </c>
      <c r="L38" s="607">
        <f t="shared" si="4"/>
        <v>0</v>
      </c>
      <c r="N38" s="621">
        <v>30</v>
      </c>
      <c r="O38" s="622" t="s">
        <v>307</v>
      </c>
      <c r="P38" s="346">
        <v>0</v>
      </c>
      <c r="Q38" s="345">
        <v>0</v>
      </c>
      <c r="R38" s="601">
        <v>0.20865009614368171</v>
      </c>
      <c r="S38" s="602">
        <v>2.8758235958243918E-2</v>
      </c>
      <c r="T38" s="603">
        <f t="shared" si="5"/>
        <v>0</v>
      </c>
      <c r="U38" s="627">
        <f t="shared" si="2"/>
        <v>0</v>
      </c>
      <c r="V38" s="628">
        <f t="shared" si="6"/>
        <v>0</v>
      </c>
      <c r="W38" s="606">
        <v>0</v>
      </c>
      <c r="X38" s="607">
        <f t="shared" si="7"/>
        <v>0</v>
      </c>
    </row>
    <row r="39" spans="2:24" ht="12" thickBot="1">
      <c r="B39" s="576">
        <v>31</v>
      </c>
      <c r="C39" s="577" t="s">
        <v>890</v>
      </c>
      <c r="D39" s="346">
        <v>0</v>
      </c>
      <c r="E39" s="347">
        <v>0</v>
      </c>
      <c r="F39" s="601">
        <v>0</v>
      </c>
      <c r="G39" s="602">
        <v>0</v>
      </c>
      <c r="H39" s="603">
        <f t="shared" si="0"/>
        <v>0</v>
      </c>
      <c r="I39" s="604">
        <f t="shared" si="1"/>
        <v>0</v>
      </c>
      <c r="J39" s="605">
        <f t="shared" si="8"/>
        <v>0</v>
      </c>
      <c r="K39" s="643">
        <f>I49</f>
        <v>0</v>
      </c>
      <c r="L39" s="607">
        <f t="shared" si="4"/>
        <v>0</v>
      </c>
      <c r="N39" s="621">
        <v>31</v>
      </c>
      <c r="O39" s="622" t="s">
        <v>898</v>
      </c>
      <c r="P39" s="346">
        <v>0</v>
      </c>
      <c r="Q39" s="345">
        <v>0</v>
      </c>
      <c r="R39" s="601">
        <v>0.405784057769148</v>
      </c>
      <c r="S39" s="602">
        <v>1.7091534353111022E-2</v>
      </c>
      <c r="T39" s="603">
        <f t="shared" si="5"/>
        <v>0</v>
      </c>
      <c r="U39" s="627">
        <f t="shared" si="2"/>
        <v>0</v>
      </c>
      <c r="V39" s="628">
        <f t="shared" si="6"/>
        <v>0</v>
      </c>
      <c r="W39" s="606">
        <v>0</v>
      </c>
      <c r="X39" s="607">
        <f t="shared" si="7"/>
        <v>0</v>
      </c>
    </row>
    <row r="40" spans="2:24">
      <c r="B40" s="576">
        <v>32</v>
      </c>
      <c r="C40" s="577" t="s">
        <v>891</v>
      </c>
      <c r="D40" s="346">
        <v>0</v>
      </c>
      <c r="E40" s="347">
        <v>0</v>
      </c>
      <c r="F40" s="601">
        <v>4.1768910156901172E-2</v>
      </c>
      <c r="G40" s="602">
        <v>4.1083551813920855E-3</v>
      </c>
      <c r="H40" s="603">
        <f t="shared" si="0"/>
        <v>0</v>
      </c>
      <c r="I40" s="604">
        <f t="shared" si="1"/>
        <v>0</v>
      </c>
      <c r="J40" s="605">
        <f t="shared" si="8"/>
        <v>0</v>
      </c>
      <c r="K40" s="611">
        <v>0</v>
      </c>
      <c r="L40" s="607">
        <f t="shared" si="4"/>
        <v>0</v>
      </c>
      <c r="N40" s="621">
        <v>32</v>
      </c>
      <c r="O40" s="622" t="s">
        <v>309</v>
      </c>
      <c r="P40" s="346">
        <v>0</v>
      </c>
      <c r="Q40" s="345">
        <v>0</v>
      </c>
      <c r="R40" s="601">
        <v>0.15224680107028374</v>
      </c>
      <c r="S40" s="602">
        <v>5.1466871539460092E-2</v>
      </c>
      <c r="T40" s="603">
        <f t="shared" si="5"/>
        <v>0</v>
      </c>
      <c r="U40" s="627">
        <f t="shared" si="2"/>
        <v>0</v>
      </c>
      <c r="V40" s="628">
        <f t="shared" si="6"/>
        <v>0</v>
      </c>
      <c r="W40" s="606">
        <v>0</v>
      </c>
      <c r="X40" s="607">
        <f t="shared" si="7"/>
        <v>0</v>
      </c>
    </row>
    <row r="41" spans="2:24">
      <c r="B41" s="576">
        <v>33</v>
      </c>
      <c r="C41" s="577" t="s">
        <v>5</v>
      </c>
      <c r="D41" s="346">
        <v>0</v>
      </c>
      <c r="E41" s="347">
        <v>0</v>
      </c>
      <c r="F41" s="601">
        <v>0</v>
      </c>
      <c r="G41" s="602">
        <v>0</v>
      </c>
      <c r="H41" s="603">
        <f t="shared" si="0"/>
        <v>0</v>
      </c>
      <c r="I41" s="604">
        <f t="shared" si="1"/>
        <v>0</v>
      </c>
      <c r="J41" s="605">
        <f t="shared" si="8"/>
        <v>0</v>
      </c>
      <c r="K41" s="606">
        <v>0</v>
      </c>
      <c r="L41" s="607">
        <f t="shared" si="4"/>
        <v>0</v>
      </c>
      <c r="N41" s="621">
        <v>33</v>
      </c>
      <c r="O41" s="622" t="s">
        <v>310</v>
      </c>
      <c r="P41" s="346">
        <v>0</v>
      </c>
      <c r="Q41" s="345">
        <v>0</v>
      </c>
      <c r="R41" s="601">
        <v>0.20181090496584311</v>
      </c>
      <c r="S41" s="602">
        <v>5.9976294867434644E-2</v>
      </c>
      <c r="T41" s="603">
        <f t="shared" si="5"/>
        <v>0</v>
      </c>
      <c r="U41" s="627">
        <f t="shared" si="2"/>
        <v>0</v>
      </c>
      <c r="V41" s="628">
        <f t="shared" si="6"/>
        <v>0</v>
      </c>
      <c r="W41" s="606">
        <v>0</v>
      </c>
      <c r="X41" s="607">
        <f t="shared" si="7"/>
        <v>0</v>
      </c>
    </row>
    <row r="42" spans="2:24">
      <c r="B42" s="576">
        <v>34</v>
      </c>
      <c r="C42" s="577" t="s">
        <v>23</v>
      </c>
      <c r="D42" s="346">
        <v>0</v>
      </c>
      <c r="E42" s="347">
        <v>0</v>
      </c>
      <c r="F42" s="601">
        <v>0</v>
      </c>
      <c r="G42" s="602">
        <v>1.3798717042961616E-5</v>
      </c>
      <c r="H42" s="603">
        <f t="shared" si="0"/>
        <v>0</v>
      </c>
      <c r="I42" s="604">
        <f t="shared" si="1"/>
        <v>0</v>
      </c>
      <c r="J42" s="605">
        <f t="shared" si="8"/>
        <v>0</v>
      </c>
      <c r="K42" s="606">
        <v>0</v>
      </c>
      <c r="L42" s="607">
        <f t="shared" si="4"/>
        <v>0</v>
      </c>
      <c r="N42" s="621">
        <v>34</v>
      </c>
      <c r="O42" s="622" t="s">
        <v>311</v>
      </c>
      <c r="P42" s="346">
        <v>0</v>
      </c>
      <c r="Q42" s="345">
        <v>0</v>
      </c>
      <c r="R42" s="601">
        <v>0.18243827307546082</v>
      </c>
      <c r="S42" s="602">
        <v>3.2556072735334354E-2</v>
      </c>
      <c r="T42" s="603">
        <f t="shared" si="5"/>
        <v>0</v>
      </c>
      <c r="U42" s="627">
        <f t="shared" si="2"/>
        <v>0</v>
      </c>
      <c r="V42" s="628">
        <f t="shared" si="6"/>
        <v>0</v>
      </c>
      <c r="W42" s="606">
        <v>0</v>
      </c>
      <c r="X42" s="607">
        <f t="shared" si="7"/>
        <v>0</v>
      </c>
    </row>
    <row r="43" spans="2:24">
      <c r="B43" s="576">
        <v>35</v>
      </c>
      <c r="C43" s="577" t="s">
        <v>892</v>
      </c>
      <c r="D43" s="346">
        <v>0</v>
      </c>
      <c r="E43" s="347">
        <v>0</v>
      </c>
      <c r="F43" s="601">
        <v>0</v>
      </c>
      <c r="G43" s="602">
        <v>0</v>
      </c>
      <c r="H43" s="603">
        <f t="shared" si="0"/>
        <v>0</v>
      </c>
      <c r="I43" s="604">
        <f t="shared" si="1"/>
        <v>0</v>
      </c>
      <c r="J43" s="605">
        <f t="shared" si="8"/>
        <v>0</v>
      </c>
      <c r="K43" s="606">
        <v>0</v>
      </c>
      <c r="L43" s="607">
        <f t="shared" si="4"/>
        <v>0</v>
      </c>
      <c r="N43" s="621">
        <v>35</v>
      </c>
      <c r="O43" s="578" t="s">
        <v>312</v>
      </c>
      <c r="P43" s="346">
        <v>0</v>
      </c>
      <c r="Q43" s="345">
        <v>0</v>
      </c>
      <c r="R43" s="601">
        <v>0.14865258501176068</v>
      </c>
      <c r="S43" s="602">
        <v>5.085362244341636E-2</v>
      </c>
      <c r="T43" s="603">
        <f t="shared" si="5"/>
        <v>0</v>
      </c>
      <c r="U43" s="627">
        <f t="shared" si="2"/>
        <v>0</v>
      </c>
      <c r="V43" s="628">
        <f t="shared" si="6"/>
        <v>0</v>
      </c>
      <c r="W43" s="606">
        <v>0</v>
      </c>
      <c r="X43" s="607">
        <f t="shared" si="7"/>
        <v>0</v>
      </c>
    </row>
    <row r="44" spans="2:24">
      <c r="B44" s="576">
        <v>36</v>
      </c>
      <c r="C44" s="578" t="s">
        <v>881</v>
      </c>
      <c r="D44" s="346">
        <v>0</v>
      </c>
      <c r="E44" s="347">
        <v>0</v>
      </c>
      <c r="F44" s="601">
        <v>0</v>
      </c>
      <c r="G44" s="602">
        <v>0</v>
      </c>
      <c r="H44" s="603">
        <f t="shared" si="0"/>
        <v>0</v>
      </c>
      <c r="I44" s="604">
        <f t="shared" si="1"/>
        <v>0</v>
      </c>
      <c r="J44" s="605">
        <f t="shared" si="8"/>
        <v>0</v>
      </c>
      <c r="K44" s="606">
        <v>0</v>
      </c>
      <c r="L44" s="607">
        <f t="shared" si="4"/>
        <v>0</v>
      </c>
      <c r="N44" s="621">
        <v>36</v>
      </c>
      <c r="O44" s="577" t="s">
        <v>313</v>
      </c>
      <c r="P44" s="346">
        <v>0</v>
      </c>
      <c r="Q44" s="345">
        <v>0</v>
      </c>
      <c r="R44" s="601">
        <v>7.2131985849033077E-3</v>
      </c>
      <c r="S44" s="602">
        <v>1.085343782447154E-2</v>
      </c>
      <c r="T44" s="603">
        <f t="shared" si="5"/>
        <v>0</v>
      </c>
      <c r="U44" s="627">
        <f t="shared" si="2"/>
        <v>0</v>
      </c>
      <c r="V44" s="628">
        <f t="shared" si="6"/>
        <v>0</v>
      </c>
      <c r="W44" s="606">
        <v>0</v>
      </c>
      <c r="X44" s="607">
        <f t="shared" si="7"/>
        <v>0</v>
      </c>
    </row>
    <row r="45" spans="2:24">
      <c r="B45" s="576">
        <v>37</v>
      </c>
      <c r="C45" s="577" t="s">
        <v>24</v>
      </c>
      <c r="D45" s="346">
        <v>0</v>
      </c>
      <c r="E45" s="347">
        <v>0</v>
      </c>
      <c r="F45" s="601">
        <v>0</v>
      </c>
      <c r="G45" s="602">
        <v>0</v>
      </c>
      <c r="H45" s="603">
        <f t="shared" si="0"/>
        <v>0</v>
      </c>
      <c r="I45" s="604">
        <f t="shared" si="1"/>
        <v>0</v>
      </c>
      <c r="J45" s="605">
        <f>SUM(D45:E45)-SUM(H45:I45)</f>
        <v>0</v>
      </c>
      <c r="K45" s="606">
        <v>0</v>
      </c>
      <c r="L45" s="607">
        <f t="shared" si="4"/>
        <v>0</v>
      </c>
      <c r="N45" s="621">
        <v>37</v>
      </c>
      <c r="O45" s="577" t="s">
        <v>314</v>
      </c>
      <c r="P45" s="346">
        <v>0</v>
      </c>
      <c r="Q45" s="345">
        <v>0</v>
      </c>
      <c r="R45" s="601">
        <v>9.4703725171434869E-2</v>
      </c>
      <c r="S45" s="602">
        <v>3.5179719232317677E-2</v>
      </c>
      <c r="T45" s="603">
        <f t="shared" si="5"/>
        <v>0</v>
      </c>
      <c r="U45" s="627">
        <f t="shared" si="2"/>
        <v>0</v>
      </c>
      <c r="V45" s="628">
        <f t="shared" si="6"/>
        <v>0</v>
      </c>
      <c r="W45" s="606">
        <v>0</v>
      </c>
      <c r="X45" s="607">
        <f t="shared" si="7"/>
        <v>0</v>
      </c>
    </row>
    <row r="46" spans="2:24">
      <c r="B46" s="576">
        <v>38</v>
      </c>
      <c r="C46" s="577" t="s">
        <v>893</v>
      </c>
      <c r="D46" s="346">
        <v>0</v>
      </c>
      <c r="E46" s="347">
        <v>0</v>
      </c>
      <c r="F46" s="601">
        <v>1.7652529534375841E-5</v>
      </c>
      <c r="G46" s="602">
        <v>6.2586241076423432E-6</v>
      </c>
      <c r="H46" s="603">
        <f t="shared" si="0"/>
        <v>0</v>
      </c>
      <c r="I46" s="604">
        <f t="shared" si="1"/>
        <v>0</v>
      </c>
      <c r="J46" s="605">
        <f t="shared" si="8"/>
        <v>0</v>
      </c>
      <c r="K46" s="606">
        <v>0</v>
      </c>
      <c r="L46" s="607">
        <f t="shared" si="4"/>
        <v>0</v>
      </c>
      <c r="N46" s="621">
        <v>38</v>
      </c>
      <c r="O46" s="577" t="s">
        <v>899</v>
      </c>
      <c r="P46" s="346">
        <v>0</v>
      </c>
      <c r="Q46" s="345">
        <v>0</v>
      </c>
      <c r="R46" s="601">
        <v>3.1682631037197415E-2</v>
      </c>
      <c r="S46" s="602">
        <v>3.4878026762447847E-2</v>
      </c>
      <c r="T46" s="603">
        <f t="shared" si="5"/>
        <v>0</v>
      </c>
      <c r="U46" s="627">
        <f t="shared" si="2"/>
        <v>0</v>
      </c>
      <c r="V46" s="628">
        <f t="shared" si="6"/>
        <v>0</v>
      </c>
      <c r="W46" s="606">
        <v>0</v>
      </c>
      <c r="X46" s="607">
        <f t="shared" si="7"/>
        <v>0</v>
      </c>
    </row>
    <row r="47" spans="2:24">
      <c r="B47" s="576">
        <v>39</v>
      </c>
      <c r="C47" s="577" t="s">
        <v>894</v>
      </c>
      <c r="D47" s="346">
        <v>0</v>
      </c>
      <c r="E47" s="347">
        <v>0</v>
      </c>
      <c r="F47" s="601">
        <v>0</v>
      </c>
      <c r="G47" s="602">
        <v>0</v>
      </c>
      <c r="H47" s="603">
        <f t="shared" si="0"/>
        <v>0</v>
      </c>
      <c r="I47" s="604">
        <f t="shared" si="1"/>
        <v>0</v>
      </c>
      <c r="J47" s="605">
        <f t="shared" si="8"/>
        <v>0</v>
      </c>
      <c r="K47" s="606">
        <v>0</v>
      </c>
      <c r="L47" s="607">
        <f t="shared" si="4"/>
        <v>0</v>
      </c>
      <c r="N47" s="621">
        <v>39</v>
      </c>
      <c r="O47" s="577" t="s">
        <v>316</v>
      </c>
      <c r="P47" s="346">
        <v>0</v>
      </c>
      <c r="Q47" s="345">
        <v>0</v>
      </c>
      <c r="R47" s="601">
        <v>4.9466479192518828E-2</v>
      </c>
      <c r="S47" s="602">
        <v>3.0619520613672416E-2</v>
      </c>
      <c r="T47" s="603">
        <f t="shared" si="5"/>
        <v>0</v>
      </c>
      <c r="U47" s="627">
        <f t="shared" si="2"/>
        <v>0</v>
      </c>
      <c r="V47" s="628">
        <f t="shared" si="6"/>
        <v>0</v>
      </c>
      <c r="W47" s="606">
        <v>0</v>
      </c>
      <c r="X47" s="607">
        <f t="shared" si="7"/>
        <v>0</v>
      </c>
    </row>
    <row r="48" spans="2:24">
      <c r="B48" s="576">
        <v>40</v>
      </c>
      <c r="C48" s="577" t="s">
        <v>895</v>
      </c>
      <c r="D48" s="346">
        <v>0</v>
      </c>
      <c r="E48" s="347">
        <v>0</v>
      </c>
      <c r="F48" s="601">
        <v>2.3505125679551809E-2</v>
      </c>
      <c r="G48" s="602">
        <v>3.0097892967934352E-2</v>
      </c>
      <c r="H48" s="603">
        <f t="shared" si="0"/>
        <v>0</v>
      </c>
      <c r="I48" s="604">
        <f t="shared" si="1"/>
        <v>0</v>
      </c>
      <c r="J48" s="605">
        <f t="shared" si="8"/>
        <v>0</v>
      </c>
      <c r="K48" s="606">
        <v>0</v>
      </c>
      <c r="L48" s="607">
        <f t="shared" si="4"/>
        <v>0</v>
      </c>
      <c r="N48" s="621">
        <v>40</v>
      </c>
      <c r="O48" s="577" t="s">
        <v>317</v>
      </c>
      <c r="P48" s="346">
        <v>0</v>
      </c>
      <c r="Q48" s="345">
        <v>0</v>
      </c>
      <c r="R48" s="601">
        <v>0.11233881709100449</v>
      </c>
      <c r="S48" s="602">
        <v>3.0672036893983422E-2</v>
      </c>
      <c r="T48" s="603">
        <f t="shared" si="5"/>
        <v>0</v>
      </c>
      <c r="U48" s="627">
        <f t="shared" si="2"/>
        <v>0</v>
      </c>
      <c r="V48" s="628">
        <f t="shared" si="6"/>
        <v>0</v>
      </c>
      <c r="W48" s="606">
        <v>0</v>
      </c>
      <c r="X48" s="607">
        <f t="shared" si="7"/>
        <v>0</v>
      </c>
    </row>
    <row r="49" spans="2:24">
      <c r="B49" s="2163" t="s">
        <v>681</v>
      </c>
      <c r="C49" s="2164"/>
      <c r="D49" s="612">
        <f>SUM(D9:D48)</f>
        <v>0</v>
      </c>
      <c r="E49" s="613">
        <f>SUM(E9:E48)</f>
        <v>0</v>
      </c>
      <c r="F49" s="614"/>
      <c r="G49" s="615"/>
      <c r="H49" s="349">
        <f>SUM(H9:H48)</f>
        <v>0</v>
      </c>
      <c r="I49" s="350">
        <f>SUM(I9:I48)</f>
        <v>0</v>
      </c>
      <c r="J49" s="616">
        <f>SUM(J9:J48)</f>
        <v>0</v>
      </c>
      <c r="K49" s="617">
        <f>SUM(K9:K48)</f>
        <v>0</v>
      </c>
      <c r="L49" s="618">
        <f>SUM(L9:L48)</f>
        <v>0</v>
      </c>
      <c r="N49" s="621">
        <v>41</v>
      </c>
      <c r="O49" s="577" t="s">
        <v>318</v>
      </c>
      <c r="P49" s="346">
        <v>0</v>
      </c>
      <c r="Q49" s="345">
        <v>0</v>
      </c>
      <c r="R49" s="601">
        <v>9.1681563479105013E-2</v>
      </c>
      <c r="S49" s="602">
        <v>2.8242716490371477E-2</v>
      </c>
      <c r="T49" s="603">
        <f t="shared" si="5"/>
        <v>0</v>
      </c>
      <c r="U49" s="627">
        <f t="shared" si="2"/>
        <v>0</v>
      </c>
      <c r="V49" s="628">
        <f t="shared" si="6"/>
        <v>0</v>
      </c>
      <c r="W49" s="606">
        <v>0</v>
      </c>
      <c r="X49" s="607">
        <f t="shared" si="7"/>
        <v>0</v>
      </c>
    </row>
    <row r="50" spans="2:24">
      <c r="H50" s="351" t="s">
        <v>386</v>
      </c>
      <c r="I50" s="112" t="s">
        <v>388</v>
      </c>
      <c r="J50" s="542" t="s">
        <v>798</v>
      </c>
      <c r="K50" s="542" t="s">
        <v>798</v>
      </c>
      <c r="N50" s="621">
        <v>42</v>
      </c>
      <c r="O50" s="577" t="s">
        <v>900</v>
      </c>
      <c r="P50" s="346">
        <v>0</v>
      </c>
      <c r="Q50" s="345">
        <v>0</v>
      </c>
      <c r="R50" s="601">
        <v>0.11117172827932106</v>
      </c>
      <c r="S50" s="602">
        <v>7.0392551837023559E-2</v>
      </c>
      <c r="T50" s="603">
        <f t="shared" si="5"/>
        <v>0</v>
      </c>
      <c r="U50" s="627">
        <f t="shared" si="2"/>
        <v>0</v>
      </c>
      <c r="V50" s="628">
        <f t="shared" si="6"/>
        <v>0</v>
      </c>
      <c r="W50" s="606">
        <v>0</v>
      </c>
      <c r="X50" s="607">
        <f t="shared" si="7"/>
        <v>0</v>
      </c>
    </row>
    <row r="51" spans="2:24">
      <c r="H51" s="112" t="s">
        <v>387</v>
      </c>
      <c r="I51" s="112" t="s">
        <v>387</v>
      </c>
      <c r="J51" s="542" t="s">
        <v>798</v>
      </c>
      <c r="K51" s="542" t="s">
        <v>798</v>
      </c>
      <c r="N51" s="621">
        <v>43</v>
      </c>
      <c r="O51" s="577" t="s">
        <v>320</v>
      </c>
      <c r="P51" s="346">
        <v>0</v>
      </c>
      <c r="Q51" s="345">
        <v>0</v>
      </c>
      <c r="R51" s="601">
        <v>0.1447972338964934</v>
      </c>
      <c r="S51" s="602">
        <v>2.9127702113567227E-2</v>
      </c>
      <c r="T51" s="603">
        <f t="shared" si="5"/>
        <v>0</v>
      </c>
      <c r="U51" s="627">
        <f t="shared" si="2"/>
        <v>0</v>
      </c>
      <c r="V51" s="628">
        <f t="shared" si="6"/>
        <v>0</v>
      </c>
      <c r="W51" s="606">
        <v>0</v>
      </c>
      <c r="X51" s="607">
        <f t="shared" si="7"/>
        <v>0</v>
      </c>
    </row>
    <row r="52" spans="2:24">
      <c r="J52" s="542" t="s">
        <v>798</v>
      </c>
      <c r="K52" s="542" t="s">
        <v>798</v>
      </c>
      <c r="N52" s="621">
        <v>44</v>
      </c>
      <c r="O52" s="577" t="s">
        <v>426</v>
      </c>
      <c r="P52" s="346">
        <v>0</v>
      </c>
      <c r="Q52" s="345">
        <v>0</v>
      </c>
      <c r="R52" s="601">
        <v>0.1028494212078634</v>
      </c>
      <c r="S52" s="602">
        <v>1.3194883965273208E-2</v>
      </c>
      <c r="T52" s="603">
        <f t="shared" si="5"/>
        <v>0</v>
      </c>
      <c r="U52" s="627">
        <f t="shared" si="2"/>
        <v>0</v>
      </c>
      <c r="V52" s="628">
        <f t="shared" si="6"/>
        <v>0</v>
      </c>
      <c r="W52" s="606">
        <v>0</v>
      </c>
      <c r="X52" s="607">
        <f t="shared" si="7"/>
        <v>0</v>
      </c>
    </row>
    <row r="53" spans="2:24" ht="13.5">
      <c r="K53" s="477" t="s">
        <v>799</v>
      </c>
      <c r="N53" s="621">
        <v>45</v>
      </c>
      <c r="O53" s="577" t="s">
        <v>427</v>
      </c>
      <c r="P53" s="346">
        <v>0</v>
      </c>
      <c r="Q53" s="345">
        <v>0</v>
      </c>
      <c r="R53" s="601">
        <v>0.12245219012281004</v>
      </c>
      <c r="S53" s="602">
        <v>1.1635144444581075E-2</v>
      </c>
      <c r="T53" s="603">
        <f t="shared" si="5"/>
        <v>0</v>
      </c>
      <c r="U53" s="627">
        <f t="shared" si="2"/>
        <v>0</v>
      </c>
      <c r="V53" s="628">
        <f t="shared" si="6"/>
        <v>0</v>
      </c>
      <c r="W53" s="606">
        <v>0</v>
      </c>
      <c r="X53" s="607">
        <f t="shared" si="7"/>
        <v>0</v>
      </c>
    </row>
    <row r="54" spans="2:24" ht="13.5">
      <c r="K54" s="477" t="s">
        <v>800</v>
      </c>
      <c r="N54" s="621">
        <v>46</v>
      </c>
      <c r="O54" s="577" t="s">
        <v>428</v>
      </c>
      <c r="P54" s="346">
        <v>0</v>
      </c>
      <c r="Q54" s="345">
        <v>0</v>
      </c>
      <c r="R54" s="601">
        <v>0.17571592604245978</v>
      </c>
      <c r="S54" s="602">
        <v>1.3860496878000344E-2</v>
      </c>
      <c r="T54" s="603">
        <f t="shared" si="5"/>
        <v>0</v>
      </c>
      <c r="U54" s="627">
        <f t="shared" si="2"/>
        <v>0</v>
      </c>
      <c r="V54" s="628">
        <f t="shared" si="6"/>
        <v>0</v>
      </c>
      <c r="W54" s="606">
        <v>0</v>
      </c>
      <c r="X54" s="607">
        <f t="shared" si="7"/>
        <v>0</v>
      </c>
    </row>
    <row r="55" spans="2:24">
      <c r="N55" s="621">
        <v>47</v>
      </c>
      <c r="O55" s="577" t="s">
        <v>429</v>
      </c>
      <c r="P55" s="346">
        <v>0</v>
      </c>
      <c r="Q55" s="345">
        <v>0</v>
      </c>
      <c r="R55" s="601">
        <v>6.2268141446607271E-2</v>
      </c>
      <c r="S55" s="602">
        <v>9.0162601266944552E-3</v>
      </c>
      <c r="T55" s="603">
        <f t="shared" si="5"/>
        <v>0</v>
      </c>
      <c r="U55" s="627">
        <f t="shared" si="2"/>
        <v>0</v>
      </c>
      <c r="V55" s="628">
        <f t="shared" si="6"/>
        <v>0</v>
      </c>
      <c r="W55" s="606">
        <v>0</v>
      </c>
      <c r="X55" s="607">
        <f t="shared" si="7"/>
        <v>0</v>
      </c>
    </row>
    <row r="56" spans="2:24" ht="13.5">
      <c r="K56" s="232" t="s">
        <v>76</v>
      </c>
      <c r="N56" s="621">
        <v>48</v>
      </c>
      <c r="O56" s="577" t="s">
        <v>325</v>
      </c>
      <c r="P56" s="346">
        <v>0</v>
      </c>
      <c r="Q56" s="345">
        <v>0</v>
      </c>
      <c r="R56" s="601">
        <v>5.4900438004842109E-2</v>
      </c>
      <c r="S56" s="602">
        <v>1.0111848745243858E-2</v>
      </c>
      <c r="T56" s="603">
        <f t="shared" si="5"/>
        <v>0</v>
      </c>
      <c r="U56" s="627">
        <f t="shared" si="2"/>
        <v>0</v>
      </c>
      <c r="V56" s="628">
        <f t="shared" si="6"/>
        <v>0</v>
      </c>
      <c r="W56" s="606">
        <v>0</v>
      </c>
      <c r="X56" s="607">
        <f t="shared" si="7"/>
        <v>0</v>
      </c>
    </row>
    <row r="57" spans="2:24">
      <c r="N57" s="621">
        <v>49</v>
      </c>
      <c r="O57" s="577" t="s">
        <v>321</v>
      </c>
      <c r="P57" s="346">
        <v>0</v>
      </c>
      <c r="Q57" s="345">
        <v>0</v>
      </c>
      <c r="R57" s="601">
        <v>9.1615320457115915E-2</v>
      </c>
      <c r="S57" s="602">
        <v>1.0247344657503869E-2</v>
      </c>
      <c r="T57" s="603">
        <f t="shared" si="5"/>
        <v>0</v>
      </c>
      <c r="U57" s="627">
        <f t="shared" si="2"/>
        <v>0</v>
      </c>
      <c r="V57" s="628">
        <f t="shared" si="6"/>
        <v>0</v>
      </c>
      <c r="W57" s="606">
        <v>0</v>
      </c>
      <c r="X57" s="607">
        <f t="shared" si="7"/>
        <v>0</v>
      </c>
    </row>
    <row r="58" spans="2:24">
      <c r="N58" s="621">
        <v>50</v>
      </c>
      <c r="O58" s="578" t="s">
        <v>323</v>
      </c>
      <c r="P58" s="346">
        <v>0</v>
      </c>
      <c r="Q58" s="345">
        <v>0</v>
      </c>
      <c r="R58" s="601">
        <v>0.36259315655612212</v>
      </c>
      <c r="S58" s="602">
        <v>7.1717167526211623E-3</v>
      </c>
      <c r="T58" s="603">
        <f t="shared" si="5"/>
        <v>0</v>
      </c>
      <c r="U58" s="627">
        <f t="shared" si="2"/>
        <v>0</v>
      </c>
      <c r="V58" s="628">
        <f t="shared" si="6"/>
        <v>0</v>
      </c>
      <c r="W58" s="606">
        <v>0</v>
      </c>
      <c r="X58" s="607">
        <f t="shared" si="7"/>
        <v>0</v>
      </c>
    </row>
    <row r="59" spans="2:24">
      <c r="N59" s="621">
        <v>51</v>
      </c>
      <c r="O59" s="577" t="s">
        <v>322</v>
      </c>
      <c r="P59" s="346">
        <v>0</v>
      </c>
      <c r="Q59" s="345">
        <v>0</v>
      </c>
      <c r="R59" s="601">
        <v>0.10447272372966333</v>
      </c>
      <c r="S59" s="602">
        <v>1.1215037954328169E-2</v>
      </c>
      <c r="T59" s="603">
        <f t="shared" si="5"/>
        <v>0</v>
      </c>
      <c r="U59" s="627">
        <f t="shared" si="2"/>
        <v>0</v>
      </c>
      <c r="V59" s="628">
        <f t="shared" si="6"/>
        <v>0</v>
      </c>
      <c r="W59" s="606">
        <v>0</v>
      </c>
      <c r="X59" s="607">
        <f t="shared" si="7"/>
        <v>0</v>
      </c>
    </row>
    <row r="60" spans="2:24">
      <c r="N60" s="621">
        <v>52</v>
      </c>
      <c r="O60" s="577" t="s">
        <v>430</v>
      </c>
      <c r="P60" s="346">
        <v>0</v>
      </c>
      <c r="Q60" s="345">
        <v>0</v>
      </c>
      <c r="R60" s="601">
        <v>0.16865074065797536</v>
      </c>
      <c r="S60" s="602">
        <v>7.5907522905318409E-3</v>
      </c>
      <c r="T60" s="603">
        <f t="shared" si="5"/>
        <v>0</v>
      </c>
      <c r="U60" s="627">
        <f t="shared" si="2"/>
        <v>0</v>
      </c>
      <c r="V60" s="628">
        <f t="shared" si="6"/>
        <v>0</v>
      </c>
      <c r="W60" s="606">
        <v>0</v>
      </c>
      <c r="X60" s="607">
        <f t="shared" si="7"/>
        <v>0</v>
      </c>
    </row>
    <row r="61" spans="2:24">
      <c r="N61" s="621">
        <v>53</v>
      </c>
      <c r="O61" s="577" t="s">
        <v>901</v>
      </c>
      <c r="P61" s="346">
        <v>0</v>
      </c>
      <c r="Q61" s="345">
        <v>0</v>
      </c>
      <c r="R61" s="601">
        <v>0.19462141717058359</v>
      </c>
      <c r="S61" s="602">
        <v>8.8058341946931767E-3</v>
      </c>
      <c r="T61" s="603">
        <f t="shared" si="5"/>
        <v>0</v>
      </c>
      <c r="U61" s="627">
        <f t="shared" si="2"/>
        <v>0</v>
      </c>
      <c r="V61" s="628">
        <f t="shared" si="6"/>
        <v>0</v>
      </c>
      <c r="W61" s="606">
        <v>0</v>
      </c>
      <c r="X61" s="607">
        <f t="shared" si="7"/>
        <v>0</v>
      </c>
    </row>
    <row r="62" spans="2:24">
      <c r="N62" s="621">
        <v>54</v>
      </c>
      <c r="O62" s="577" t="s">
        <v>431</v>
      </c>
      <c r="P62" s="346">
        <v>0</v>
      </c>
      <c r="Q62" s="345">
        <v>0</v>
      </c>
      <c r="R62" s="601">
        <v>0.14987528066678352</v>
      </c>
      <c r="S62" s="602">
        <v>6.4014191204183049E-3</v>
      </c>
      <c r="T62" s="603">
        <f t="shared" si="5"/>
        <v>0</v>
      </c>
      <c r="U62" s="627">
        <f t="shared" si="2"/>
        <v>0</v>
      </c>
      <c r="V62" s="628">
        <f t="shared" si="6"/>
        <v>0</v>
      </c>
      <c r="W62" s="606">
        <v>0</v>
      </c>
      <c r="X62" s="607">
        <f t="shared" si="7"/>
        <v>0</v>
      </c>
    </row>
    <row r="63" spans="2:24">
      <c r="N63" s="621">
        <v>55</v>
      </c>
      <c r="O63" s="577" t="s">
        <v>326</v>
      </c>
      <c r="P63" s="346">
        <v>0</v>
      </c>
      <c r="Q63" s="345">
        <v>0</v>
      </c>
      <c r="R63" s="601">
        <v>0.16047594328832762</v>
      </c>
      <c r="S63" s="602">
        <v>1.9968663310142017E-2</v>
      </c>
      <c r="T63" s="603">
        <f t="shared" si="5"/>
        <v>0</v>
      </c>
      <c r="U63" s="627">
        <f t="shared" si="2"/>
        <v>0</v>
      </c>
      <c r="V63" s="628">
        <f t="shared" si="6"/>
        <v>0</v>
      </c>
      <c r="W63" s="606">
        <v>0</v>
      </c>
      <c r="X63" s="607">
        <f t="shared" si="7"/>
        <v>0</v>
      </c>
    </row>
    <row r="64" spans="2:24">
      <c r="N64" s="621">
        <v>56</v>
      </c>
      <c r="O64" s="577" t="s">
        <v>327</v>
      </c>
      <c r="P64" s="346">
        <v>0</v>
      </c>
      <c r="Q64" s="345">
        <v>0</v>
      </c>
      <c r="R64" s="601">
        <v>9.3082808836233488E-2</v>
      </c>
      <c r="S64" s="602">
        <v>1.7311038067803854E-2</v>
      </c>
      <c r="T64" s="603">
        <f t="shared" si="5"/>
        <v>0</v>
      </c>
      <c r="U64" s="627">
        <f t="shared" si="2"/>
        <v>0</v>
      </c>
      <c r="V64" s="628">
        <f t="shared" si="6"/>
        <v>0</v>
      </c>
      <c r="W64" s="606">
        <v>0</v>
      </c>
      <c r="X64" s="607">
        <f t="shared" si="7"/>
        <v>0</v>
      </c>
    </row>
    <row r="65" spans="14:24">
      <c r="N65" s="621">
        <v>57</v>
      </c>
      <c r="O65" s="577" t="s">
        <v>422</v>
      </c>
      <c r="P65" s="346">
        <v>0</v>
      </c>
      <c r="Q65" s="345">
        <v>0</v>
      </c>
      <c r="R65" s="601">
        <v>3.1274647726266494E-2</v>
      </c>
      <c r="S65" s="602">
        <v>1.4827094764747195E-2</v>
      </c>
      <c r="T65" s="603">
        <f t="shared" si="5"/>
        <v>0</v>
      </c>
      <c r="U65" s="627">
        <f t="shared" si="2"/>
        <v>0</v>
      </c>
      <c r="V65" s="628">
        <f t="shared" si="6"/>
        <v>0</v>
      </c>
      <c r="W65" s="606">
        <v>0</v>
      </c>
      <c r="X65" s="607">
        <f t="shared" si="7"/>
        <v>0</v>
      </c>
    </row>
    <row r="66" spans="14:24">
      <c r="N66" s="621">
        <v>58</v>
      </c>
      <c r="O66" s="577" t="s">
        <v>328</v>
      </c>
      <c r="P66" s="346">
        <v>0</v>
      </c>
      <c r="Q66" s="345">
        <v>0</v>
      </c>
      <c r="R66" s="601">
        <v>7.4733369826751314E-2</v>
      </c>
      <c r="S66" s="602">
        <v>3.4180252507485737E-3</v>
      </c>
      <c r="T66" s="603">
        <f t="shared" si="5"/>
        <v>0</v>
      </c>
      <c r="U66" s="627">
        <f t="shared" si="2"/>
        <v>0</v>
      </c>
      <c r="V66" s="628">
        <f t="shared" si="6"/>
        <v>0</v>
      </c>
      <c r="W66" s="606">
        <v>0</v>
      </c>
      <c r="X66" s="607">
        <f t="shared" si="7"/>
        <v>0</v>
      </c>
    </row>
    <row r="67" spans="14:24">
      <c r="N67" s="621">
        <v>59</v>
      </c>
      <c r="O67" s="577" t="s">
        <v>329</v>
      </c>
      <c r="P67" s="346">
        <v>0</v>
      </c>
      <c r="Q67" s="345">
        <v>0</v>
      </c>
      <c r="R67" s="601">
        <v>0.10933287481096553</v>
      </c>
      <c r="S67" s="602">
        <v>1.1143146267611842E-2</v>
      </c>
      <c r="T67" s="603">
        <f t="shared" si="5"/>
        <v>0</v>
      </c>
      <c r="U67" s="627">
        <f t="shared" si="2"/>
        <v>0</v>
      </c>
      <c r="V67" s="628">
        <f t="shared" si="6"/>
        <v>0</v>
      </c>
      <c r="W67" s="606">
        <v>0</v>
      </c>
      <c r="X67" s="607">
        <f t="shared" si="7"/>
        <v>0</v>
      </c>
    </row>
    <row r="68" spans="14:24">
      <c r="N68" s="621">
        <v>60</v>
      </c>
      <c r="O68" s="577" t="s">
        <v>20</v>
      </c>
      <c r="P68" s="346">
        <v>0</v>
      </c>
      <c r="Q68" s="345">
        <v>0</v>
      </c>
      <c r="R68" s="601">
        <v>0.44879532330239424</v>
      </c>
      <c r="S68" s="602">
        <v>4.313926332821847E-2</v>
      </c>
      <c r="T68" s="603">
        <f t="shared" si="5"/>
        <v>0</v>
      </c>
      <c r="U68" s="627">
        <f t="shared" si="2"/>
        <v>0</v>
      </c>
      <c r="V68" s="628">
        <f t="shared" si="6"/>
        <v>0</v>
      </c>
      <c r="W68" s="606">
        <v>0</v>
      </c>
      <c r="X68" s="607">
        <f t="shared" si="7"/>
        <v>0</v>
      </c>
    </row>
    <row r="69" spans="14:24">
      <c r="N69" s="621">
        <v>61</v>
      </c>
      <c r="O69" s="577" t="s">
        <v>330</v>
      </c>
      <c r="P69" s="346">
        <v>0</v>
      </c>
      <c r="Q69" s="345">
        <v>0</v>
      </c>
      <c r="R69" s="601">
        <v>0</v>
      </c>
      <c r="S69" s="602">
        <v>0</v>
      </c>
      <c r="T69" s="603">
        <f t="shared" si="5"/>
        <v>0</v>
      </c>
      <c r="U69" s="627">
        <f t="shared" si="2"/>
        <v>0</v>
      </c>
      <c r="V69" s="628">
        <f t="shared" si="6"/>
        <v>0</v>
      </c>
      <c r="W69" s="606">
        <v>0</v>
      </c>
      <c r="X69" s="607">
        <f t="shared" si="7"/>
        <v>0</v>
      </c>
    </row>
    <row r="70" spans="14:24">
      <c r="N70" s="621">
        <v>62</v>
      </c>
      <c r="O70" s="577" t="s">
        <v>331</v>
      </c>
      <c r="P70" s="346">
        <v>0</v>
      </c>
      <c r="Q70" s="345">
        <v>0</v>
      </c>
      <c r="R70" s="601">
        <v>0</v>
      </c>
      <c r="S70" s="602">
        <v>0</v>
      </c>
      <c r="T70" s="603">
        <f t="shared" si="5"/>
        <v>0</v>
      </c>
      <c r="U70" s="627">
        <f t="shared" si="2"/>
        <v>0</v>
      </c>
      <c r="V70" s="628">
        <f t="shared" si="6"/>
        <v>0</v>
      </c>
      <c r="W70" s="606">
        <v>0</v>
      </c>
      <c r="X70" s="607">
        <f t="shared" si="7"/>
        <v>0</v>
      </c>
    </row>
    <row r="71" spans="14:24">
      <c r="N71" s="621">
        <v>63</v>
      </c>
      <c r="O71" s="577" t="s">
        <v>332</v>
      </c>
      <c r="P71" s="346">
        <v>0</v>
      </c>
      <c r="Q71" s="345">
        <v>0</v>
      </c>
      <c r="R71" s="601">
        <v>0</v>
      </c>
      <c r="S71" s="602">
        <v>0</v>
      </c>
      <c r="T71" s="603">
        <f t="shared" si="5"/>
        <v>0</v>
      </c>
      <c r="U71" s="627">
        <f t="shared" si="2"/>
        <v>0</v>
      </c>
      <c r="V71" s="628">
        <f t="shared" si="6"/>
        <v>0</v>
      </c>
      <c r="W71" s="606">
        <v>0</v>
      </c>
      <c r="X71" s="607">
        <f t="shared" si="7"/>
        <v>0</v>
      </c>
    </row>
    <row r="72" spans="14:24">
      <c r="N72" s="621">
        <v>64</v>
      </c>
      <c r="O72" s="577" t="s">
        <v>333</v>
      </c>
      <c r="P72" s="346">
        <v>0</v>
      </c>
      <c r="Q72" s="345">
        <v>0</v>
      </c>
      <c r="R72" s="601">
        <v>0</v>
      </c>
      <c r="S72" s="602">
        <v>0</v>
      </c>
      <c r="T72" s="603">
        <f t="shared" si="5"/>
        <v>0</v>
      </c>
      <c r="U72" s="627">
        <f t="shared" ref="U72:U115" si="9">SUM($Q72)*S72</f>
        <v>0</v>
      </c>
      <c r="V72" s="628">
        <f t="shared" si="6"/>
        <v>0</v>
      </c>
      <c r="W72" s="606">
        <v>0</v>
      </c>
      <c r="X72" s="607">
        <f t="shared" si="7"/>
        <v>0</v>
      </c>
    </row>
    <row r="73" spans="14:24">
      <c r="N73" s="621">
        <v>65</v>
      </c>
      <c r="O73" s="578" t="s">
        <v>334</v>
      </c>
      <c r="P73" s="346">
        <v>0</v>
      </c>
      <c r="Q73" s="345">
        <v>0</v>
      </c>
      <c r="R73" s="601">
        <v>0</v>
      </c>
      <c r="S73" s="602">
        <v>0</v>
      </c>
      <c r="T73" s="603">
        <f t="shared" ref="T73:T115" si="10">SUM($Q73)*R73</f>
        <v>0</v>
      </c>
      <c r="U73" s="627">
        <f t="shared" si="9"/>
        <v>0</v>
      </c>
      <c r="V73" s="628">
        <f t="shared" ref="V73:V77" si="11">SUM(P73:Q73)-SUM(T73:U73)</f>
        <v>0</v>
      </c>
      <c r="W73" s="606">
        <v>0</v>
      </c>
      <c r="X73" s="607">
        <f t="shared" ref="X73:X115" si="12">SUM(V73:W73)</f>
        <v>0</v>
      </c>
    </row>
    <row r="74" spans="14:24">
      <c r="N74" s="621">
        <v>66</v>
      </c>
      <c r="O74" s="577" t="s">
        <v>335</v>
      </c>
      <c r="P74" s="346">
        <v>0</v>
      </c>
      <c r="Q74" s="345">
        <v>0</v>
      </c>
      <c r="R74" s="601">
        <v>0</v>
      </c>
      <c r="S74" s="602">
        <v>0</v>
      </c>
      <c r="T74" s="603">
        <f t="shared" si="10"/>
        <v>0</v>
      </c>
      <c r="U74" s="627">
        <f t="shared" si="9"/>
        <v>0</v>
      </c>
      <c r="V74" s="628">
        <f t="shared" si="11"/>
        <v>0</v>
      </c>
      <c r="W74" s="606">
        <v>0</v>
      </c>
      <c r="X74" s="607">
        <f t="shared" si="12"/>
        <v>0</v>
      </c>
    </row>
    <row r="75" spans="14:24">
      <c r="N75" s="621">
        <v>67</v>
      </c>
      <c r="O75" s="577" t="s">
        <v>336</v>
      </c>
      <c r="P75" s="346">
        <v>0</v>
      </c>
      <c r="Q75" s="345">
        <v>0</v>
      </c>
      <c r="R75" s="601">
        <v>0</v>
      </c>
      <c r="S75" s="602">
        <v>0</v>
      </c>
      <c r="T75" s="603">
        <f t="shared" si="10"/>
        <v>0</v>
      </c>
      <c r="U75" s="627">
        <f t="shared" si="9"/>
        <v>0</v>
      </c>
      <c r="V75" s="628">
        <f t="shared" si="11"/>
        <v>0</v>
      </c>
      <c r="W75" s="606">
        <v>0</v>
      </c>
      <c r="X75" s="607">
        <f t="shared" si="12"/>
        <v>0</v>
      </c>
    </row>
    <row r="76" spans="14:24">
      <c r="N76" s="621">
        <v>68</v>
      </c>
      <c r="O76" s="577" t="s">
        <v>337</v>
      </c>
      <c r="P76" s="346">
        <v>0</v>
      </c>
      <c r="Q76" s="345">
        <v>0</v>
      </c>
      <c r="R76" s="601">
        <v>0</v>
      </c>
      <c r="S76" s="602">
        <v>0</v>
      </c>
      <c r="T76" s="603">
        <f t="shared" si="10"/>
        <v>0</v>
      </c>
      <c r="U76" s="627">
        <f t="shared" si="9"/>
        <v>0</v>
      </c>
      <c r="V76" s="628">
        <f t="shared" si="11"/>
        <v>0</v>
      </c>
      <c r="W76" s="606">
        <v>0</v>
      </c>
      <c r="X76" s="607">
        <f t="shared" si="12"/>
        <v>0</v>
      </c>
    </row>
    <row r="77" spans="14:24" ht="12" thickBot="1">
      <c r="N77" s="621">
        <v>69</v>
      </c>
      <c r="O77" s="577" t="s">
        <v>338</v>
      </c>
      <c r="P77" s="346">
        <v>0</v>
      </c>
      <c r="Q77" s="345">
        <v>0</v>
      </c>
      <c r="R77" s="601">
        <v>0</v>
      </c>
      <c r="S77" s="602">
        <v>0</v>
      </c>
      <c r="T77" s="603">
        <f t="shared" si="10"/>
        <v>0</v>
      </c>
      <c r="U77" s="627">
        <f t="shared" si="9"/>
        <v>0</v>
      </c>
      <c r="V77" s="639">
        <f t="shared" si="11"/>
        <v>0</v>
      </c>
      <c r="W77" s="606">
        <v>0</v>
      </c>
      <c r="X77" s="607">
        <f t="shared" si="12"/>
        <v>0</v>
      </c>
    </row>
    <row r="78" spans="14:24" ht="12" thickBot="1">
      <c r="N78" s="621">
        <v>70</v>
      </c>
      <c r="O78" s="577" t="s">
        <v>4</v>
      </c>
      <c r="P78" s="346">
        <v>0</v>
      </c>
      <c r="Q78" s="345">
        <v>0</v>
      </c>
      <c r="R78" s="601">
        <v>0</v>
      </c>
      <c r="S78" s="602">
        <v>0</v>
      </c>
      <c r="T78" s="603">
        <f t="shared" ref="T78:T80" si="13">SUM($Q78)*R78</f>
        <v>0</v>
      </c>
      <c r="U78" s="604">
        <f t="shared" ref="U78:U80" si="14">SUM($Q78)*S78</f>
        <v>0</v>
      </c>
      <c r="V78" s="348">
        <f>SUM(P78:Q78)-SUM(T78:U78)+T116</f>
        <v>0</v>
      </c>
      <c r="W78" s="607">
        <v>0</v>
      </c>
      <c r="X78" s="607">
        <f t="shared" si="12"/>
        <v>0</v>
      </c>
    </row>
    <row r="79" spans="14:24">
      <c r="N79" s="621">
        <v>71</v>
      </c>
      <c r="O79" s="577" t="s">
        <v>21</v>
      </c>
      <c r="P79" s="346">
        <v>0</v>
      </c>
      <c r="Q79" s="345">
        <v>0</v>
      </c>
      <c r="R79" s="601">
        <v>0</v>
      </c>
      <c r="S79" s="602">
        <v>0</v>
      </c>
      <c r="T79" s="603">
        <f t="shared" si="13"/>
        <v>0</v>
      </c>
      <c r="U79" s="627">
        <f t="shared" si="14"/>
        <v>0</v>
      </c>
      <c r="V79" s="636">
        <f t="shared" ref="V79:V115" si="15">SUM(P79:Q79)-SUM(T79:U79)</f>
        <v>0</v>
      </c>
      <c r="W79" s="606">
        <v>0</v>
      </c>
      <c r="X79" s="607">
        <f t="shared" si="12"/>
        <v>0</v>
      </c>
    </row>
    <row r="80" spans="14:24">
      <c r="N80" s="621">
        <v>72</v>
      </c>
      <c r="O80" s="577" t="s">
        <v>339</v>
      </c>
      <c r="P80" s="346">
        <v>0</v>
      </c>
      <c r="Q80" s="345">
        <v>0</v>
      </c>
      <c r="R80" s="601">
        <v>0</v>
      </c>
      <c r="S80" s="602">
        <v>0</v>
      </c>
      <c r="T80" s="603">
        <f t="shared" si="13"/>
        <v>0</v>
      </c>
      <c r="U80" s="627">
        <f t="shared" si="14"/>
        <v>0</v>
      </c>
      <c r="V80" s="628">
        <f t="shared" si="15"/>
        <v>0</v>
      </c>
      <c r="W80" s="606">
        <v>0</v>
      </c>
      <c r="X80" s="607">
        <f t="shared" si="12"/>
        <v>0</v>
      </c>
    </row>
    <row r="81" spans="14:24">
      <c r="N81" s="621">
        <v>73</v>
      </c>
      <c r="O81" s="577" t="s">
        <v>340</v>
      </c>
      <c r="P81" s="346">
        <v>0</v>
      </c>
      <c r="Q81" s="345">
        <v>0</v>
      </c>
      <c r="R81" s="601">
        <v>0</v>
      </c>
      <c r="S81" s="602">
        <v>0</v>
      </c>
      <c r="T81" s="603">
        <f t="shared" si="10"/>
        <v>0</v>
      </c>
      <c r="U81" s="627">
        <f t="shared" si="9"/>
        <v>0</v>
      </c>
      <c r="V81" s="628">
        <f t="shared" si="15"/>
        <v>0</v>
      </c>
      <c r="W81" s="606">
        <v>0</v>
      </c>
      <c r="X81" s="607">
        <f t="shared" si="12"/>
        <v>0</v>
      </c>
    </row>
    <row r="82" spans="14:24" ht="12" thickBot="1">
      <c r="N82" s="621">
        <v>74</v>
      </c>
      <c r="O82" s="577" t="s">
        <v>529</v>
      </c>
      <c r="P82" s="346">
        <v>0</v>
      </c>
      <c r="Q82" s="345">
        <v>0</v>
      </c>
      <c r="R82" s="601">
        <v>0</v>
      </c>
      <c r="S82" s="602">
        <v>0</v>
      </c>
      <c r="T82" s="603">
        <f t="shared" si="10"/>
        <v>0</v>
      </c>
      <c r="U82" s="627">
        <f t="shared" si="9"/>
        <v>0</v>
      </c>
      <c r="V82" s="628">
        <f t="shared" si="15"/>
        <v>0</v>
      </c>
      <c r="W82" s="610">
        <v>0</v>
      </c>
      <c r="X82" s="607">
        <f t="shared" si="12"/>
        <v>0</v>
      </c>
    </row>
    <row r="83" spans="14:24">
      <c r="N83" s="621">
        <v>75</v>
      </c>
      <c r="O83" s="577" t="s">
        <v>341</v>
      </c>
      <c r="P83" s="346">
        <v>0</v>
      </c>
      <c r="Q83" s="345">
        <v>0</v>
      </c>
      <c r="R83" s="601">
        <v>0</v>
      </c>
      <c r="S83" s="602">
        <v>0</v>
      </c>
      <c r="T83" s="603">
        <f t="shared" ref="T83:T89" si="16">SUM($Q83)*R83</f>
        <v>0</v>
      </c>
      <c r="U83" s="627">
        <f t="shared" ref="U83:U89" si="17">SUM($Q83)*S83</f>
        <v>0</v>
      </c>
      <c r="V83" s="628">
        <f t="shared" si="15"/>
        <v>0</v>
      </c>
      <c r="W83" s="352">
        <f>+$U$116*('マージン率 (107）'!G87/SUM('マージン率 (107）'!$G$87:$G$93))</f>
        <v>0</v>
      </c>
      <c r="X83" s="353">
        <f t="shared" si="12"/>
        <v>0</v>
      </c>
    </row>
    <row r="84" spans="14:24">
      <c r="N84" s="621">
        <v>76</v>
      </c>
      <c r="O84" s="577" t="s">
        <v>432</v>
      </c>
      <c r="P84" s="346">
        <v>0</v>
      </c>
      <c r="Q84" s="345">
        <v>0</v>
      </c>
      <c r="R84" s="601">
        <v>0</v>
      </c>
      <c r="S84" s="602">
        <v>0</v>
      </c>
      <c r="T84" s="603">
        <f t="shared" si="16"/>
        <v>0</v>
      </c>
      <c r="U84" s="627">
        <f t="shared" si="17"/>
        <v>0</v>
      </c>
      <c r="V84" s="628">
        <f t="shared" si="15"/>
        <v>0</v>
      </c>
      <c r="W84" s="354">
        <f>+$U$116*('マージン率 (107）'!G88/SUM('マージン率 (107）'!$G$87:$G$93))</f>
        <v>0</v>
      </c>
      <c r="X84" s="353">
        <f t="shared" si="12"/>
        <v>0</v>
      </c>
    </row>
    <row r="85" spans="14:24">
      <c r="N85" s="621">
        <v>77</v>
      </c>
      <c r="O85" s="577" t="s">
        <v>342</v>
      </c>
      <c r="P85" s="346">
        <v>0</v>
      </c>
      <c r="Q85" s="345">
        <v>0</v>
      </c>
      <c r="R85" s="601">
        <v>0</v>
      </c>
      <c r="S85" s="602">
        <v>0</v>
      </c>
      <c r="T85" s="603">
        <f t="shared" si="16"/>
        <v>0</v>
      </c>
      <c r="U85" s="627">
        <f t="shared" si="17"/>
        <v>0</v>
      </c>
      <c r="V85" s="628">
        <f t="shared" si="15"/>
        <v>0</v>
      </c>
      <c r="W85" s="355">
        <f>+$U$116*('マージン率 (107）'!G89/SUM('マージン率 (107）'!$G$87:$G$93))</f>
        <v>0</v>
      </c>
      <c r="X85" s="353">
        <f t="shared" si="12"/>
        <v>0</v>
      </c>
    </row>
    <row r="86" spans="14:24">
      <c r="N86" s="621">
        <v>78</v>
      </c>
      <c r="O86" s="577" t="s">
        <v>343</v>
      </c>
      <c r="P86" s="346">
        <v>0</v>
      </c>
      <c r="Q86" s="345">
        <v>0</v>
      </c>
      <c r="R86" s="601">
        <v>0</v>
      </c>
      <c r="S86" s="602">
        <v>0</v>
      </c>
      <c r="T86" s="603">
        <f t="shared" si="16"/>
        <v>0</v>
      </c>
      <c r="U86" s="627">
        <f t="shared" si="17"/>
        <v>0</v>
      </c>
      <c r="V86" s="628">
        <f t="shared" si="15"/>
        <v>0</v>
      </c>
      <c r="W86" s="356">
        <f>+$U$116*('マージン率 (107）'!G90/SUM('マージン率 (107）'!$G$87:$G$93))</f>
        <v>0</v>
      </c>
      <c r="X86" s="353">
        <f t="shared" si="12"/>
        <v>0</v>
      </c>
    </row>
    <row r="87" spans="14:24">
      <c r="N87" s="621">
        <v>79</v>
      </c>
      <c r="O87" s="577" t="s">
        <v>344</v>
      </c>
      <c r="P87" s="346">
        <v>0</v>
      </c>
      <c r="Q87" s="345">
        <v>0</v>
      </c>
      <c r="R87" s="601">
        <v>0</v>
      </c>
      <c r="S87" s="602">
        <v>0</v>
      </c>
      <c r="T87" s="603">
        <f t="shared" si="16"/>
        <v>0</v>
      </c>
      <c r="U87" s="627">
        <f t="shared" si="17"/>
        <v>0</v>
      </c>
      <c r="V87" s="628">
        <f t="shared" si="15"/>
        <v>0</v>
      </c>
      <c r="W87" s="355">
        <f>+$U$116*('マージン率 (107）'!G91/SUM('マージン率 (107）'!$G$87:$G$93))</f>
        <v>0</v>
      </c>
      <c r="X87" s="353">
        <f t="shared" si="12"/>
        <v>0</v>
      </c>
    </row>
    <row r="88" spans="14:24">
      <c r="N88" s="621">
        <v>80</v>
      </c>
      <c r="O88" s="577" t="s">
        <v>345</v>
      </c>
      <c r="P88" s="346">
        <v>0</v>
      </c>
      <c r="Q88" s="345">
        <v>0</v>
      </c>
      <c r="R88" s="601">
        <v>0</v>
      </c>
      <c r="S88" s="602">
        <v>0</v>
      </c>
      <c r="T88" s="603">
        <f t="shared" si="16"/>
        <v>0</v>
      </c>
      <c r="U88" s="627">
        <f t="shared" si="17"/>
        <v>0</v>
      </c>
      <c r="V88" s="628">
        <f t="shared" si="15"/>
        <v>0</v>
      </c>
      <c r="W88" s="355">
        <f>+$U$116*('マージン率 (107）'!G92/SUM('マージン率 (107）'!$G$87:$G$93))</f>
        <v>0</v>
      </c>
      <c r="X88" s="353">
        <f t="shared" si="12"/>
        <v>0</v>
      </c>
    </row>
    <row r="89" spans="14:24" ht="12" thickBot="1">
      <c r="N89" s="621">
        <v>81</v>
      </c>
      <c r="O89" s="577" t="s">
        <v>346</v>
      </c>
      <c r="P89" s="346">
        <v>0</v>
      </c>
      <c r="Q89" s="345">
        <v>0</v>
      </c>
      <c r="R89" s="601">
        <v>0</v>
      </c>
      <c r="S89" s="602">
        <v>0</v>
      </c>
      <c r="T89" s="603">
        <f t="shared" si="16"/>
        <v>0</v>
      </c>
      <c r="U89" s="627">
        <f t="shared" si="17"/>
        <v>0</v>
      </c>
      <c r="V89" s="628">
        <f t="shared" si="15"/>
        <v>0</v>
      </c>
      <c r="W89" s="357">
        <f>+$U$116*('マージン率 (107）'!G93/SUM('マージン率 (107）'!$G$87:$G$93))</f>
        <v>0</v>
      </c>
      <c r="X89" s="353">
        <f t="shared" si="12"/>
        <v>0</v>
      </c>
    </row>
    <row r="90" spans="14:24">
      <c r="N90" s="621">
        <v>82</v>
      </c>
      <c r="O90" s="577" t="s">
        <v>433</v>
      </c>
      <c r="P90" s="346">
        <v>0</v>
      </c>
      <c r="Q90" s="345">
        <v>0</v>
      </c>
      <c r="R90" s="601">
        <v>0</v>
      </c>
      <c r="S90" s="602">
        <v>0</v>
      </c>
      <c r="T90" s="603">
        <f t="shared" si="10"/>
        <v>0</v>
      </c>
      <c r="U90" s="627">
        <f t="shared" si="9"/>
        <v>0</v>
      </c>
      <c r="V90" s="628">
        <f t="shared" si="15"/>
        <v>0</v>
      </c>
      <c r="W90" s="611">
        <v>0</v>
      </c>
      <c r="X90" s="607">
        <f t="shared" si="12"/>
        <v>0</v>
      </c>
    </row>
    <row r="91" spans="14:24">
      <c r="N91" s="621">
        <v>83</v>
      </c>
      <c r="O91" s="577" t="s">
        <v>434</v>
      </c>
      <c r="P91" s="346">
        <v>0</v>
      </c>
      <c r="Q91" s="345">
        <v>0</v>
      </c>
      <c r="R91" s="601">
        <v>0</v>
      </c>
      <c r="S91" s="602">
        <v>0</v>
      </c>
      <c r="T91" s="603">
        <f t="shared" si="10"/>
        <v>0</v>
      </c>
      <c r="U91" s="627">
        <f t="shared" si="9"/>
        <v>0</v>
      </c>
      <c r="V91" s="628">
        <f t="shared" si="15"/>
        <v>0</v>
      </c>
      <c r="W91" s="606">
        <v>0</v>
      </c>
      <c r="X91" s="607">
        <f t="shared" si="12"/>
        <v>0</v>
      </c>
    </row>
    <row r="92" spans="14:24">
      <c r="N92" s="621">
        <v>84</v>
      </c>
      <c r="O92" s="577" t="s">
        <v>347</v>
      </c>
      <c r="P92" s="346">
        <v>0</v>
      </c>
      <c r="Q92" s="345">
        <v>0</v>
      </c>
      <c r="R92" s="601">
        <v>0</v>
      </c>
      <c r="S92" s="602">
        <v>0</v>
      </c>
      <c r="T92" s="603">
        <f t="shared" si="10"/>
        <v>0</v>
      </c>
      <c r="U92" s="627">
        <f t="shared" si="9"/>
        <v>0</v>
      </c>
      <c r="V92" s="628">
        <f t="shared" si="15"/>
        <v>0</v>
      </c>
      <c r="W92" s="606">
        <v>0</v>
      </c>
      <c r="X92" s="607">
        <f t="shared" si="12"/>
        <v>0</v>
      </c>
    </row>
    <row r="93" spans="14:24">
      <c r="N93" s="621">
        <v>85</v>
      </c>
      <c r="O93" s="577" t="s">
        <v>348</v>
      </c>
      <c r="P93" s="346">
        <v>0</v>
      </c>
      <c r="Q93" s="345">
        <v>0</v>
      </c>
      <c r="R93" s="601">
        <v>0</v>
      </c>
      <c r="S93" s="602">
        <v>0</v>
      </c>
      <c r="T93" s="603">
        <f t="shared" si="10"/>
        <v>0</v>
      </c>
      <c r="U93" s="627">
        <f t="shared" si="9"/>
        <v>0</v>
      </c>
      <c r="V93" s="628">
        <f t="shared" si="15"/>
        <v>0</v>
      </c>
      <c r="W93" s="606">
        <v>0</v>
      </c>
      <c r="X93" s="607">
        <f t="shared" si="12"/>
        <v>0</v>
      </c>
    </row>
    <row r="94" spans="14:24">
      <c r="N94" s="621">
        <v>86</v>
      </c>
      <c r="O94" s="577" t="s">
        <v>349</v>
      </c>
      <c r="P94" s="346">
        <v>0</v>
      </c>
      <c r="Q94" s="345">
        <v>0</v>
      </c>
      <c r="R94" s="601">
        <v>2.569490061687988E-2</v>
      </c>
      <c r="S94" s="602">
        <v>1.9235905569399596E-3</v>
      </c>
      <c r="T94" s="603">
        <f t="shared" si="10"/>
        <v>0</v>
      </c>
      <c r="U94" s="627">
        <f t="shared" si="9"/>
        <v>0</v>
      </c>
      <c r="V94" s="628">
        <f t="shared" si="15"/>
        <v>0</v>
      </c>
      <c r="W94" s="606">
        <v>0</v>
      </c>
      <c r="X94" s="607">
        <f t="shared" si="12"/>
        <v>0</v>
      </c>
    </row>
    <row r="95" spans="14:24">
      <c r="N95" s="621">
        <v>87</v>
      </c>
      <c r="O95" s="577" t="s">
        <v>350</v>
      </c>
      <c r="P95" s="346">
        <v>0</v>
      </c>
      <c r="Q95" s="345">
        <v>0</v>
      </c>
      <c r="R95" s="601">
        <v>0</v>
      </c>
      <c r="S95" s="602">
        <v>0</v>
      </c>
      <c r="T95" s="603">
        <f t="shared" si="10"/>
        <v>0</v>
      </c>
      <c r="U95" s="627">
        <f t="shared" si="9"/>
        <v>0</v>
      </c>
      <c r="V95" s="628">
        <f t="shared" si="15"/>
        <v>0</v>
      </c>
      <c r="W95" s="606">
        <v>0</v>
      </c>
      <c r="X95" s="607">
        <f t="shared" si="12"/>
        <v>0</v>
      </c>
    </row>
    <row r="96" spans="14:24">
      <c r="N96" s="621">
        <v>88</v>
      </c>
      <c r="O96" s="577" t="s">
        <v>435</v>
      </c>
      <c r="P96" s="346">
        <v>0</v>
      </c>
      <c r="Q96" s="345">
        <v>0</v>
      </c>
      <c r="R96" s="601">
        <v>0.19275301499370517</v>
      </c>
      <c r="S96" s="602">
        <v>2.0347240593940146E-2</v>
      </c>
      <c r="T96" s="603">
        <f t="shared" si="10"/>
        <v>0</v>
      </c>
      <c r="U96" s="627">
        <f t="shared" si="9"/>
        <v>0</v>
      </c>
      <c r="V96" s="628">
        <f t="shared" si="15"/>
        <v>0</v>
      </c>
      <c r="W96" s="606">
        <v>0</v>
      </c>
      <c r="X96" s="607">
        <f t="shared" si="12"/>
        <v>0</v>
      </c>
    </row>
    <row r="97" spans="14:24">
      <c r="N97" s="621">
        <v>89</v>
      </c>
      <c r="O97" s="577" t="s">
        <v>5</v>
      </c>
      <c r="P97" s="346">
        <v>0</v>
      </c>
      <c r="Q97" s="345">
        <v>0</v>
      </c>
      <c r="R97" s="601">
        <v>0</v>
      </c>
      <c r="S97" s="602">
        <v>0</v>
      </c>
      <c r="T97" s="603">
        <f t="shared" si="10"/>
        <v>0</v>
      </c>
      <c r="U97" s="627">
        <f t="shared" si="9"/>
        <v>0</v>
      </c>
      <c r="V97" s="628">
        <f t="shared" si="15"/>
        <v>0</v>
      </c>
      <c r="W97" s="606">
        <v>0</v>
      </c>
      <c r="X97" s="607">
        <f t="shared" si="12"/>
        <v>0</v>
      </c>
    </row>
    <row r="98" spans="14:24">
      <c r="N98" s="621">
        <v>90</v>
      </c>
      <c r="O98" s="577" t="s">
        <v>351</v>
      </c>
      <c r="P98" s="346">
        <v>0</v>
      </c>
      <c r="Q98" s="345">
        <v>0</v>
      </c>
      <c r="R98" s="601">
        <v>0</v>
      </c>
      <c r="S98" s="602">
        <v>2.4948418847498499E-5</v>
      </c>
      <c r="T98" s="603">
        <f t="shared" si="10"/>
        <v>0</v>
      </c>
      <c r="U98" s="627">
        <f t="shared" si="9"/>
        <v>0</v>
      </c>
      <c r="V98" s="628">
        <f t="shared" si="15"/>
        <v>0</v>
      </c>
      <c r="W98" s="606">
        <v>0</v>
      </c>
      <c r="X98" s="607">
        <f t="shared" si="12"/>
        <v>0</v>
      </c>
    </row>
    <row r="99" spans="14:24">
      <c r="N99" s="621">
        <v>91</v>
      </c>
      <c r="O99" s="577" t="s">
        <v>352</v>
      </c>
      <c r="P99" s="346">
        <v>0</v>
      </c>
      <c r="Q99" s="345">
        <v>0</v>
      </c>
      <c r="R99" s="601">
        <v>0</v>
      </c>
      <c r="S99" s="602">
        <v>0</v>
      </c>
      <c r="T99" s="603">
        <f t="shared" si="10"/>
        <v>0</v>
      </c>
      <c r="U99" s="627">
        <f t="shared" si="9"/>
        <v>0</v>
      </c>
      <c r="V99" s="628">
        <f t="shared" si="15"/>
        <v>0</v>
      </c>
      <c r="W99" s="606">
        <v>0</v>
      </c>
      <c r="X99" s="607">
        <f t="shared" si="12"/>
        <v>0</v>
      </c>
    </row>
    <row r="100" spans="14:24">
      <c r="N100" s="621">
        <v>92</v>
      </c>
      <c r="O100" s="577" t="s">
        <v>436</v>
      </c>
      <c r="P100" s="346">
        <v>0</v>
      </c>
      <c r="Q100" s="345">
        <v>0</v>
      </c>
      <c r="R100" s="601">
        <v>0</v>
      </c>
      <c r="S100" s="602">
        <v>0</v>
      </c>
      <c r="T100" s="603">
        <f t="shared" si="10"/>
        <v>0</v>
      </c>
      <c r="U100" s="627">
        <f t="shared" si="9"/>
        <v>0</v>
      </c>
      <c r="V100" s="628">
        <f t="shared" si="15"/>
        <v>0</v>
      </c>
      <c r="W100" s="606">
        <v>0</v>
      </c>
      <c r="X100" s="607">
        <f t="shared" si="12"/>
        <v>0</v>
      </c>
    </row>
    <row r="101" spans="14:24">
      <c r="N101" s="621">
        <v>93</v>
      </c>
      <c r="O101" s="577" t="s">
        <v>437</v>
      </c>
      <c r="P101" s="346">
        <v>0</v>
      </c>
      <c r="Q101" s="345">
        <v>0</v>
      </c>
      <c r="R101" s="601">
        <v>0</v>
      </c>
      <c r="S101" s="602">
        <v>0</v>
      </c>
      <c r="T101" s="603">
        <f t="shared" si="10"/>
        <v>0</v>
      </c>
      <c r="U101" s="627">
        <f t="shared" si="9"/>
        <v>0</v>
      </c>
      <c r="V101" s="628">
        <f t="shared" si="15"/>
        <v>0</v>
      </c>
      <c r="W101" s="606">
        <v>0</v>
      </c>
      <c r="X101" s="607">
        <f t="shared" si="12"/>
        <v>0</v>
      </c>
    </row>
    <row r="102" spans="14:24">
      <c r="N102" s="621">
        <v>94</v>
      </c>
      <c r="O102" s="577" t="s">
        <v>438</v>
      </c>
      <c r="P102" s="346">
        <v>0</v>
      </c>
      <c r="Q102" s="345">
        <v>0</v>
      </c>
      <c r="R102" s="601">
        <v>0</v>
      </c>
      <c r="S102" s="602">
        <v>0</v>
      </c>
      <c r="T102" s="603">
        <f t="shared" si="10"/>
        <v>0</v>
      </c>
      <c r="U102" s="627">
        <f t="shared" si="9"/>
        <v>0</v>
      </c>
      <c r="V102" s="628">
        <f t="shared" si="15"/>
        <v>0</v>
      </c>
      <c r="W102" s="606">
        <v>0</v>
      </c>
      <c r="X102" s="607">
        <f t="shared" si="12"/>
        <v>0</v>
      </c>
    </row>
    <row r="103" spans="14:24">
      <c r="N103" s="621">
        <v>95</v>
      </c>
      <c r="O103" s="578" t="s">
        <v>353</v>
      </c>
      <c r="P103" s="346">
        <v>0</v>
      </c>
      <c r="Q103" s="345">
        <v>0</v>
      </c>
      <c r="R103" s="601">
        <v>0</v>
      </c>
      <c r="S103" s="602">
        <v>0</v>
      </c>
      <c r="T103" s="603">
        <f t="shared" si="10"/>
        <v>0</v>
      </c>
      <c r="U103" s="627">
        <f t="shared" si="9"/>
        <v>0</v>
      </c>
      <c r="V103" s="628">
        <f t="shared" si="15"/>
        <v>0</v>
      </c>
      <c r="W103" s="606">
        <v>0</v>
      </c>
      <c r="X103" s="607">
        <f t="shared" si="12"/>
        <v>0</v>
      </c>
    </row>
    <row r="104" spans="14:24">
      <c r="N104" s="621">
        <v>96</v>
      </c>
      <c r="O104" s="577" t="s">
        <v>881</v>
      </c>
      <c r="P104" s="346">
        <v>0</v>
      </c>
      <c r="Q104" s="345">
        <v>0</v>
      </c>
      <c r="R104" s="601">
        <v>0</v>
      </c>
      <c r="S104" s="602">
        <v>0</v>
      </c>
      <c r="T104" s="603">
        <f t="shared" si="10"/>
        <v>0</v>
      </c>
      <c r="U104" s="627">
        <f t="shared" si="9"/>
        <v>0</v>
      </c>
      <c r="V104" s="628">
        <f t="shared" si="15"/>
        <v>0</v>
      </c>
      <c r="W104" s="606">
        <v>0</v>
      </c>
      <c r="X104" s="607">
        <f t="shared" si="12"/>
        <v>0</v>
      </c>
    </row>
    <row r="105" spans="14:24">
      <c r="N105" s="621">
        <v>97</v>
      </c>
      <c r="O105" s="577" t="s">
        <v>355</v>
      </c>
      <c r="P105" s="346">
        <v>0</v>
      </c>
      <c r="Q105" s="345">
        <v>0</v>
      </c>
      <c r="R105" s="601">
        <v>0</v>
      </c>
      <c r="S105" s="602">
        <v>0</v>
      </c>
      <c r="T105" s="603">
        <f t="shared" si="10"/>
        <v>0</v>
      </c>
      <c r="U105" s="627">
        <f t="shared" si="9"/>
        <v>0</v>
      </c>
      <c r="V105" s="628">
        <f t="shared" si="15"/>
        <v>0</v>
      </c>
      <c r="W105" s="606">
        <v>0</v>
      </c>
      <c r="X105" s="607">
        <f t="shared" si="12"/>
        <v>0</v>
      </c>
    </row>
    <row r="106" spans="14:24">
      <c r="N106" s="621">
        <v>98</v>
      </c>
      <c r="O106" s="577" t="s">
        <v>354</v>
      </c>
      <c r="P106" s="346">
        <v>0</v>
      </c>
      <c r="Q106" s="345">
        <v>0</v>
      </c>
      <c r="R106" s="601">
        <v>0</v>
      </c>
      <c r="S106" s="602">
        <v>0</v>
      </c>
      <c r="T106" s="603">
        <f t="shared" si="10"/>
        <v>0</v>
      </c>
      <c r="U106" s="627">
        <f t="shared" si="9"/>
        <v>0</v>
      </c>
      <c r="V106" s="628">
        <f t="shared" si="15"/>
        <v>0</v>
      </c>
      <c r="W106" s="606">
        <v>0</v>
      </c>
      <c r="X106" s="607">
        <f t="shared" si="12"/>
        <v>0</v>
      </c>
    </row>
    <row r="107" spans="14:24">
      <c r="N107" s="621">
        <v>99</v>
      </c>
      <c r="O107" s="577" t="s">
        <v>423</v>
      </c>
      <c r="P107" s="346">
        <v>0</v>
      </c>
      <c r="Q107" s="345">
        <v>0</v>
      </c>
      <c r="R107" s="601">
        <v>0</v>
      </c>
      <c r="S107" s="602">
        <v>0</v>
      </c>
      <c r="T107" s="603">
        <f t="shared" si="10"/>
        <v>0</v>
      </c>
      <c r="U107" s="627">
        <f t="shared" si="9"/>
        <v>0</v>
      </c>
      <c r="V107" s="628">
        <f t="shared" si="15"/>
        <v>0</v>
      </c>
      <c r="W107" s="606">
        <v>0</v>
      </c>
      <c r="X107" s="607">
        <f t="shared" si="12"/>
        <v>0</v>
      </c>
    </row>
    <row r="108" spans="14:24">
      <c r="N108" s="621">
        <v>100</v>
      </c>
      <c r="O108" s="577" t="s">
        <v>356</v>
      </c>
      <c r="P108" s="346">
        <v>0</v>
      </c>
      <c r="Q108" s="345">
        <v>0</v>
      </c>
      <c r="R108" s="601">
        <v>0</v>
      </c>
      <c r="S108" s="602">
        <v>0</v>
      </c>
      <c r="T108" s="603">
        <f t="shared" si="10"/>
        <v>0</v>
      </c>
      <c r="U108" s="627">
        <f t="shared" si="9"/>
        <v>0</v>
      </c>
      <c r="V108" s="628">
        <f t="shared" si="15"/>
        <v>0</v>
      </c>
      <c r="W108" s="606">
        <v>0</v>
      </c>
      <c r="X108" s="607">
        <f t="shared" si="12"/>
        <v>0</v>
      </c>
    </row>
    <row r="109" spans="14:24">
      <c r="N109" s="621">
        <v>101</v>
      </c>
      <c r="O109" s="577" t="s">
        <v>358</v>
      </c>
      <c r="P109" s="346">
        <v>0</v>
      </c>
      <c r="Q109" s="345">
        <v>0</v>
      </c>
      <c r="R109" s="601">
        <v>0</v>
      </c>
      <c r="S109" s="602">
        <v>0</v>
      </c>
      <c r="T109" s="603">
        <f t="shared" si="10"/>
        <v>0</v>
      </c>
      <c r="U109" s="627">
        <f t="shared" si="9"/>
        <v>0</v>
      </c>
      <c r="V109" s="628">
        <f t="shared" si="15"/>
        <v>0</v>
      </c>
      <c r="W109" s="606">
        <v>0</v>
      </c>
      <c r="X109" s="607">
        <f t="shared" si="12"/>
        <v>0</v>
      </c>
    </row>
    <row r="110" spans="14:24">
      <c r="N110" s="621">
        <v>102</v>
      </c>
      <c r="O110" s="577" t="s">
        <v>439</v>
      </c>
      <c r="P110" s="346">
        <v>0</v>
      </c>
      <c r="Q110" s="345">
        <v>0</v>
      </c>
      <c r="R110" s="601">
        <v>0</v>
      </c>
      <c r="S110" s="602">
        <v>0</v>
      </c>
      <c r="T110" s="603">
        <f t="shared" si="10"/>
        <v>0</v>
      </c>
      <c r="U110" s="627">
        <f t="shared" si="9"/>
        <v>0</v>
      </c>
      <c r="V110" s="628">
        <f t="shared" si="15"/>
        <v>0</v>
      </c>
      <c r="W110" s="606">
        <v>0</v>
      </c>
      <c r="X110" s="607">
        <f t="shared" si="12"/>
        <v>0</v>
      </c>
    </row>
    <row r="111" spans="14:24">
      <c r="N111" s="621">
        <v>103</v>
      </c>
      <c r="O111" s="577" t="s">
        <v>359</v>
      </c>
      <c r="P111" s="346">
        <v>0</v>
      </c>
      <c r="Q111" s="345">
        <v>0</v>
      </c>
      <c r="R111" s="601">
        <v>0</v>
      </c>
      <c r="S111" s="602">
        <v>0</v>
      </c>
      <c r="T111" s="603">
        <f t="shared" si="10"/>
        <v>0</v>
      </c>
      <c r="U111" s="627">
        <f t="shared" si="9"/>
        <v>0</v>
      </c>
      <c r="V111" s="628">
        <f t="shared" si="15"/>
        <v>0</v>
      </c>
      <c r="W111" s="606">
        <v>0</v>
      </c>
      <c r="X111" s="607">
        <f t="shared" si="12"/>
        <v>0</v>
      </c>
    </row>
    <row r="112" spans="14:24">
      <c r="N112" s="621">
        <v>104</v>
      </c>
      <c r="O112" s="577" t="s">
        <v>357</v>
      </c>
      <c r="P112" s="346">
        <v>0</v>
      </c>
      <c r="Q112" s="345">
        <v>0</v>
      </c>
      <c r="R112" s="601">
        <v>0</v>
      </c>
      <c r="S112" s="602">
        <v>0</v>
      </c>
      <c r="T112" s="603">
        <f t="shared" si="10"/>
        <v>0</v>
      </c>
      <c r="U112" s="627">
        <f t="shared" si="9"/>
        <v>0</v>
      </c>
      <c r="V112" s="628">
        <f t="shared" si="15"/>
        <v>0</v>
      </c>
      <c r="W112" s="606">
        <v>0</v>
      </c>
      <c r="X112" s="607">
        <f t="shared" si="12"/>
        <v>0</v>
      </c>
    </row>
    <row r="113" spans="14:24">
      <c r="N113" s="621">
        <v>105</v>
      </c>
      <c r="O113" s="577" t="s">
        <v>360</v>
      </c>
      <c r="P113" s="346">
        <v>0</v>
      </c>
      <c r="Q113" s="345">
        <v>0</v>
      </c>
      <c r="R113" s="601">
        <v>1.358086727418413E-4</v>
      </c>
      <c r="S113" s="602">
        <v>4.8150347608471004E-5</v>
      </c>
      <c r="T113" s="603">
        <f t="shared" si="10"/>
        <v>0</v>
      </c>
      <c r="U113" s="627">
        <f t="shared" si="9"/>
        <v>0</v>
      </c>
      <c r="V113" s="628">
        <f t="shared" si="15"/>
        <v>0</v>
      </c>
      <c r="W113" s="606">
        <v>0</v>
      </c>
      <c r="X113" s="607">
        <f t="shared" si="12"/>
        <v>0</v>
      </c>
    </row>
    <row r="114" spans="14:24">
      <c r="N114" s="621">
        <v>106</v>
      </c>
      <c r="O114" s="577" t="s">
        <v>25</v>
      </c>
      <c r="P114" s="346">
        <v>0</v>
      </c>
      <c r="Q114" s="345">
        <v>0</v>
      </c>
      <c r="R114" s="601">
        <v>0</v>
      </c>
      <c r="S114" s="602">
        <v>0</v>
      </c>
      <c r="T114" s="603">
        <f t="shared" si="10"/>
        <v>0</v>
      </c>
      <c r="U114" s="627">
        <f t="shared" si="9"/>
        <v>0</v>
      </c>
      <c r="V114" s="628">
        <f t="shared" si="15"/>
        <v>0</v>
      </c>
      <c r="W114" s="606">
        <v>0</v>
      </c>
      <c r="X114" s="607">
        <f t="shared" si="12"/>
        <v>0</v>
      </c>
    </row>
    <row r="115" spans="14:24">
      <c r="N115" s="623">
        <v>107</v>
      </c>
      <c r="O115" s="624" t="s">
        <v>7</v>
      </c>
      <c r="P115" s="358">
        <v>0</v>
      </c>
      <c r="Q115" s="359">
        <v>0</v>
      </c>
      <c r="R115" s="629">
        <v>2.3505125679551809E-2</v>
      </c>
      <c r="S115" s="630">
        <v>3.0097892967934352E-2</v>
      </c>
      <c r="T115" s="631">
        <f t="shared" si="10"/>
        <v>0</v>
      </c>
      <c r="U115" s="632">
        <f t="shared" si="9"/>
        <v>0</v>
      </c>
      <c r="V115" s="633">
        <f t="shared" si="15"/>
        <v>0</v>
      </c>
      <c r="W115" s="634">
        <v>0</v>
      </c>
      <c r="X115" s="635">
        <f t="shared" si="12"/>
        <v>0</v>
      </c>
    </row>
    <row r="116" spans="14:24">
      <c r="N116" s="2163" t="s">
        <v>681</v>
      </c>
      <c r="O116" s="2164"/>
      <c r="P116" s="612">
        <f>SUM(P9:P115)</f>
        <v>0</v>
      </c>
      <c r="Q116" s="625">
        <f>SUM(Q9:Q115)</f>
        <v>0</v>
      </c>
      <c r="R116" s="614"/>
      <c r="S116" s="615"/>
      <c r="T116" s="349">
        <f>SUM(T9:T115)</f>
        <v>0</v>
      </c>
      <c r="U116" s="360">
        <f>SUM(U9:U115)</f>
        <v>0</v>
      </c>
      <c r="V116" s="626">
        <f>SUM(V9:V115)</f>
        <v>0</v>
      </c>
      <c r="W116" s="617">
        <f>SUM(W9:W115)</f>
        <v>0</v>
      </c>
      <c r="X116" s="618">
        <f>SUM(X9:X115)</f>
        <v>0</v>
      </c>
    </row>
    <row r="117" spans="14:24">
      <c r="T117" s="351" t="s">
        <v>386</v>
      </c>
      <c r="U117" s="112" t="s">
        <v>388</v>
      </c>
    </row>
    <row r="118" spans="14:24">
      <c r="T118" s="112" t="s">
        <v>387</v>
      </c>
      <c r="U118" s="112" t="s">
        <v>387</v>
      </c>
    </row>
  </sheetData>
  <sheetProtection algorithmName="SHA-512" hashValue="T1fdWRiOECLXaqWB7FBCyzZm1qwPi4R9lUzm0+PcsfwOQWFsbeIh15HZhvQxmOq0X4KD/n7Gkxmc6IqRXlAwxQ==" saltValue="ZBrphoxkDmur/boBmxNJMg==" spinCount="100000" sheet="1" formatCells="0" formatColumns="0" formatRows="0" sort="0" autoFilter="0"/>
  <mergeCells count="10">
    <mergeCell ref="B49:C49"/>
    <mergeCell ref="N116:O116"/>
    <mergeCell ref="J6:L6"/>
    <mergeCell ref="V6:X6"/>
    <mergeCell ref="F6:G6"/>
    <mergeCell ref="H6:I6"/>
    <mergeCell ref="P6:Q6"/>
    <mergeCell ref="D6:E6"/>
    <mergeCell ref="R6:S6"/>
    <mergeCell ref="T6:U6"/>
  </mergeCells>
  <phoneticPr fontId="13"/>
  <hyperlinks>
    <hyperlink ref="X1" location="目次!A1" display="目次へ戻る" xr:uid="{00000000-0004-0000-1100-000000000000}"/>
    <hyperlink ref="L1" location="目次!A1" display="目次へ戻る" xr:uid="{00000000-0004-0000-1100-000001000000}"/>
    <hyperlink ref="K56" location="シート④!A1" display="シート④" xr:uid="{00000000-0004-0000-1100-000002000000}"/>
  </hyperlinks>
  <pageMargins left="0.47244094488188981" right="0.47244094488188981" top="0.98425196850393704" bottom="0.78740157480314965" header="0.39370078740157483" footer="0.39370078740157483"/>
  <pageSetup paperSize="9" scale="64" orientation="landscape" r:id="rId1"/>
  <headerFooter alignWithMargins="0">
    <oddHeader>&amp;R&amp;A</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AL73"/>
  <sheetViews>
    <sheetView showGridLines="0" view="pageBreakPreview" zoomScale="90" zoomScaleNormal="75" zoomScaleSheetLayoutView="90" workbookViewId="0">
      <pane ySplit="14" topLeftCell="A15" activePane="bottomLeft" state="frozen"/>
      <selection activeCell="F50" sqref="F50:F52"/>
      <selection pane="bottomLeft" activeCell="F50" sqref="F50:F52"/>
    </sheetView>
  </sheetViews>
  <sheetFormatPr defaultRowHeight="13.5" customHeight="1"/>
  <cols>
    <col min="1" max="1" width="3.5" style="361" customWidth="1"/>
    <col min="2" max="2" width="5" style="361" customWidth="1"/>
    <col min="3" max="3" width="52" style="361" customWidth="1"/>
    <col min="4" max="18" width="14.1640625" style="361" customWidth="1"/>
    <col min="19" max="19" width="5.33203125" style="361" bestFit="1" customWidth="1"/>
    <col min="20" max="20" width="29" style="361" customWidth="1"/>
    <col min="21" max="21" width="1.5" style="361" customWidth="1"/>
    <col min="22" max="22" width="5.33203125" style="361" bestFit="1" customWidth="1"/>
    <col min="23" max="23" width="34.1640625" style="361" customWidth="1"/>
    <col min="24" max="24" width="15.1640625" style="361" customWidth="1"/>
    <col min="25" max="25" width="12.33203125" style="361" customWidth="1"/>
    <col min="26" max="26" width="15.33203125" style="361" customWidth="1"/>
    <col min="27" max="27" width="9.33203125" style="361"/>
    <col min="28" max="28" width="6.5" style="361" customWidth="1"/>
    <col min="29" max="29" width="31.6640625" style="361" customWidth="1"/>
    <col min="30" max="30" width="12.83203125" style="361" customWidth="1"/>
    <col min="31" max="31" width="12.33203125" style="361" customWidth="1"/>
    <col min="32" max="32" width="13.1640625" style="361" customWidth="1"/>
    <col min="33" max="33" width="9.33203125" style="361"/>
    <col min="34" max="34" width="5.5" style="361" customWidth="1"/>
    <col min="35" max="35" width="31.83203125" style="361" customWidth="1"/>
    <col min="36" max="36" width="14.5" style="361" customWidth="1"/>
    <col min="37" max="37" width="12" style="361" customWidth="1"/>
    <col min="38" max="38" width="14.1640625" style="361" customWidth="1"/>
    <col min="39" max="16384" width="9.33203125" style="361"/>
  </cols>
  <sheetData>
    <row r="1" spans="2:38" ht="21.75" customHeight="1">
      <c r="B1" s="362"/>
      <c r="C1" s="363" t="s">
        <v>794</v>
      </c>
      <c r="N1" s="192" t="s">
        <v>73</v>
      </c>
      <c r="T1" s="361" t="s">
        <v>802</v>
      </c>
    </row>
    <row r="2" spans="2:38" ht="15.75" customHeight="1">
      <c r="E2" s="361" t="s">
        <v>702</v>
      </c>
      <c r="J2" s="361" t="s">
        <v>703</v>
      </c>
      <c r="V2" s="364"/>
      <c r="W2" s="365"/>
      <c r="X2" s="365"/>
      <c r="Y2" s="365"/>
      <c r="Z2" s="365"/>
      <c r="AA2" s="366"/>
    </row>
    <row r="3" spans="2:38" ht="15.75" customHeight="1">
      <c r="C3" s="2173" t="s">
        <v>844</v>
      </c>
      <c r="E3" s="367" t="s">
        <v>861</v>
      </c>
      <c r="F3" s="367"/>
      <c r="G3" s="367"/>
      <c r="H3" s="367"/>
      <c r="J3" s="367" t="s">
        <v>704</v>
      </c>
      <c r="L3" s="367"/>
      <c r="M3" s="367"/>
      <c r="N3" s="367"/>
      <c r="P3" s="361" t="s">
        <v>793</v>
      </c>
      <c r="V3" s="368"/>
      <c r="W3" s="369" t="s">
        <v>705</v>
      </c>
      <c r="X3" s="369"/>
      <c r="Y3" s="369"/>
      <c r="Z3" s="369"/>
      <c r="AA3" s="370"/>
    </row>
    <row r="4" spans="2:38" ht="15.75" customHeight="1">
      <c r="B4" s="367"/>
      <c r="C4" s="2174"/>
      <c r="E4" s="371"/>
      <c r="F4" s="372" t="s">
        <v>706</v>
      </c>
      <c r="G4" s="372" t="s">
        <v>707</v>
      </c>
      <c r="H4" s="372" t="s">
        <v>708</v>
      </c>
      <c r="J4" s="373"/>
      <c r="K4" s="374"/>
      <c r="L4" s="372" t="s">
        <v>706</v>
      </c>
      <c r="M4" s="372" t="s">
        <v>707</v>
      </c>
      <c r="N4" s="372" t="s">
        <v>709</v>
      </c>
      <c r="P4" s="375"/>
      <c r="Q4" s="375" t="s">
        <v>710</v>
      </c>
      <c r="V4" s="368"/>
      <c r="W4" s="369" t="s">
        <v>859</v>
      </c>
      <c r="X4" s="376"/>
      <c r="Y4" s="369"/>
      <c r="Z4" s="369"/>
      <c r="AA4" s="370"/>
    </row>
    <row r="5" spans="2:38" ht="15.75" customHeight="1">
      <c r="C5" s="2174"/>
      <c r="E5" s="371" t="s">
        <v>711</v>
      </c>
      <c r="F5" s="466">
        <v>0</v>
      </c>
      <c r="G5" s="466">
        <v>0</v>
      </c>
      <c r="H5" s="377">
        <f>SUM(F5:G5)</f>
        <v>0</v>
      </c>
      <c r="J5" s="373" t="s">
        <v>712</v>
      </c>
      <c r="K5" s="374"/>
      <c r="L5" s="466">
        <v>0</v>
      </c>
      <c r="M5" s="466">
        <v>0</v>
      </c>
      <c r="N5" s="377">
        <f t="shared" ref="N5:N10" si="0">SUM(L5:M5)</f>
        <v>0</v>
      </c>
      <c r="P5" s="375" t="s">
        <v>713</v>
      </c>
      <c r="Q5" s="378">
        <v>0.5</v>
      </c>
      <c r="V5" s="368"/>
      <c r="W5" s="369" t="s">
        <v>860</v>
      </c>
      <c r="X5" s="369"/>
      <c r="Y5" s="369"/>
      <c r="Z5" s="369"/>
      <c r="AA5" s="370"/>
    </row>
    <row r="6" spans="2:38" ht="15.75" customHeight="1">
      <c r="C6" s="2174"/>
      <c r="E6" s="367"/>
      <c r="F6" s="367"/>
      <c r="G6" s="367"/>
      <c r="H6" s="367"/>
      <c r="J6" s="373" t="s">
        <v>714</v>
      </c>
      <c r="K6" s="374"/>
      <c r="L6" s="466">
        <v>0</v>
      </c>
      <c r="M6" s="467"/>
      <c r="N6" s="377">
        <f t="shared" si="0"/>
        <v>0</v>
      </c>
      <c r="P6" s="361" t="s">
        <v>715</v>
      </c>
      <c r="V6" s="379"/>
      <c r="W6" s="380"/>
      <c r="X6" s="380"/>
      <c r="Y6" s="380"/>
      <c r="Z6" s="380"/>
      <c r="AA6" s="381"/>
    </row>
    <row r="7" spans="2:38" ht="15.75" customHeight="1">
      <c r="C7" s="2174"/>
      <c r="E7" s="367" t="s">
        <v>716</v>
      </c>
      <c r="F7" s="367"/>
      <c r="G7" s="367"/>
      <c r="H7" s="367"/>
      <c r="J7" s="373" t="s">
        <v>717</v>
      </c>
      <c r="K7" s="374"/>
      <c r="L7" s="466">
        <v>0</v>
      </c>
      <c r="M7" s="466">
        <v>0</v>
      </c>
      <c r="N7" s="377">
        <f t="shared" si="0"/>
        <v>0</v>
      </c>
      <c r="P7" s="361" t="s">
        <v>718</v>
      </c>
    </row>
    <row r="8" spans="2:38" ht="15.75" customHeight="1">
      <c r="C8" s="2174"/>
      <c r="E8" s="367" t="s">
        <v>719</v>
      </c>
      <c r="F8" s="367"/>
      <c r="G8" s="367"/>
      <c r="H8" s="367"/>
      <c r="J8" s="373" t="s">
        <v>720</v>
      </c>
      <c r="K8" s="374"/>
      <c r="L8" s="466">
        <v>0</v>
      </c>
      <c r="M8" s="466">
        <v>0</v>
      </c>
      <c r="N8" s="377">
        <f t="shared" si="0"/>
        <v>0</v>
      </c>
      <c r="P8" s="361" t="s">
        <v>721</v>
      </c>
      <c r="V8" s="361" t="s">
        <v>722</v>
      </c>
    </row>
    <row r="9" spans="2:38" ht="15.75" customHeight="1">
      <c r="C9" s="2174"/>
      <c r="E9" s="371"/>
      <c r="F9" s="372" t="s">
        <v>706</v>
      </c>
      <c r="G9" s="372" t="s">
        <v>707</v>
      </c>
      <c r="H9" s="372" t="s">
        <v>708</v>
      </c>
      <c r="J9" s="373" t="s">
        <v>723</v>
      </c>
      <c r="K9" s="374"/>
      <c r="L9" s="466">
        <v>0</v>
      </c>
      <c r="M9" s="466">
        <v>0</v>
      </c>
      <c r="N9" s="377">
        <f t="shared" si="0"/>
        <v>0</v>
      </c>
      <c r="P9" s="361" t="s">
        <v>724</v>
      </c>
      <c r="V9" s="361" t="s">
        <v>725</v>
      </c>
    </row>
    <row r="10" spans="2:38" ht="15.75" customHeight="1">
      <c r="C10" s="2174"/>
      <c r="E10" s="382" t="s">
        <v>726</v>
      </c>
      <c r="F10" s="468">
        <v>0</v>
      </c>
      <c r="G10" s="468">
        <v>0</v>
      </c>
      <c r="H10" s="383">
        <f>SUM(F10:G10)</f>
        <v>0</v>
      </c>
      <c r="J10" s="373" t="s">
        <v>727</v>
      </c>
      <c r="K10" s="374"/>
      <c r="L10" s="466">
        <v>0</v>
      </c>
      <c r="M10" s="466">
        <v>0</v>
      </c>
      <c r="N10" s="377">
        <f t="shared" si="0"/>
        <v>0</v>
      </c>
      <c r="V10" s="361" t="s">
        <v>728</v>
      </c>
    </row>
    <row r="11" spans="2:38" ht="13.5" customHeight="1">
      <c r="V11" s="384" t="s">
        <v>729</v>
      </c>
      <c r="AB11" s="384" t="s">
        <v>716</v>
      </c>
      <c r="AH11" s="384" t="s">
        <v>730</v>
      </c>
    </row>
    <row r="12" spans="2:38" ht="13.5" customHeight="1">
      <c r="B12" s="385"/>
      <c r="C12" s="385"/>
      <c r="D12" s="2175" t="s">
        <v>843</v>
      </c>
      <c r="E12" s="2175"/>
      <c r="F12" s="2175"/>
      <c r="G12" s="2175"/>
      <c r="H12" s="2175"/>
      <c r="I12" s="2176"/>
      <c r="J12" s="386" t="s">
        <v>731</v>
      </c>
      <c r="K12" s="387"/>
      <c r="L12" s="388"/>
      <c r="M12" s="387"/>
      <c r="N12" s="387"/>
      <c r="O12" s="387"/>
      <c r="P12" s="387"/>
      <c r="Q12" s="387"/>
      <c r="R12" s="388"/>
      <c r="S12" s="2171" t="s">
        <v>732</v>
      </c>
      <c r="T12" s="2172"/>
      <c r="V12" s="2171"/>
      <c r="W12" s="2172"/>
      <c r="X12" s="389" t="s">
        <v>733</v>
      </c>
      <c r="Y12" s="390"/>
      <c r="Z12" s="391" t="s">
        <v>733</v>
      </c>
      <c r="AB12" s="2171"/>
      <c r="AC12" s="2172"/>
      <c r="AD12" s="389" t="s">
        <v>733</v>
      </c>
      <c r="AE12" s="390"/>
      <c r="AF12" s="391" t="s">
        <v>733</v>
      </c>
      <c r="AH12" s="2171"/>
      <c r="AI12" s="2172"/>
      <c r="AJ12" s="389" t="s">
        <v>733</v>
      </c>
      <c r="AK12" s="390"/>
      <c r="AL12" s="391" t="s">
        <v>733</v>
      </c>
    </row>
    <row r="13" spans="2:38" ht="13.5" customHeight="1">
      <c r="B13" s="392" t="s">
        <v>734</v>
      </c>
      <c r="C13" s="392" t="s">
        <v>735</v>
      </c>
      <c r="D13" s="393" t="s">
        <v>736</v>
      </c>
      <c r="E13" s="394"/>
      <c r="F13" s="395" t="s">
        <v>737</v>
      </c>
      <c r="G13" s="394"/>
      <c r="H13" s="395" t="s">
        <v>738</v>
      </c>
      <c r="I13" s="393"/>
      <c r="J13" s="2177" t="s">
        <v>739</v>
      </c>
      <c r="K13" s="2178"/>
      <c r="L13" s="2178"/>
      <c r="M13" s="2177" t="s">
        <v>740</v>
      </c>
      <c r="N13" s="2178"/>
      <c r="O13" s="2178"/>
      <c r="P13" s="2177" t="s">
        <v>741</v>
      </c>
      <c r="Q13" s="2178"/>
      <c r="R13" s="2178"/>
      <c r="S13" s="2179" t="s">
        <v>742</v>
      </c>
      <c r="T13" s="2180"/>
      <c r="U13" s="396"/>
      <c r="V13" s="2179" t="s">
        <v>742</v>
      </c>
      <c r="W13" s="2180"/>
      <c r="X13" s="397" t="s">
        <v>743</v>
      </c>
      <c r="Y13" s="390"/>
      <c r="Z13" s="398" t="s">
        <v>743</v>
      </c>
      <c r="AB13" s="2179" t="s">
        <v>742</v>
      </c>
      <c r="AC13" s="2180"/>
      <c r="AD13" s="397" t="s">
        <v>743</v>
      </c>
      <c r="AE13" s="390"/>
      <c r="AF13" s="398" t="s">
        <v>743</v>
      </c>
      <c r="AH13" s="2179" t="s">
        <v>742</v>
      </c>
      <c r="AI13" s="2180"/>
      <c r="AJ13" s="397" t="s">
        <v>743</v>
      </c>
      <c r="AK13" s="390"/>
      <c r="AL13" s="398" t="s">
        <v>743</v>
      </c>
    </row>
    <row r="14" spans="2:38" ht="13.5" customHeight="1" thickBot="1">
      <c r="B14" s="399" t="s">
        <v>744</v>
      </c>
      <c r="C14" s="399"/>
      <c r="D14" s="400" t="s">
        <v>745</v>
      </c>
      <c r="E14" s="401" t="s">
        <v>746</v>
      </c>
      <c r="F14" s="400" t="s">
        <v>745</v>
      </c>
      <c r="G14" s="401" t="s">
        <v>746</v>
      </c>
      <c r="H14" s="400" t="s">
        <v>745</v>
      </c>
      <c r="I14" s="401" t="s">
        <v>746</v>
      </c>
      <c r="J14" s="402" t="s">
        <v>747</v>
      </c>
      <c r="K14" s="400" t="s">
        <v>746</v>
      </c>
      <c r="L14" s="400" t="s">
        <v>8</v>
      </c>
      <c r="M14" s="402" t="s">
        <v>747</v>
      </c>
      <c r="N14" s="400" t="s">
        <v>746</v>
      </c>
      <c r="O14" s="400" t="s">
        <v>8</v>
      </c>
      <c r="P14" s="402" t="s">
        <v>747</v>
      </c>
      <c r="Q14" s="400" t="s">
        <v>746</v>
      </c>
      <c r="R14" s="400" t="s">
        <v>8</v>
      </c>
      <c r="S14" s="2181" t="s">
        <v>748</v>
      </c>
      <c r="T14" s="2182"/>
      <c r="V14" s="2181" t="s">
        <v>749</v>
      </c>
      <c r="W14" s="2182"/>
      <c r="X14" s="403" t="s">
        <v>750</v>
      </c>
      <c r="Y14" s="390"/>
      <c r="Z14" s="398" t="s">
        <v>795</v>
      </c>
      <c r="AB14" s="2181" t="s">
        <v>749</v>
      </c>
      <c r="AC14" s="2182"/>
      <c r="AD14" s="403" t="s">
        <v>750</v>
      </c>
      <c r="AE14" s="390"/>
      <c r="AF14" s="454" t="s">
        <v>795</v>
      </c>
      <c r="AH14" s="2181" t="s">
        <v>749</v>
      </c>
      <c r="AI14" s="2182"/>
      <c r="AJ14" s="403" t="s">
        <v>750</v>
      </c>
      <c r="AK14" s="390"/>
      <c r="AL14" s="454" t="s">
        <v>795</v>
      </c>
    </row>
    <row r="15" spans="2:38" ht="13.5" customHeight="1">
      <c r="B15" s="372" t="s">
        <v>751</v>
      </c>
      <c r="C15" s="404" t="s">
        <v>752</v>
      </c>
      <c r="D15" s="377">
        <v>177</v>
      </c>
      <c r="E15" s="377">
        <v>24</v>
      </c>
      <c r="F15" s="377">
        <f t="shared" ref="F15:F44" si="1">1000000*D15/D$47</f>
        <v>608.13875183815946</v>
      </c>
      <c r="G15" s="377">
        <f t="shared" ref="G15:G44" si="2">1000000*E15/E$47</f>
        <v>88.650190043844901</v>
      </c>
      <c r="H15" s="405">
        <f t="shared" ref="H15:H44" si="3">D15/D$45*100</f>
        <v>1.2721914755983612</v>
      </c>
      <c r="I15" s="405">
        <f t="shared" ref="I15:I44" si="4">E15/E$45*100</f>
        <v>0.60331825037707398</v>
      </c>
      <c r="J15" s="457">
        <f t="shared" ref="J15:J23" si="5">((F$5*F15)/1000)*$Q$5</f>
        <v>0</v>
      </c>
      <c r="K15" s="458">
        <f t="shared" ref="K15:K44" si="6">(G$5*G15)/1000</f>
        <v>0</v>
      </c>
      <c r="L15" s="459">
        <f>SUM(J15:K15)</f>
        <v>0</v>
      </c>
      <c r="M15" s="457">
        <f t="shared" ref="M15:M23" si="7">(((F$10*H15)/100))*$Q$5</f>
        <v>0</v>
      </c>
      <c r="N15" s="458">
        <f t="shared" ref="N15:N23" si="8">(((G$10*I15)/100))</f>
        <v>0</v>
      </c>
      <c r="O15" s="459">
        <f>SUM(M15:N15)</f>
        <v>0</v>
      </c>
      <c r="P15" s="544">
        <f>(L$5*F15/SUM(F$15:F$23))*$Q$5</f>
        <v>0</v>
      </c>
      <c r="Q15" s="458">
        <f t="shared" ref="Q15:Q23" si="9">((M$5*G15/SUM(G$15:G$23)))</f>
        <v>0</v>
      </c>
      <c r="R15" s="460">
        <f>SUM(P15:Q15)</f>
        <v>0</v>
      </c>
      <c r="S15" s="406">
        <v>31</v>
      </c>
      <c r="T15" s="407" t="s">
        <v>753</v>
      </c>
      <c r="V15" s="408">
        <v>1</v>
      </c>
      <c r="W15" s="409" t="s">
        <v>0</v>
      </c>
      <c r="X15" s="469">
        <f>SUMIF($S$15:$S$44,V15,$L$15:$L$44)</f>
        <v>0</v>
      </c>
      <c r="Y15" s="410"/>
      <c r="Z15" s="473">
        <f>X15/100000</f>
        <v>0</v>
      </c>
      <c r="AB15" s="408">
        <v>1</v>
      </c>
      <c r="AC15" s="409" t="s">
        <v>0</v>
      </c>
      <c r="AD15" s="469">
        <f t="shared" ref="AD15:AD54" si="10">SUMIF($S$15:$S$44,AB15,$O$15:$O$44)</f>
        <v>0</v>
      </c>
      <c r="AE15" s="410"/>
      <c r="AF15" s="473">
        <f>AD15/100000</f>
        <v>0</v>
      </c>
      <c r="AH15" s="408">
        <v>1</v>
      </c>
      <c r="AI15" s="409" t="s">
        <v>0</v>
      </c>
      <c r="AJ15" s="469">
        <f t="shared" ref="AJ15:AJ54" si="11">SUMIF($S$15:$S$44,AH15,$R$15:$R$44)</f>
        <v>0</v>
      </c>
      <c r="AK15" s="410"/>
      <c r="AL15" s="473">
        <f>AJ15/100000</f>
        <v>0</v>
      </c>
    </row>
    <row r="16" spans="2:38" ht="13.5" customHeight="1">
      <c r="B16" s="372" t="s">
        <v>751</v>
      </c>
      <c r="C16" s="404" t="s">
        <v>754</v>
      </c>
      <c r="D16" s="377">
        <v>1152</v>
      </c>
      <c r="E16" s="377">
        <v>121</v>
      </c>
      <c r="F16" s="377">
        <f t="shared" si="1"/>
        <v>3958.0556051839535</v>
      </c>
      <c r="G16" s="377">
        <f t="shared" si="2"/>
        <v>446.94470813771807</v>
      </c>
      <c r="H16" s="405">
        <f t="shared" si="3"/>
        <v>8.2800258750808595</v>
      </c>
      <c r="I16" s="405">
        <f t="shared" si="4"/>
        <v>3.0417295123177475</v>
      </c>
      <c r="J16" s="461">
        <f t="shared" si="5"/>
        <v>0</v>
      </c>
      <c r="K16" s="458">
        <f t="shared" si="6"/>
        <v>0</v>
      </c>
      <c r="L16" s="459">
        <f>SUM(J16:K16)</f>
        <v>0</v>
      </c>
      <c r="M16" s="461">
        <f t="shared" si="7"/>
        <v>0</v>
      </c>
      <c r="N16" s="458">
        <f t="shared" si="8"/>
        <v>0</v>
      </c>
      <c r="O16" s="459">
        <f>SUM(M16:N16)</f>
        <v>0</v>
      </c>
      <c r="P16" s="461">
        <f t="shared" ref="P16:P23" si="12">(L$5*F16/SUM(F$15:F$23))*$Q$5</f>
        <v>0</v>
      </c>
      <c r="Q16" s="458">
        <f t="shared" si="9"/>
        <v>0</v>
      </c>
      <c r="R16" s="460">
        <f>SUM(P16:Q16)</f>
        <v>0</v>
      </c>
      <c r="S16" s="406">
        <v>31</v>
      </c>
      <c r="T16" s="407" t="s">
        <v>753</v>
      </c>
      <c r="V16" s="411">
        <v>2</v>
      </c>
      <c r="W16" s="412" t="s">
        <v>243</v>
      </c>
      <c r="X16" s="470">
        <f t="shared" ref="X16:X54" si="13">SUMIF($S$15:$S$44,V16,$L$15:$L$44)</f>
        <v>0</v>
      </c>
      <c r="Y16" s="410"/>
      <c r="Z16" s="474">
        <f t="shared" ref="Z16:Z54" si="14">X16/100000</f>
        <v>0</v>
      </c>
      <c r="AB16" s="411">
        <v>2</v>
      </c>
      <c r="AC16" s="412" t="s">
        <v>243</v>
      </c>
      <c r="AD16" s="470">
        <f t="shared" si="10"/>
        <v>0</v>
      </c>
      <c r="AE16" s="410"/>
      <c r="AF16" s="474">
        <f>AD16/100000</f>
        <v>0</v>
      </c>
      <c r="AH16" s="411">
        <v>2</v>
      </c>
      <c r="AI16" s="412" t="s">
        <v>243</v>
      </c>
      <c r="AJ16" s="470">
        <f t="shared" si="11"/>
        <v>0</v>
      </c>
      <c r="AK16" s="410"/>
      <c r="AL16" s="474">
        <f>AJ16/100000</f>
        <v>0</v>
      </c>
    </row>
    <row r="17" spans="2:38" ht="13.5" customHeight="1">
      <c r="B17" s="372" t="s">
        <v>751</v>
      </c>
      <c r="C17" s="404" t="s">
        <v>755</v>
      </c>
      <c r="D17" s="377">
        <v>1660</v>
      </c>
      <c r="E17" s="377">
        <v>723</v>
      </c>
      <c r="F17" s="377">
        <f t="shared" si="1"/>
        <v>5703.4481810810439</v>
      </c>
      <c r="G17" s="377">
        <f t="shared" si="2"/>
        <v>2670.586975070828</v>
      </c>
      <c r="H17" s="405">
        <f t="shared" si="3"/>
        <v>11.931287285272766</v>
      </c>
      <c r="I17" s="405">
        <f t="shared" si="4"/>
        <v>18.174962292609351</v>
      </c>
      <c r="J17" s="461">
        <f t="shared" si="5"/>
        <v>0</v>
      </c>
      <c r="K17" s="458">
        <f t="shared" si="6"/>
        <v>0</v>
      </c>
      <c r="L17" s="459">
        <f>SUM(J17:K17)</f>
        <v>0</v>
      </c>
      <c r="M17" s="461">
        <f t="shared" si="7"/>
        <v>0</v>
      </c>
      <c r="N17" s="458">
        <f t="shared" si="8"/>
        <v>0</v>
      </c>
      <c r="O17" s="459">
        <f>SUM(M17:N17)</f>
        <v>0</v>
      </c>
      <c r="P17" s="461">
        <f t="shared" si="12"/>
        <v>0</v>
      </c>
      <c r="Q17" s="458">
        <f t="shared" si="9"/>
        <v>0</v>
      </c>
      <c r="R17" s="460">
        <f>SUM(P17:Q17)</f>
        <v>0</v>
      </c>
      <c r="S17" s="406">
        <v>31</v>
      </c>
      <c r="T17" s="407" t="s">
        <v>753</v>
      </c>
      <c r="V17" s="411">
        <v>3</v>
      </c>
      <c r="W17" s="412" t="s">
        <v>1</v>
      </c>
      <c r="X17" s="470">
        <f t="shared" si="13"/>
        <v>0</v>
      </c>
      <c r="Y17" s="410"/>
      <c r="Z17" s="474">
        <f t="shared" si="14"/>
        <v>0</v>
      </c>
      <c r="AB17" s="411">
        <v>3</v>
      </c>
      <c r="AC17" s="412" t="s">
        <v>1</v>
      </c>
      <c r="AD17" s="470">
        <f t="shared" si="10"/>
        <v>0</v>
      </c>
      <c r="AE17" s="410"/>
      <c r="AF17" s="474">
        <f t="shared" ref="AF17:AF54" si="15">AD17/100000</f>
        <v>0</v>
      </c>
      <c r="AH17" s="411">
        <v>3</v>
      </c>
      <c r="AI17" s="412" t="s">
        <v>1</v>
      </c>
      <c r="AJ17" s="470">
        <f t="shared" si="11"/>
        <v>0</v>
      </c>
      <c r="AK17" s="410"/>
      <c r="AL17" s="474">
        <f t="shared" ref="AL17:AL53" si="16">AJ17/100000</f>
        <v>0</v>
      </c>
    </row>
    <row r="18" spans="2:38" ht="13.5" customHeight="1">
      <c r="B18" s="372" t="s">
        <v>751</v>
      </c>
      <c r="C18" s="404" t="s">
        <v>756</v>
      </c>
      <c r="D18" s="377">
        <v>264</v>
      </c>
      <c r="E18" s="377">
        <v>190</v>
      </c>
      <c r="F18" s="377">
        <f t="shared" si="1"/>
        <v>907.05440952132267</v>
      </c>
      <c r="G18" s="377">
        <f t="shared" si="2"/>
        <v>701.81400451377215</v>
      </c>
      <c r="H18" s="405">
        <f t="shared" si="3"/>
        <v>1.8975059297060302</v>
      </c>
      <c r="I18" s="405">
        <f t="shared" si="4"/>
        <v>4.776269482151835</v>
      </c>
      <c r="J18" s="461">
        <f t="shared" si="5"/>
        <v>0</v>
      </c>
      <c r="K18" s="458">
        <f t="shared" si="6"/>
        <v>0</v>
      </c>
      <c r="L18" s="459">
        <f t="shared" ref="L18:L44" si="17">SUM(J18:K18)</f>
        <v>0</v>
      </c>
      <c r="M18" s="461">
        <f t="shared" si="7"/>
        <v>0</v>
      </c>
      <c r="N18" s="458">
        <f t="shared" si="8"/>
        <v>0</v>
      </c>
      <c r="O18" s="459">
        <f t="shared" ref="O18:O44" si="18">SUM(M18:N18)</f>
        <v>0</v>
      </c>
      <c r="P18" s="461">
        <f t="shared" si="12"/>
        <v>0</v>
      </c>
      <c r="Q18" s="458">
        <f t="shared" si="9"/>
        <v>0</v>
      </c>
      <c r="R18" s="460">
        <f t="shared" ref="R18:R44" si="19">SUM(P18:Q18)</f>
        <v>0</v>
      </c>
      <c r="S18" s="406">
        <v>31</v>
      </c>
      <c r="T18" s="407" t="s">
        <v>753</v>
      </c>
      <c r="V18" s="411">
        <v>4</v>
      </c>
      <c r="W18" s="412" t="s">
        <v>2</v>
      </c>
      <c r="X18" s="470">
        <f t="shared" si="13"/>
        <v>0</v>
      </c>
      <c r="Y18" s="410"/>
      <c r="Z18" s="474">
        <f t="shared" si="14"/>
        <v>0</v>
      </c>
      <c r="AB18" s="411">
        <v>4</v>
      </c>
      <c r="AC18" s="412" t="s">
        <v>2</v>
      </c>
      <c r="AD18" s="470">
        <f t="shared" si="10"/>
        <v>0</v>
      </c>
      <c r="AE18" s="410"/>
      <c r="AF18" s="474">
        <f t="shared" si="15"/>
        <v>0</v>
      </c>
      <c r="AH18" s="411">
        <v>4</v>
      </c>
      <c r="AI18" s="412" t="s">
        <v>2</v>
      </c>
      <c r="AJ18" s="470">
        <f t="shared" si="11"/>
        <v>0</v>
      </c>
      <c r="AK18" s="410"/>
      <c r="AL18" s="474">
        <f t="shared" si="16"/>
        <v>0</v>
      </c>
    </row>
    <row r="19" spans="2:38" ht="13.5" customHeight="1">
      <c r="B19" s="372" t="s">
        <v>751</v>
      </c>
      <c r="C19" s="404" t="s">
        <v>757</v>
      </c>
      <c r="D19" s="377">
        <v>96</v>
      </c>
      <c r="E19" s="377">
        <v>36</v>
      </c>
      <c r="F19" s="377">
        <f t="shared" si="1"/>
        <v>329.83796709866277</v>
      </c>
      <c r="G19" s="377">
        <f t="shared" si="2"/>
        <v>132.97528506576737</v>
      </c>
      <c r="H19" s="405">
        <f t="shared" si="3"/>
        <v>0.69000215625673833</v>
      </c>
      <c r="I19" s="405">
        <f t="shared" si="4"/>
        <v>0.90497737556561098</v>
      </c>
      <c r="J19" s="461">
        <f t="shared" si="5"/>
        <v>0</v>
      </c>
      <c r="K19" s="458">
        <f t="shared" si="6"/>
        <v>0</v>
      </c>
      <c r="L19" s="459">
        <f t="shared" si="17"/>
        <v>0</v>
      </c>
      <c r="M19" s="461">
        <f t="shared" si="7"/>
        <v>0</v>
      </c>
      <c r="N19" s="458">
        <f t="shared" si="8"/>
        <v>0</v>
      </c>
      <c r="O19" s="459">
        <f t="shared" si="18"/>
        <v>0</v>
      </c>
      <c r="P19" s="461">
        <f t="shared" si="12"/>
        <v>0</v>
      </c>
      <c r="Q19" s="458">
        <f t="shared" si="9"/>
        <v>0</v>
      </c>
      <c r="R19" s="460">
        <f t="shared" si="19"/>
        <v>0</v>
      </c>
      <c r="S19" s="406">
        <v>31</v>
      </c>
      <c r="T19" s="407" t="s">
        <v>753</v>
      </c>
      <c r="V19" s="411">
        <v>5</v>
      </c>
      <c r="W19" s="412" t="s">
        <v>405</v>
      </c>
      <c r="X19" s="470">
        <f t="shared" si="13"/>
        <v>0</v>
      </c>
      <c r="Y19" s="410"/>
      <c r="Z19" s="474">
        <f t="shared" si="14"/>
        <v>0</v>
      </c>
      <c r="AB19" s="411">
        <v>5</v>
      </c>
      <c r="AC19" s="412" t="s">
        <v>405</v>
      </c>
      <c r="AD19" s="470">
        <f t="shared" si="10"/>
        <v>0</v>
      </c>
      <c r="AE19" s="410"/>
      <c r="AF19" s="474">
        <f t="shared" si="15"/>
        <v>0</v>
      </c>
      <c r="AH19" s="411">
        <v>5</v>
      </c>
      <c r="AI19" s="412" t="s">
        <v>405</v>
      </c>
      <c r="AJ19" s="470">
        <f t="shared" si="11"/>
        <v>0</v>
      </c>
      <c r="AK19" s="410"/>
      <c r="AL19" s="474">
        <f t="shared" si="16"/>
        <v>0</v>
      </c>
    </row>
    <row r="20" spans="2:38" ht="13.5" customHeight="1">
      <c r="B20" s="372" t="s">
        <v>751</v>
      </c>
      <c r="C20" s="404" t="s">
        <v>759</v>
      </c>
      <c r="D20" s="377">
        <v>94</v>
      </c>
      <c r="E20" s="377">
        <v>10</v>
      </c>
      <c r="F20" s="377">
        <f t="shared" si="1"/>
        <v>322.96634278410733</v>
      </c>
      <c r="G20" s="377">
        <f t="shared" si="2"/>
        <v>36.93757918493538</v>
      </c>
      <c r="H20" s="405">
        <f t="shared" si="3"/>
        <v>0.67562711133472297</v>
      </c>
      <c r="I20" s="405">
        <f t="shared" si="4"/>
        <v>0.25138260432378079</v>
      </c>
      <c r="J20" s="461">
        <f t="shared" si="5"/>
        <v>0</v>
      </c>
      <c r="K20" s="458">
        <f t="shared" si="6"/>
        <v>0</v>
      </c>
      <c r="L20" s="459">
        <f t="shared" si="17"/>
        <v>0</v>
      </c>
      <c r="M20" s="461">
        <f t="shared" si="7"/>
        <v>0</v>
      </c>
      <c r="N20" s="458">
        <f t="shared" si="8"/>
        <v>0</v>
      </c>
      <c r="O20" s="459">
        <f t="shared" si="18"/>
        <v>0</v>
      </c>
      <c r="P20" s="461">
        <f t="shared" si="12"/>
        <v>0</v>
      </c>
      <c r="Q20" s="458">
        <f t="shared" si="9"/>
        <v>0</v>
      </c>
      <c r="R20" s="460">
        <f t="shared" si="19"/>
        <v>0</v>
      </c>
      <c r="S20" s="406">
        <v>31</v>
      </c>
      <c r="T20" s="407" t="s">
        <v>753</v>
      </c>
      <c r="V20" s="411">
        <v>6</v>
      </c>
      <c r="W20" s="412" t="s">
        <v>406</v>
      </c>
      <c r="X20" s="470">
        <f t="shared" si="13"/>
        <v>0</v>
      </c>
      <c r="Y20" s="410"/>
      <c r="Z20" s="474">
        <f t="shared" si="14"/>
        <v>0</v>
      </c>
      <c r="AB20" s="411">
        <v>6</v>
      </c>
      <c r="AC20" s="412" t="s">
        <v>406</v>
      </c>
      <c r="AD20" s="470">
        <f t="shared" si="10"/>
        <v>0</v>
      </c>
      <c r="AE20" s="410"/>
      <c r="AF20" s="474">
        <f t="shared" si="15"/>
        <v>0</v>
      </c>
      <c r="AH20" s="411">
        <v>6</v>
      </c>
      <c r="AI20" s="412" t="s">
        <v>406</v>
      </c>
      <c r="AJ20" s="470">
        <f t="shared" si="11"/>
        <v>0</v>
      </c>
      <c r="AK20" s="410"/>
      <c r="AL20" s="474">
        <f t="shared" si="16"/>
        <v>0</v>
      </c>
    </row>
    <row r="21" spans="2:38" ht="13.5" customHeight="1">
      <c r="B21" s="372" t="s">
        <v>751</v>
      </c>
      <c r="C21" s="404" t="s">
        <v>845</v>
      </c>
      <c r="D21" s="377">
        <v>272</v>
      </c>
      <c r="E21" s="377">
        <v>34</v>
      </c>
      <c r="F21" s="377">
        <f t="shared" si="1"/>
        <v>934.54090677954457</v>
      </c>
      <c r="G21" s="377">
        <f t="shared" si="2"/>
        <v>125.58776922878029</v>
      </c>
      <c r="H21" s="405">
        <f t="shared" si="3"/>
        <v>1.9550061093940918</v>
      </c>
      <c r="I21" s="405">
        <f t="shared" si="4"/>
        <v>0.85470085470085477</v>
      </c>
      <c r="J21" s="461">
        <f t="shared" si="5"/>
        <v>0</v>
      </c>
      <c r="K21" s="458">
        <f t="shared" si="6"/>
        <v>0</v>
      </c>
      <c r="L21" s="459">
        <f t="shared" si="17"/>
        <v>0</v>
      </c>
      <c r="M21" s="461">
        <f t="shared" si="7"/>
        <v>0</v>
      </c>
      <c r="N21" s="458">
        <f t="shared" si="8"/>
        <v>0</v>
      </c>
      <c r="O21" s="459">
        <f t="shared" si="18"/>
        <v>0</v>
      </c>
      <c r="P21" s="461">
        <f t="shared" si="12"/>
        <v>0</v>
      </c>
      <c r="Q21" s="458">
        <f t="shared" si="9"/>
        <v>0</v>
      </c>
      <c r="R21" s="460">
        <f t="shared" si="19"/>
        <v>0</v>
      </c>
      <c r="S21" s="406">
        <v>37</v>
      </c>
      <c r="T21" s="407" t="s">
        <v>24</v>
      </c>
      <c r="V21" s="411">
        <v>7</v>
      </c>
      <c r="W21" s="412" t="s">
        <v>11</v>
      </c>
      <c r="X21" s="470">
        <f t="shared" si="13"/>
        <v>0</v>
      </c>
      <c r="Y21" s="410"/>
      <c r="Z21" s="474">
        <f t="shared" si="14"/>
        <v>0</v>
      </c>
      <c r="AB21" s="411">
        <v>7</v>
      </c>
      <c r="AC21" s="412" t="s">
        <v>11</v>
      </c>
      <c r="AD21" s="470">
        <f t="shared" si="10"/>
        <v>0</v>
      </c>
      <c r="AE21" s="410"/>
      <c r="AF21" s="474">
        <f t="shared" si="15"/>
        <v>0</v>
      </c>
      <c r="AH21" s="411">
        <v>7</v>
      </c>
      <c r="AI21" s="412" t="s">
        <v>11</v>
      </c>
      <c r="AJ21" s="470">
        <f t="shared" si="11"/>
        <v>0</v>
      </c>
      <c r="AK21" s="410"/>
      <c r="AL21" s="474">
        <f t="shared" si="16"/>
        <v>0</v>
      </c>
    </row>
    <row r="22" spans="2:38" ht="13.5" customHeight="1">
      <c r="B22" s="372" t="s">
        <v>751</v>
      </c>
      <c r="C22" s="404" t="s">
        <v>760</v>
      </c>
      <c r="D22" s="377">
        <v>695</v>
      </c>
      <c r="E22" s="377">
        <v>416</v>
      </c>
      <c r="F22" s="377">
        <f t="shared" si="1"/>
        <v>2387.8894493080275</v>
      </c>
      <c r="G22" s="377">
        <f t="shared" si="2"/>
        <v>1536.6032940933117</v>
      </c>
      <c r="H22" s="405">
        <f t="shared" si="3"/>
        <v>4.9953281104003446</v>
      </c>
      <c r="I22" s="405">
        <f t="shared" si="4"/>
        <v>10.457516339869281</v>
      </c>
      <c r="J22" s="461">
        <f t="shared" si="5"/>
        <v>0</v>
      </c>
      <c r="K22" s="458">
        <f t="shared" si="6"/>
        <v>0</v>
      </c>
      <c r="L22" s="459">
        <f t="shared" si="17"/>
        <v>0</v>
      </c>
      <c r="M22" s="461">
        <f t="shared" si="7"/>
        <v>0</v>
      </c>
      <c r="N22" s="458">
        <f t="shared" si="8"/>
        <v>0</v>
      </c>
      <c r="O22" s="459">
        <f t="shared" si="18"/>
        <v>0</v>
      </c>
      <c r="P22" s="461">
        <f t="shared" si="12"/>
        <v>0</v>
      </c>
      <c r="Q22" s="458">
        <f t="shared" si="9"/>
        <v>0</v>
      </c>
      <c r="R22" s="460">
        <f t="shared" si="19"/>
        <v>0</v>
      </c>
      <c r="S22" s="406">
        <v>10</v>
      </c>
      <c r="T22" s="407" t="s">
        <v>13</v>
      </c>
      <c r="V22" s="411">
        <v>8</v>
      </c>
      <c r="W22" s="412" t="s">
        <v>407</v>
      </c>
      <c r="X22" s="470">
        <f t="shared" si="13"/>
        <v>0</v>
      </c>
      <c r="Y22" s="410"/>
      <c r="Z22" s="474">
        <f t="shared" si="14"/>
        <v>0</v>
      </c>
      <c r="AB22" s="411">
        <v>8</v>
      </c>
      <c r="AC22" s="412" t="s">
        <v>407</v>
      </c>
      <c r="AD22" s="470">
        <f t="shared" si="10"/>
        <v>0</v>
      </c>
      <c r="AE22" s="410"/>
      <c r="AF22" s="474">
        <f t="shared" si="15"/>
        <v>0</v>
      </c>
      <c r="AH22" s="411">
        <v>8</v>
      </c>
      <c r="AI22" s="412" t="s">
        <v>407</v>
      </c>
      <c r="AJ22" s="470">
        <f t="shared" si="11"/>
        <v>0</v>
      </c>
      <c r="AK22" s="410"/>
      <c r="AL22" s="474">
        <f t="shared" si="16"/>
        <v>0</v>
      </c>
    </row>
    <row r="23" spans="2:38" ht="13.5" customHeight="1" thickBot="1">
      <c r="B23" s="372" t="s">
        <v>751</v>
      </c>
      <c r="C23" s="404" t="s">
        <v>846</v>
      </c>
      <c r="D23" s="377">
        <v>683</v>
      </c>
      <c r="E23" s="377">
        <v>373</v>
      </c>
      <c r="F23" s="377">
        <f t="shared" si="1"/>
        <v>2346.6597034206948</v>
      </c>
      <c r="G23" s="377">
        <f t="shared" si="2"/>
        <v>1377.7717035980895</v>
      </c>
      <c r="H23" s="405">
        <f t="shared" si="3"/>
        <v>4.9090778408682523</v>
      </c>
      <c r="I23" s="405">
        <f t="shared" si="4"/>
        <v>9.3765711412770241</v>
      </c>
      <c r="J23" s="462">
        <f t="shared" si="5"/>
        <v>0</v>
      </c>
      <c r="K23" s="458">
        <f t="shared" si="6"/>
        <v>0</v>
      </c>
      <c r="L23" s="459">
        <f t="shared" si="17"/>
        <v>0</v>
      </c>
      <c r="M23" s="462">
        <f t="shared" si="7"/>
        <v>0</v>
      </c>
      <c r="N23" s="458">
        <f t="shared" si="8"/>
        <v>0</v>
      </c>
      <c r="O23" s="459">
        <f t="shared" si="18"/>
        <v>0</v>
      </c>
      <c r="P23" s="462">
        <f t="shared" si="12"/>
        <v>0</v>
      </c>
      <c r="Q23" s="458">
        <f t="shared" si="9"/>
        <v>0</v>
      </c>
      <c r="R23" s="460">
        <f t="shared" si="19"/>
        <v>0</v>
      </c>
      <c r="S23" s="406">
        <v>31</v>
      </c>
      <c r="T23" s="407" t="s">
        <v>753</v>
      </c>
      <c r="V23" s="411">
        <v>9</v>
      </c>
      <c r="W23" s="412" t="s">
        <v>12</v>
      </c>
      <c r="X23" s="470">
        <f t="shared" si="13"/>
        <v>0</v>
      </c>
      <c r="Y23" s="410"/>
      <c r="Z23" s="474">
        <f t="shared" si="14"/>
        <v>0</v>
      </c>
      <c r="AB23" s="411">
        <v>9</v>
      </c>
      <c r="AC23" s="412" t="s">
        <v>12</v>
      </c>
      <c r="AD23" s="470">
        <f t="shared" si="10"/>
        <v>0</v>
      </c>
      <c r="AE23" s="410"/>
      <c r="AF23" s="474">
        <f t="shared" si="15"/>
        <v>0</v>
      </c>
      <c r="AH23" s="411">
        <v>9</v>
      </c>
      <c r="AI23" s="412" t="s">
        <v>12</v>
      </c>
      <c r="AJ23" s="470">
        <f t="shared" si="11"/>
        <v>0</v>
      </c>
      <c r="AK23" s="410"/>
      <c r="AL23" s="474">
        <f t="shared" si="16"/>
        <v>0</v>
      </c>
    </row>
    <row r="24" spans="2:38" ht="13.5" customHeight="1">
      <c r="B24" s="372" t="s">
        <v>761</v>
      </c>
      <c r="C24" s="404" t="s">
        <v>847</v>
      </c>
      <c r="D24" s="377">
        <v>3734</v>
      </c>
      <c r="E24" s="377">
        <v>0</v>
      </c>
      <c r="F24" s="377">
        <f t="shared" si="1"/>
        <v>12829.322595275071</v>
      </c>
      <c r="G24" s="377">
        <f t="shared" si="2"/>
        <v>0</v>
      </c>
      <c r="H24" s="405">
        <f t="shared" si="3"/>
        <v>26.83820886940272</v>
      </c>
      <c r="I24" s="405">
        <f t="shared" si="4"/>
        <v>0</v>
      </c>
      <c r="J24" s="463">
        <f t="shared" ref="J24:J44" si="20">(F$5*F24)/1000</f>
        <v>0</v>
      </c>
      <c r="K24" s="459">
        <f t="shared" si="6"/>
        <v>0</v>
      </c>
      <c r="L24" s="460">
        <f t="shared" si="17"/>
        <v>0</v>
      </c>
      <c r="M24" s="463">
        <f t="shared" ref="M24:M44" si="21">(F$10*H24)/100</f>
        <v>0</v>
      </c>
      <c r="N24" s="459">
        <f>+(G$10*I24)/100</f>
        <v>0</v>
      </c>
      <c r="O24" s="460">
        <f t="shared" si="18"/>
        <v>0</v>
      </c>
      <c r="P24" s="463">
        <f>+L$6</f>
        <v>0</v>
      </c>
      <c r="Q24" s="459">
        <v>0</v>
      </c>
      <c r="R24" s="460">
        <f t="shared" si="19"/>
        <v>0</v>
      </c>
      <c r="S24" s="406">
        <v>38</v>
      </c>
      <c r="T24" s="407" t="s">
        <v>762</v>
      </c>
      <c r="V24" s="411">
        <v>10</v>
      </c>
      <c r="W24" s="412" t="s">
        <v>13</v>
      </c>
      <c r="X24" s="470">
        <f t="shared" si="13"/>
        <v>0</v>
      </c>
      <c r="Y24" s="410"/>
      <c r="Z24" s="474">
        <f t="shared" si="14"/>
        <v>0</v>
      </c>
      <c r="AB24" s="411">
        <v>10</v>
      </c>
      <c r="AC24" s="412" t="s">
        <v>13</v>
      </c>
      <c r="AD24" s="470">
        <f t="shared" si="10"/>
        <v>0</v>
      </c>
      <c r="AE24" s="410"/>
      <c r="AF24" s="474">
        <f t="shared" si="15"/>
        <v>0</v>
      </c>
      <c r="AH24" s="411">
        <v>10</v>
      </c>
      <c r="AI24" s="412" t="s">
        <v>13</v>
      </c>
      <c r="AJ24" s="470">
        <f t="shared" si="11"/>
        <v>0</v>
      </c>
      <c r="AK24" s="410"/>
      <c r="AL24" s="474">
        <f t="shared" si="16"/>
        <v>0</v>
      </c>
    </row>
    <row r="25" spans="2:38" ht="13.5" customHeight="1">
      <c r="B25" s="372" t="s">
        <v>763</v>
      </c>
      <c r="C25" s="404" t="s">
        <v>764</v>
      </c>
      <c r="D25" s="377">
        <v>1968</v>
      </c>
      <c r="E25" s="377">
        <v>583</v>
      </c>
      <c r="F25" s="377">
        <f t="shared" si="1"/>
        <v>6761.6783255225873</v>
      </c>
      <c r="G25" s="377">
        <f t="shared" si="2"/>
        <v>2153.4608664817324</v>
      </c>
      <c r="H25" s="405">
        <f t="shared" si="3"/>
        <v>14.145044203263135</v>
      </c>
      <c r="I25" s="405">
        <f t="shared" si="4"/>
        <v>14.655605832076422</v>
      </c>
      <c r="J25" s="459">
        <f t="shared" si="20"/>
        <v>0</v>
      </c>
      <c r="K25" s="459">
        <f t="shared" si="6"/>
        <v>0</v>
      </c>
      <c r="L25" s="460">
        <f t="shared" si="17"/>
        <v>0</v>
      </c>
      <c r="M25" s="459">
        <f t="shared" si="21"/>
        <v>0</v>
      </c>
      <c r="N25" s="459">
        <f t="shared" ref="N25:N34" si="22">(G$10*I25)/100</f>
        <v>0</v>
      </c>
      <c r="O25" s="460">
        <f t="shared" si="18"/>
        <v>0</v>
      </c>
      <c r="P25" s="459">
        <f>L$7</f>
        <v>0</v>
      </c>
      <c r="Q25" s="459">
        <f>M$7</f>
        <v>0</v>
      </c>
      <c r="R25" s="460">
        <f t="shared" si="19"/>
        <v>0</v>
      </c>
      <c r="S25" s="406">
        <v>38</v>
      </c>
      <c r="T25" s="407" t="s">
        <v>762</v>
      </c>
      <c r="V25" s="411">
        <v>11</v>
      </c>
      <c r="W25" s="412" t="s">
        <v>879</v>
      </c>
      <c r="X25" s="470">
        <f t="shared" si="13"/>
        <v>0</v>
      </c>
      <c r="Y25" s="410"/>
      <c r="Z25" s="474">
        <f t="shared" si="14"/>
        <v>0</v>
      </c>
      <c r="AB25" s="411">
        <v>11</v>
      </c>
      <c r="AC25" s="412" t="s">
        <v>879</v>
      </c>
      <c r="AD25" s="470">
        <f t="shared" si="10"/>
        <v>0</v>
      </c>
      <c r="AE25" s="410"/>
      <c r="AF25" s="474">
        <f t="shared" si="15"/>
        <v>0</v>
      </c>
      <c r="AH25" s="411">
        <v>11</v>
      </c>
      <c r="AI25" s="412" t="s">
        <v>879</v>
      </c>
      <c r="AJ25" s="470">
        <f t="shared" si="11"/>
        <v>0</v>
      </c>
      <c r="AK25" s="410"/>
      <c r="AL25" s="474">
        <f t="shared" si="16"/>
        <v>0</v>
      </c>
    </row>
    <row r="26" spans="2:38" ht="13.5" customHeight="1">
      <c r="B26" s="372" t="s">
        <v>765</v>
      </c>
      <c r="C26" s="404" t="s">
        <v>768</v>
      </c>
      <c r="D26" s="377">
        <v>401</v>
      </c>
      <c r="E26" s="377">
        <v>163</v>
      </c>
      <c r="F26" s="377">
        <f t="shared" si="1"/>
        <v>1377.7606750683726</v>
      </c>
      <c r="G26" s="377">
        <f t="shared" si="2"/>
        <v>602.08254071444662</v>
      </c>
      <c r="H26" s="405">
        <f t="shared" si="3"/>
        <v>2.882196506864084</v>
      </c>
      <c r="I26" s="405">
        <f t="shared" si="4"/>
        <v>4.0975364504776266</v>
      </c>
      <c r="J26" s="459">
        <f t="shared" ref="J26" si="23">(F$5*F26)/1000</f>
        <v>0</v>
      </c>
      <c r="K26" s="459">
        <f t="shared" ref="K26" si="24">(G$5*G26)/1000</f>
        <v>0</v>
      </c>
      <c r="L26" s="460">
        <f t="shared" ref="L26" si="25">SUM(J26:K26)</f>
        <v>0</v>
      </c>
      <c r="M26" s="459">
        <f t="shared" ref="M26" si="26">(F$10*H26)/100</f>
        <v>0</v>
      </c>
      <c r="N26" s="459">
        <f t="shared" ref="N26" si="27">(G$10*I26)/100</f>
        <v>0</v>
      </c>
      <c r="O26" s="460">
        <f t="shared" ref="O26" si="28">SUM(M26:N26)</f>
        <v>0</v>
      </c>
      <c r="P26" s="459">
        <f t="shared" ref="P26:P34" si="29">L$8*F26/SUM(F$27:F$34)</f>
        <v>0</v>
      </c>
      <c r="Q26" s="459">
        <f t="shared" ref="Q26:Q34" si="30">M$8*G26/SUM(G$27:G$34)</f>
        <v>0</v>
      </c>
      <c r="R26" s="460">
        <f t="shared" ref="R26" si="31">SUM(P26:Q26)</f>
        <v>0</v>
      </c>
      <c r="S26" s="406">
        <v>6</v>
      </c>
      <c r="T26" s="407" t="s">
        <v>758</v>
      </c>
      <c r="V26" s="411">
        <v>12</v>
      </c>
      <c r="W26" s="412" t="s">
        <v>14</v>
      </c>
      <c r="X26" s="470">
        <f t="shared" si="13"/>
        <v>0</v>
      </c>
      <c r="Y26" s="410"/>
      <c r="Z26" s="474">
        <f t="shared" si="14"/>
        <v>0</v>
      </c>
      <c r="AB26" s="411">
        <v>12</v>
      </c>
      <c r="AC26" s="412" t="s">
        <v>14</v>
      </c>
      <c r="AD26" s="470">
        <f t="shared" si="10"/>
        <v>0</v>
      </c>
      <c r="AE26" s="410"/>
      <c r="AF26" s="474">
        <f t="shared" si="15"/>
        <v>0</v>
      </c>
      <c r="AH26" s="411">
        <v>12</v>
      </c>
      <c r="AI26" s="412" t="s">
        <v>14</v>
      </c>
      <c r="AJ26" s="470">
        <f t="shared" si="11"/>
        <v>0</v>
      </c>
      <c r="AK26" s="410"/>
      <c r="AL26" s="474">
        <f t="shared" si="16"/>
        <v>0</v>
      </c>
    </row>
    <row r="27" spans="2:38" ht="13.5" customHeight="1">
      <c r="B27" s="372" t="s">
        <v>765</v>
      </c>
      <c r="C27" s="404" t="s">
        <v>849</v>
      </c>
      <c r="D27" s="377">
        <v>88</v>
      </c>
      <c r="E27" s="377">
        <v>65</v>
      </c>
      <c r="F27" s="377">
        <f t="shared" si="1"/>
        <v>302.35146984044087</v>
      </c>
      <c r="G27" s="377">
        <f t="shared" si="2"/>
        <v>240.09426470207995</v>
      </c>
      <c r="H27" s="405">
        <f t="shared" si="3"/>
        <v>0.63250197656867679</v>
      </c>
      <c r="I27" s="405">
        <f t="shared" si="4"/>
        <v>1.6339869281045754</v>
      </c>
      <c r="J27" s="459">
        <f t="shared" si="20"/>
        <v>0</v>
      </c>
      <c r="K27" s="459">
        <f t="shared" si="6"/>
        <v>0</v>
      </c>
      <c r="L27" s="460">
        <f t="shared" si="17"/>
        <v>0</v>
      </c>
      <c r="M27" s="459">
        <f t="shared" si="21"/>
        <v>0</v>
      </c>
      <c r="N27" s="459">
        <f t="shared" si="22"/>
        <v>0</v>
      </c>
      <c r="O27" s="460">
        <f t="shared" si="18"/>
        <v>0</v>
      </c>
      <c r="P27" s="459">
        <f t="shared" si="29"/>
        <v>0</v>
      </c>
      <c r="Q27" s="459">
        <f t="shared" si="30"/>
        <v>0</v>
      </c>
      <c r="R27" s="460">
        <f t="shared" si="19"/>
        <v>0</v>
      </c>
      <c r="S27" s="406">
        <v>1</v>
      </c>
      <c r="T27" s="407" t="s">
        <v>766</v>
      </c>
      <c r="V27" s="411">
        <v>13</v>
      </c>
      <c r="W27" s="412" t="s">
        <v>15</v>
      </c>
      <c r="X27" s="470">
        <f t="shared" si="13"/>
        <v>0</v>
      </c>
      <c r="Y27" s="410"/>
      <c r="Z27" s="474">
        <f t="shared" si="14"/>
        <v>0</v>
      </c>
      <c r="AB27" s="411">
        <v>13</v>
      </c>
      <c r="AC27" s="412" t="s">
        <v>15</v>
      </c>
      <c r="AD27" s="470">
        <f t="shared" si="10"/>
        <v>0</v>
      </c>
      <c r="AE27" s="410"/>
      <c r="AF27" s="474">
        <f t="shared" si="15"/>
        <v>0</v>
      </c>
      <c r="AH27" s="411">
        <v>13</v>
      </c>
      <c r="AI27" s="412" t="s">
        <v>15</v>
      </c>
      <c r="AJ27" s="470">
        <f t="shared" si="11"/>
        <v>0</v>
      </c>
      <c r="AK27" s="410"/>
      <c r="AL27" s="474">
        <f t="shared" si="16"/>
        <v>0</v>
      </c>
    </row>
    <row r="28" spans="2:38" ht="13.5" customHeight="1">
      <c r="B28" s="372" t="s">
        <v>765</v>
      </c>
      <c r="C28" s="404" t="s">
        <v>848</v>
      </c>
      <c r="D28" s="377">
        <v>109</v>
      </c>
      <c r="E28" s="377">
        <v>55</v>
      </c>
      <c r="F28" s="377">
        <f t="shared" si="1"/>
        <v>374.50352514327335</v>
      </c>
      <c r="G28" s="377">
        <f t="shared" si="2"/>
        <v>203.15668551714458</v>
      </c>
      <c r="H28" s="405">
        <f t="shared" si="3"/>
        <v>0.7834399482498382</v>
      </c>
      <c r="I28" s="405">
        <f t="shared" si="4"/>
        <v>1.3826043237807943</v>
      </c>
      <c r="J28" s="459">
        <f t="shared" si="20"/>
        <v>0</v>
      </c>
      <c r="K28" s="459">
        <f t="shared" si="6"/>
        <v>0</v>
      </c>
      <c r="L28" s="460">
        <f t="shared" si="17"/>
        <v>0</v>
      </c>
      <c r="M28" s="459">
        <f t="shared" si="21"/>
        <v>0</v>
      </c>
      <c r="N28" s="459">
        <f t="shared" si="22"/>
        <v>0</v>
      </c>
      <c r="O28" s="460">
        <f t="shared" si="18"/>
        <v>0</v>
      </c>
      <c r="P28" s="459">
        <f t="shared" si="29"/>
        <v>0</v>
      </c>
      <c r="Q28" s="459">
        <f t="shared" si="30"/>
        <v>0</v>
      </c>
      <c r="R28" s="460">
        <f t="shared" si="19"/>
        <v>0</v>
      </c>
      <c r="S28" s="406">
        <v>4</v>
      </c>
      <c r="T28" s="407" t="s">
        <v>767</v>
      </c>
      <c r="V28" s="411">
        <v>14</v>
      </c>
      <c r="W28" s="412" t="s">
        <v>16</v>
      </c>
      <c r="X28" s="470">
        <f t="shared" si="13"/>
        <v>0</v>
      </c>
      <c r="Y28" s="410"/>
      <c r="Z28" s="474">
        <f t="shared" si="14"/>
        <v>0</v>
      </c>
      <c r="AB28" s="411">
        <v>14</v>
      </c>
      <c r="AC28" s="412" t="s">
        <v>16</v>
      </c>
      <c r="AD28" s="470">
        <f t="shared" si="10"/>
        <v>0</v>
      </c>
      <c r="AE28" s="410"/>
      <c r="AF28" s="474">
        <f t="shared" si="15"/>
        <v>0</v>
      </c>
      <c r="AH28" s="411">
        <v>14</v>
      </c>
      <c r="AI28" s="412" t="s">
        <v>16</v>
      </c>
      <c r="AJ28" s="470">
        <f t="shared" si="11"/>
        <v>0</v>
      </c>
      <c r="AK28" s="410"/>
      <c r="AL28" s="474">
        <f t="shared" si="16"/>
        <v>0</v>
      </c>
    </row>
    <row r="29" spans="2:38" ht="13.5" customHeight="1">
      <c r="B29" s="372" t="s">
        <v>765</v>
      </c>
      <c r="C29" s="404" t="s">
        <v>850</v>
      </c>
      <c r="D29" s="377">
        <v>239</v>
      </c>
      <c r="E29" s="377">
        <v>117</v>
      </c>
      <c r="F29" s="377">
        <f t="shared" si="1"/>
        <v>821.15910558937924</v>
      </c>
      <c r="G29" s="377">
        <f t="shared" si="2"/>
        <v>432.16967646374394</v>
      </c>
      <c r="H29" s="405">
        <f t="shared" si="3"/>
        <v>1.717817868180838</v>
      </c>
      <c r="I29" s="405">
        <f t="shared" si="4"/>
        <v>2.9411764705882351</v>
      </c>
      <c r="J29" s="459">
        <f t="shared" si="20"/>
        <v>0</v>
      </c>
      <c r="K29" s="459">
        <f t="shared" si="6"/>
        <v>0</v>
      </c>
      <c r="L29" s="460">
        <f t="shared" si="17"/>
        <v>0</v>
      </c>
      <c r="M29" s="459">
        <f t="shared" si="21"/>
        <v>0</v>
      </c>
      <c r="N29" s="459">
        <f t="shared" si="22"/>
        <v>0</v>
      </c>
      <c r="O29" s="460">
        <f t="shared" si="18"/>
        <v>0</v>
      </c>
      <c r="P29" s="459">
        <f t="shared" si="29"/>
        <v>0</v>
      </c>
      <c r="Q29" s="459">
        <f t="shared" si="30"/>
        <v>0</v>
      </c>
      <c r="R29" s="460">
        <f t="shared" si="19"/>
        <v>0</v>
      </c>
      <c r="S29" s="406">
        <v>6</v>
      </c>
      <c r="T29" s="407" t="s">
        <v>758</v>
      </c>
      <c r="V29" s="411">
        <v>15</v>
      </c>
      <c r="W29" s="412" t="s">
        <v>17</v>
      </c>
      <c r="X29" s="470">
        <f t="shared" si="13"/>
        <v>0</v>
      </c>
      <c r="Y29" s="410"/>
      <c r="Z29" s="474">
        <f t="shared" si="14"/>
        <v>0</v>
      </c>
      <c r="AB29" s="411">
        <v>15</v>
      </c>
      <c r="AC29" s="412" t="s">
        <v>17</v>
      </c>
      <c r="AD29" s="470">
        <f t="shared" si="10"/>
        <v>0</v>
      </c>
      <c r="AE29" s="410"/>
      <c r="AF29" s="474">
        <f t="shared" si="15"/>
        <v>0</v>
      </c>
      <c r="AH29" s="411">
        <v>15</v>
      </c>
      <c r="AI29" s="412" t="s">
        <v>17</v>
      </c>
      <c r="AJ29" s="470">
        <f t="shared" si="11"/>
        <v>0</v>
      </c>
      <c r="AK29" s="410"/>
      <c r="AL29" s="474">
        <f t="shared" si="16"/>
        <v>0</v>
      </c>
    </row>
    <row r="30" spans="2:38" ht="13.5" customHeight="1">
      <c r="B30" s="372" t="s">
        <v>765</v>
      </c>
      <c r="C30" s="404" t="s">
        <v>770</v>
      </c>
      <c r="D30" s="377">
        <v>163</v>
      </c>
      <c r="E30" s="377">
        <v>98</v>
      </c>
      <c r="F30" s="377">
        <f t="shared" si="1"/>
        <v>560.03738163627122</v>
      </c>
      <c r="G30" s="377">
        <f t="shared" si="2"/>
        <v>361.98827601236673</v>
      </c>
      <c r="H30" s="405">
        <f t="shared" si="3"/>
        <v>1.1715661611442536</v>
      </c>
      <c r="I30" s="405">
        <f t="shared" si="4"/>
        <v>2.4635495223730519</v>
      </c>
      <c r="J30" s="459">
        <f t="shared" si="20"/>
        <v>0</v>
      </c>
      <c r="K30" s="459">
        <f t="shared" si="6"/>
        <v>0</v>
      </c>
      <c r="L30" s="460">
        <f t="shared" si="17"/>
        <v>0</v>
      </c>
      <c r="M30" s="459">
        <f t="shared" si="21"/>
        <v>0</v>
      </c>
      <c r="N30" s="459">
        <f t="shared" si="22"/>
        <v>0</v>
      </c>
      <c r="O30" s="460">
        <f t="shared" si="18"/>
        <v>0</v>
      </c>
      <c r="P30" s="459">
        <f t="shared" si="29"/>
        <v>0</v>
      </c>
      <c r="Q30" s="459">
        <f t="shared" si="30"/>
        <v>0</v>
      </c>
      <c r="R30" s="460">
        <f t="shared" si="19"/>
        <v>0</v>
      </c>
      <c r="S30" s="406">
        <v>7</v>
      </c>
      <c r="T30" s="407" t="s">
        <v>11</v>
      </c>
      <c r="V30" s="411">
        <v>16</v>
      </c>
      <c r="W30" s="412" t="s">
        <v>408</v>
      </c>
      <c r="X30" s="470">
        <f t="shared" si="13"/>
        <v>0</v>
      </c>
      <c r="Y30" s="410"/>
      <c r="Z30" s="474">
        <f t="shared" si="14"/>
        <v>0</v>
      </c>
      <c r="AB30" s="411">
        <v>16</v>
      </c>
      <c r="AC30" s="412" t="s">
        <v>408</v>
      </c>
      <c r="AD30" s="470">
        <f t="shared" si="10"/>
        <v>0</v>
      </c>
      <c r="AE30" s="410"/>
      <c r="AF30" s="474">
        <f t="shared" si="15"/>
        <v>0</v>
      </c>
      <c r="AH30" s="411">
        <v>16</v>
      </c>
      <c r="AI30" s="412" t="s">
        <v>408</v>
      </c>
      <c r="AJ30" s="470">
        <f t="shared" si="11"/>
        <v>0</v>
      </c>
      <c r="AK30" s="410"/>
      <c r="AL30" s="474">
        <f t="shared" si="16"/>
        <v>0</v>
      </c>
    </row>
    <row r="31" spans="2:38" ht="13.5" customHeight="1">
      <c r="B31" s="372" t="s">
        <v>765</v>
      </c>
      <c r="C31" s="404" t="s">
        <v>851</v>
      </c>
      <c r="D31" s="377">
        <v>63</v>
      </c>
      <c r="E31" s="377">
        <v>42</v>
      </c>
      <c r="F31" s="377">
        <f t="shared" si="1"/>
        <v>216.45616590849744</v>
      </c>
      <c r="G31" s="377">
        <f t="shared" si="2"/>
        <v>155.13783257672858</v>
      </c>
      <c r="H31" s="405">
        <f t="shared" si="3"/>
        <v>0.45281391504348445</v>
      </c>
      <c r="I31" s="405">
        <f t="shared" si="4"/>
        <v>1.0558069381598794</v>
      </c>
      <c r="J31" s="459">
        <f t="shared" si="20"/>
        <v>0</v>
      </c>
      <c r="K31" s="459">
        <f t="shared" si="6"/>
        <v>0</v>
      </c>
      <c r="L31" s="460">
        <f t="shared" si="17"/>
        <v>0</v>
      </c>
      <c r="M31" s="459">
        <f t="shared" si="21"/>
        <v>0</v>
      </c>
      <c r="N31" s="459">
        <f t="shared" si="22"/>
        <v>0</v>
      </c>
      <c r="O31" s="460">
        <f t="shared" si="18"/>
        <v>0</v>
      </c>
      <c r="P31" s="459">
        <f t="shared" si="29"/>
        <v>0</v>
      </c>
      <c r="Q31" s="459">
        <f t="shared" si="30"/>
        <v>0</v>
      </c>
      <c r="R31" s="460">
        <f t="shared" si="19"/>
        <v>0</v>
      </c>
      <c r="S31" s="406">
        <v>23</v>
      </c>
      <c r="T31" s="407" t="s">
        <v>20</v>
      </c>
      <c r="V31" s="411">
        <v>17</v>
      </c>
      <c r="W31" s="412" t="s">
        <v>409</v>
      </c>
      <c r="X31" s="470">
        <f t="shared" si="13"/>
        <v>0</v>
      </c>
      <c r="Y31" s="410"/>
      <c r="Z31" s="474">
        <f t="shared" si="14"/>
        <v>0</v>
      </c>
      <c r="AB31" s="411">
        <v>17</v>
      </c>
      <c r="AC31" s="412" t="s">
        <v>409</v>
      </c>
      <c r="AD31" s="470">
        <f t="shared" si="10"/>
        <v>0</v>
      </c>
      <c r="AE31" s="410"/>
      <c r="AF31" s="474">
        <f t="shared" si="15"/>
        <v>0</v>
      </c>
      <c r="AH31" s="411">
        <v>17</v>
      </c>
      <c r="AI31" s="412" t="s">
        <v>409</v>
      </c>
      <c r="AJ31" s="470">
        <f t="shared" si="11"/>
        <v>0</v>
      </c>
      <c r="AK31" s="410"/>
      <c r="AL31" s="474">
        <f t="shared" si="16"/>
        <v>0</v>
      </c>
    </row>
    <row r="32" spans="2:38" ht="13.5" customHeight="1">
      <c r="B32" s="372" t="s">
        <v>765</v>
      </c>
      <c r="C32" s="404" t="s">
        <v>852</v>
      </c>
      <c r="D32" s="377">
        <v>25</v>
      </c>
      <c r="E32" s="377">
        <v>14</v>
      </c>
      <c r="F32" s="377">
        <f t="shared" si="1"/>
        <v>85.895303931943431</v>
      </c>
      <c r="G32" s="377">
        <f t="shared" si="2"/>
        <v>51.712610858909528</v>
      </c>
      <c r="H32" s="405">
        <f t="shared" si="3"/>
        <v>0.17968806152519226</v>
      </c>
      <c r="I32" s="405">
        <f t="shared" si="4"/>
        <v>0.35193564605329314</v>
      </c>
      <c r="J32" s="459">
        <f t="shared" ref="J32" si="32">(F$5*F32)/1000</f>
        <v>0</v>
      </c>
      <c r="K32" s="459">
        <f t="shared" ref="K32" si="33">(G$5*G32)/1000</f>
        <v>0</v>
      </c>
      <c r="L32" s="460">
        <f t="shared" ref="L32" si="34">SUM(J32:K32)</f>
        <v>0</v>
      </c>
      <c r="M32" s="459">
        <f t="shared" ref="M32" si="35">(F$10*H32)/100</f>
        <v>0</v>
      </c>
      <c r="N32" s="459">
        <f t="shared" ref="N32" si="36">(G$10*I32)/100</f>
        <v>0</v>
      </c>
      <c r="O32" s="460">
        <f t="shared" ref="O32" si="37">SUM(M32:N32)</f>
        <v>0</v>
      </c>
      <c r="P32" s="459">
        <f t="shared" si="29"/>
        <v>0</v>
      </c>
      <c r="Q32" s="459">
        <f t="shared" si="30"/>
        <v>0</v>
      </c>
      <c r="R32" s="460">
        <f t="shared" ref="R32" si="38">SUM(P32:Q32)</f>
        <v>0</v>
      </c>
      <c r="S32" s="406">
        <v>9</v>
      </c>
      <c r="T32" s="407" t="s">
        <v>12</v>
      </c>
      <c r="V32" s="411">
        <v>18</v>
      </c>
      <c r="W32" s="412" t="s">
        <v>410</v>
      </c>
      <c r="X32" s="470">
        <f t="shared" si="13"/>
        <v>0</v>
      </c>
      <c r="Y32" s="410"/>
      <c r="Z32" s="474">
        <f t="shared" si="14"/>
        <v>0</v>
      </c>
      <c r="AB32" s="411">
        <v>18</v>
      </c>
      <c r="AC32" s="412" t="s">
        <v>410</v>
      </c>
      <c r="AD32" s="470">
        <f t="shared" si="10"/>
        <v>0</v>
      </c>
      <c r="AE32" s="410"/>
      <c r="AF32" s="474">
        <f t="shared" si="15"/>
        <v>0</v>
      </c>
      <c r="AH32" s="411">
        <v>18</v>
      </c>
      <c r="AI32" s="412" t="s">
        <v>410</v>
      </c>
      <c r="AJ32" s="470">
        <f t="shared" si="11"/>
        <v>0</v>
      </c>
      <c r="AK32" s="410"/>
      <c r="AL32" s="474">
        <f t="shared" si="16"/>
        <v>0</v>
      </c>
    </row>
    <row r="33" spans="2:38" ht="13.5" customHeight="1">
      <c r="B33" s="372" t="s">
        <v>765</v>
      </c>
      <c r="C33" s="404" t="s">
        <v>772</v>
      </c>
      <c r="D33" s="377">
        <v>42</v>
      </c>
      <c r="E33" s="377">
        <v>8</v>
      </c>
      <c r="F33" s="377">
        <f t="shared" si="1"/>
        <v>144.30411060566496</v>
      </c>
      <c r="G33" s="377">
        <f t="shared" si="2"/>
        <v>29.550063347948303</v>
      </c>
      <c r="H33" s="405">
        <f t="shared" si="3"/>
        <v>0.30187594336232298</v>
      </c>
      <c r="I33" s="405">
        <f t="shared" si="4"/>
        <v>0.20110608345902461</v>
      </c>
      <c r="J33" s="459">
        <f t="shared" si="20"/>
        <v>0</v>
      </c>
      <c r="K33" s="459">
        <f t="shared" si="6"/>
        <v>0</v>
      </c>
      <c r="L33" s="460">
        <f t="shared" si="17"/>
        <v>0</v>
      </c>
      <c r="M33" s="459">
        <f t="shared" si="21"/>
        <v>0</v>
      </c>
      <c r="N33" s="459">
        <f t="shared" si="22"/>
        <v>0</v>
      </c>
      <c r="O33" s="460">
        <f t="shared" si="18"/>
        <v>0</v>
      </c>
      <c r="P33" s="459">
        <f t="shared" si="29"/>
        <v>0</v>
      </c>
      <c r="Q33" s="459">
        <f t="shared" si="30"/>
        <v>0</v>
      </c>
      <c r="R33" s="460">
        <f t="shared" si="19"/>
        <v>0</v>
      </c>
      <c r="S33" s="406">
        <v>12</v>
      </c>
      <c r="T33" s="407" t="s">
        <v>14</v>
      </c>
      <c r="V33" s="411">
        <v>19</v>
      </c>
      <c r="W33" s="412" t="s">
        <v>411</v>
      </c>
      <c r="X33" s="470">
        <f t="shared" si="13"/>
        <v>0</v>
      </c>
      <c r="Y33" s="413" t="s">
        <v>769</v>
      </c>
      <c r="Z33" s="474">
        <f t="shared" si="14"/>
        <v>0</v>
      </c>
      <c r="AB33" s="411">
        <v>19</v>
      </c>
      <c r="AC33" s="412" t="s">
        <v>411</v>
      </c>
      <c r="AD33" s="470">
        <f t="shared" si="10"/>
        <v>0</v>
      </c>
      <c r="AE33" s="413" t="s">
        <v>769</v>
      </c>
      <c r="AF33" s="474">
        <f t="shared" si="15"/>
        <v>0</v>
      </c>
      <c r="AH33" s="411">
        <v>19</v>
      </c>
      <c r="AI33" s="412" t="s">
        <v>411</v>
      </c>
      <c r="AJ33" s="470">
        <f t="shared" si="11"/>
        <v>0</v>
      </c>
      <c r="AK33" s="413" t="s">
        <v>769</v>
      </c>
      <c r="AL33" s="474">
        <f t="shared" si="16"/>
        <v>0</v>
      </c>
    </row>
    <row r="34" spans="2:38" ht="13.5" customHeight="1">
      <c r="B34" s="372" t="s">
        <v>765</v>
      </c>
      <c r="C34" s="404" t="s">
        <v>853</v>
      </c>
      <c r="D34" s="377">
        <v>1006</v>
      </c>
      <c r="E34" s="377">
        <v>388</v>
      </c>
      <c r="F34" s="377">
        <f t="shared" si="1"/>
        <v>3456.4270302214036</v>
      </c>
      <c r="G34" s="377">
        <f t="shared" si="2"/>
        <v>1433.1780723754925</v>
      </c>
      <c r="H34" s="405">
        <f t="shared" si="3"/>
        <v>7.2306475957737373</v>
      </c>
      <c r="I34" s="405">
        <f t="shared" si="4"/>
        <v>9.7536450477626957</v>
      </c>
      <c r="J34" s="459">
        <f t="shared" si="20"/>
        <v>0</v>
      </c>
      <c r="K34" s="459">
        <f t="shared" si="6"/>
        <v>0</v>
      </c>
      <c r="L34" s="460">
        <f t="shared" si="17"/>
        <v>0</v>
      </c>
      <c r="M34" s="459">
        <f t="shared" si="21"/>
        <v>0</v>
      </c>
      <c r="N34" s="459">
        <f t="shared" si="22"/>
        <v>0</v>
      </c>
      <c r="O34" s="460">
        <f t="shared" si="18"/>
        <v>0</v>
      </c>
      <c r="P34" s="459">
        <f t="shared" si="29"/>
        <v>0</v>
      </c>
      <c r="Q34" s="459">
        <f t="shared" si="30"/>
        <v>0</v>
      </c>
      <c r="R34" s="460">
        <f t="shared" si="19"/>
        <v>0</v>
      </c>
      <c r="S34" s="406">
        <v>23</v>
      </c>
      <c r="T34" s="407" t="s">
        <v>20</v>
      </c>
      <c r="V34" s="411">
        <v>20</v>
      </c>
      <c r="W34" s="412" t="s">
        <v>18</v>
      </c>
      <c r="X34" s="470">
        <f t="shared" si="13"/>
        <v>0</v>
      </c>
      <c r="Y34" s="413" t="s">
        <v>771</v>
      </c>
      <c r="Z34" s="474">
        <f t="shared" si="14"/>
        <v>0</v>
      </c>
      <c r="AB34" s="411">
        <v>20</v>
      </c>
      <c r="AC34" s="412" t="s">
        <v>18</v>
      </c>
      <c r="AD34" s="470">
        <f t="shared" si="10"/>
        <v>0</v>
      </c>
      <c r="AE34" s="413" t="s">
        <v>771</v>
      </c>
      <c r="AF34" s="474">
        <f t="shared" si="15"/>
        <v>0</v>
      </c>
      <c r="AH34" s="411">
        <v>20</v>
      </c>
      <c r="AI34" s="412" t="s">
        <v>18</v>
      </c>
      <c r="AJ34" s="470">
        <f t="shared" si="11"/>
        <v>0</v>
      </c>
      <c r="AK34" s="413" t="s">
        <v>771</v>
      </c>
      <c r="AL34" s="474">
        <f t="shared" si="16"/>
        <v>0</v>
      </c>
    </row>
    <row r="35" spans="2:38" ht="13.5" customHeight="1">
      <c r="B35" s="372" t="s">
        <v>773</v>
      </c>
      <c r="C35" s="404" t="s">
        <v>854</v>
      </c>
      <c r="D35" s="377">
        <v>131</v>
      </c>
      <c r="E35" s="377">
        <v>72</v>
      </c>
      <c r="F35" s="377">
        <f t="shared" si="1"/>
        <v>450.09139260338361</v>
      </c>
      <c r="G35" s="377">
        <f t="shared" si="2"/>
        <v>265.95057013153473</v>
      </c>
      <c r="H35" s="405">
        <f t="shared" si="3"/>
        <v>0.94156544239200746</v>
      </c>
      <c r="I35" s="405">
        <f t="shared" si="4"/>
        <v>1.809954751131222</v>
      </c>
      <c r="J35" s="459">
        <f t="shared" si="20"/>
        <v>0</v>
      </c>
      <c r="K35" s="459">
        <f t="shared" si="6"/>
        <v>0</v>
      </c>
      <c r="L35" s="460">
        <f t="shared" si="17"/>
        <v>0</v>
      </c>
      <c r="M35" s="459">
        <f t="shared" si="21"/>
        <v>0</v>
      </c>
      <c r="N35" s="459">
        <f t="shared" ref="N35:N42" si="39">+(G$10*I35)/100</f>
        <v>0</v>
      </c>
      <c r="O35" s="460">
        <f t="shared" si="18"/>
        <v>0</v>
      </c>
      <c r="P35" s="459">
        <f t="shared" ref="P35:Q42" si="40">L$9*F35/SUM(F$35:F$43)</f>
        <v>0</v>
      </c>
      <c r="Q35" s="459">
        <f t="shared" si="40"/>
        <v>0</v>
      </c>
      <c r="R35" s="460">
        <f t="shared" si="19"/>
        <v>0</v>
      </c>
      <c r="S35" s="406">
        <v>38</v>
      </c>
      <c r="T35" s="407" t="s">
        <v>762</v>
      </c>
      <c r="V35" s="411">
        <v>21</v>
      </c>
      <c r="W35" s="412" t="s">
        <v>880</v>
      </c>
      <c r="X35" s="470">
        <f t="shared" si="13"/>
        <v>0</v>
      </c>
      <c r="Y35" s="410"/>
      <c r="Z35" s="474">
        <f t="shared" si="14"/>
        <v>0</v>
      </c>
      <c r="AB35" s="411">
        <v>21</v>
      </c>
      <c r="AC35" s="412" t="s">
        <v>880</v>
      </c>
      <c r="AD35" s="470">
        <f t="shared" si="10"/>
        <v>0</v>
      </c>
      <c r="AE35" s="410"/>
      <c r="AF35" s="474">
        <f t="shared" si="15"/>
        <v>0</v>
      </c>
      <c r="AH35" s="411">
        <v>21</v>
      </c>
      <c r="AI35" s="412" t="s">
        <v>880</v>
      </c>
      <c r="AJ35" s="470">
        <f t="shared" si="11"/>
        <v>0</v>
      </c>
      <c r="AK35" s="410"/>
      <c r="AL35" s="474">
        <f t="shared" si="16"/>
        <v>0</v>
      </c>
    </row>
    <row r="36" spans="2:38" ht="13.5" customHeight="1">
      <c r="B36" s="372" t="s">
        <v>773</v>
      </c>
      <c r="C36" s="404" t="s">
        <v>855</v>
      </c>
      <c r="D36" s="377">
        <v>289</v>
      </c>
      <c r="E36" s="377">
        <v>140</v>
      </c>
      <c r="F36" s="377">
        <f t="shared" si="1"/>
        <v>992.9497134532661</v>
      </c>
      <c r="G36" s="377">
        <f t="shared" si="2"/>
        <v>517.12610858909534</v>
      </c>
      <c r="H36" s="405">
        <f t="shared" si="3"/>
        <v>2.0771939912312227</v>
      </c>
      <c r="I36" s="405">
        <f t="shared" si="4"/>
        <v>3.5193564605329311</v>
      </c>
      <c r="J36" s="459">
        <f>(F$5*F36)/1000</f>
        <v>0</v>
      </c>
      <c r="K36" s="459">
        <f>(G$5*G36)/1000</f>
        <v>0</v>
      </c>
      <c r="L36" s="460">
        <f>SUM(J36:K36)</f>
        <v>0</v>
      </c>
      <c r="M36" s="459">
        <f>(F$10*H36)/100</f>
        <v>0</v>
      </c>
      <c r="N36" s="459">
        <f>+(G$10*I36)/100</f>
        <v>0</v>
      </c>
      <c r="O36" s="460">
        <f>SUM(M36:N36)</f>
        <v>0</v>
      </c>
      <c r="P36" s="459">
        <f t="shared" si="40"/>
        <v>0</v>
      </c>
      <c r="Q36" s="459">
        <f t="shared" si="40"/>
        <v>0</v>
      </c>
      <c r="R36" s="460">
        <f>SUM(P36:Q36)</f>
        <v>0</v>
      </c>
      <c r="S36" s="406">
        <v>38</v>
      </c>
      <c r="T36" s="407" t="s">
        <v>762</v>
      </c>
      <c r="V36" s="411">
        <v>22</v>
      </c>
      <c r="W36" s="412" t="s">
        <v>19</v>
      </c>
      <c r="X36" s="470">
        <f t="shared" si="13"/>
        <v>0</v>
      </c>
      <c r="Y36" s="410"/>
      <c r="Z36" s="474">
        <f t="shared" si="14"/>
        <v>0</v>
      </c>
      <c r="AB36" s="411">
        <v>22</v>
      </c>
      <c r="AC36" s="412" t="s">
        <v>19</v>
      </c>
      <c r="AD36" s="470">
        <f t="shared" si="10"/>
        <v>0</v>
      </c>
      <c r="AE36" s="410"/>
      <c r="AF36" s="474">
        <f t="shared" si="15"/>
        <v>0</v>
      </c>
      <c r="AH36" s="411">
        <v>22</v>
      </c>
      <c r="AI36" s="412" t="s">
        <v>19</v>
      </c>
      <c r="AJ36" s="470">
        <f t="shared" si="11"/>
        <v>0</v>
      </c>
      <c r="AK36" s="410"/>
      <c r="AL36" s="474">
        <f t="shared" si="16"/>
        <v>0</v>
      </c>
    </row>
    <row r="37" spans="2:38" ht="13.5" customHeight="1">
      <c r="B37" s="372" t="s">
        <v>773</v>
      </c>
      <c r="C37" s="404" t="s">
        <v>774</v>
      </c>
      <c r="D37" s="377">
        <v>102</v>
      </c>
      <c r="E37" s="377">
        <v>44</v>
      </c>
      <c r="F37" s="377">
        <f t="shared" si="1"/>
        <v>350.45284004232923</v>
      </c>
      <c r="G37" s="377">
        <f t="shared" si="2"/>
        <v>162.52534841371568</v>
      </c>
      <c r="H37" s="405">
        <f t="shared" si="3"/>
        <v>0.7331272910227844</v>
      </c>
      <c r="I37" s="405">
        <f t="shared" si="4"/>
        <v>1.1060834590246356</v>
      </c>
      <c r="J37" s="459">
        <f t="shared" si="20"/>
        <v>0</v>
      </c>
      <c r="K37" s="459">
        <f t="shared" si="6"/>
        <v>0</v>
      </c>
      <c r="L37" s="460">
        <f t="shared" si="17"/>
        <v>0</v>
      </c>
      <c r="M37" s="459">
        <f t="shared" si="21"/>
        <v>0</v>
      </c>
      <c r="N37" s="459">
        <f t="shared" si="39"/>
        <v>0</v>
      </c>
      <c r="O37" s="460">
        <f t="shared" si="18"/>
        <v>0</v>
      </c>
      <c r="P37" s="459">
        <f t="shared" si="40"/>
        <v>0</v>
      </c>
      <c r="Q37" s="459">
        <f t="shared" si="40"/>
        <v>0</v>
      </c>
      <c r="R37" s="460">
        <f t="shared" si="19"/>
        <v>0</v>
      </c>
      <c r="S37" s="406">
        <v>34</v>
      </c>
      <c r="T37" s="407" t="s">
        <v>23</v>
      </c>
      <c r="V37" s="411">
        <v>23</v>
      </c>
      <c r="W37" s="412" t="s">
        <v>20</v>
      </c>
      <c r="X37" s="470">
        <f t="shared" si="13"/>
        <v>0</v>
      </c>
      <c r="Y37" s="410"/>
      <c r="Z37" s="474">
        <f t="shared" si="14"/>
        <v>0</v>
      </c>
      <c r="AB37" s="411">
        <v>23</v>
      </c>
      <c r="AC37" s="412" t="s">
        <v>20</v>
      </c>
      <c r="AD37" s="470">
        <f t="shared" si="10"/>
        <v>0</v>
      </c>
      <c r="AE37" s="410"/>
      <c r="AF37" s="474">
        <f t="shared" si="15"/>
        <v>0</v>
      </c>
      <c r="AH37" s="411">
        <v>23</v>
      </c>
      <c r="AI37" s="412" t="s">
        <v>20</v>
      </c>
      <c r="AJ37" s="470">
        <f t="shared" si="11"/>
        <v>0</v>
      </c>
      <c r="AK37" s="410"/>
      <c r="AL37" s="474">
        <f t="shared" si="16"/>
        <v>0</v>
      </c>
    </row>
    <row r="38" spans="2:38" ht="13.5" customHeight="1">
      <c r="B38" s="372" t="s">
        <v>773</v>
      </c>
      <c r="C38" s="404" t="s">
        <v>775</v>
      </c>
      <c r="D38" s="377">
        <v>28</v>
      </c>
      <c r="E38" s="377">
        <v>14</v>
      </c>
      <c r="F38" s="377">
        <f t="shared" si="1"/>
        <v>96.202740403776644</v>
      </c>
      <c r="G38" s="377">
        <f t="shared" si="2"/>
        <v>51.712610858909528</v>
      </c>
      <c r="H38" s="405">
        <f t="shared" si="3"/>
        <v>0.20125062890821535</v>
      </c>
      <c r="I38" s="405">
        <f t="shared" si="4"/>
        <v>0.35193564605329314</v>
      </c>
      <c r="J38" s="459">
        <f>(F$5*F38)/1000</f>
        <v>0</v>
      </c>
      <c r="K38" s="459">
        <f>(G$5*G38)/1000</f>
        <v>0</v>
      </c>
      <c r="L38" s="460">
        <f>SUM(J38:K38)</f>
        <v>0</v>
      </c>
      <c r="M38" s="459">
        <f>(F$10*H38)/100</f>
        <v>0</v>
      </c>
      <c r="N38" s="459">
        <f>+(G$10*I38)/100</f>
        <v>0</v>
      </c>
      <c r="O38" s="460">
        <f>SUM(M38:N38)</f>
        <v>0</v>
      </c>
      <c r="P38" s="459">
        <f t="shared" si="40"/>
        <v>0</v>
      </c>
      <c r="Q38" s="459">
        <f t="shared" si="40"/>
        <v>0</v>
      </c>
      <c r="R38" s="460">
        <f>SUM(P38:Q38)</f>
        <v>0</v>
      </c>
      <c r="S38" s="406">
        <v>31</v>
      </c>
      <c r="T38" s="407" t="s">
        <v>753</v>
      </c>
      <c r="V38" s="411">
        <v>24</v>
      </c>
      <c r="W38" s="412" t="s">
        <v>3</v>
      </c>
      <c r="X38" s="470">
        <f t="shared" si="13"/>
        <v>0</v>
      </c>
      <c r="Y38" s="410"/>
      <c r="Z38" s="474">
        <f t="shared" si="14"/>
        <v>0</v>
      </c>
      <c r="AB38" s="411">
        <v>24</v>
      </c>
      <c r="AC38" s="412" t="s">
        <v>3</v>
      </c>
      <c r="AD38" s="470">
        <f t="shared" si="10"/>
        <v>0</v>
      </c>
      <c r="AE38" s="410"/>
      <c r="AF38" s="474">
        <f t="shared" si="15"/>
        <v>0</v>
      </c>
      <c r="AH38" s="411">
        <v>24</v>
      </c>
      <c r="AI38" s="412" t="s">
        <v>3</v>
      </c>
      <c r="AJ38" s="470">
        <f t="shared" si="11"/>
        <v>0</v>
      </c>
      <c r="AK38" s="410"/>
      <c r="AL38" s="474">
        <f t="shared" si="16"/>
        <v>0</v>
      </c>
    </row>
    <row r="39" spans="2:38" ht="13.5" customHeight="1">
      <c r="B39" s="372" t="s">
        <v>773</v>
      </c>
      <c r="C39" s="404" t="s">
        <v>856</v>
      </c>
      <c r="D39" s="377">
        <v>52</v>
      </c>
      <c r="E39" s="377">
        <v>60</v>
      </c>
      <c r="F39" s="377">
        <f t="shared" si="1"/>
        <v>178.66223217844234</v>
      </c>
      <c r="G39" s="377">
        <f t="shared" si="2"/>
        <v>221.62547510961227</v>
      </c>
      <c r="H39" s="405">
        <f t="shared" si="3"/>
        <v>0.37375116797239993</v>
      </c>
      <c r="I39" s="405">
        <f t="shared" si="4"/>
        <v>1.5082956259426847</v>
      </c>
      <c r="J39" s="459">
        <f>(F$5*F39)/1000</f>
        <v>0</v>
      </c>
      <c r="K39" s="459">
        <f>(G$5*G39)/1000</f>
        <v>0</v>
      </c>
      <c r="L39" s="460">
        <f>SUM(J39:K39)</f>
        <v>0</v>
      </c>
      <c r="M39" s="459">
        <f>(F$10*H39)/100</f>
        <v>0</v>
      </c>
      <c r="N39" s="459">
        <f>+(G$10*I39)/100</f>
        <v>0</v>
      </c>
      <c r="O39" s="460">
        <f>SUM(M39:N39)</f>
        <v>0</v>
      </c>
      <c r="P39" s="459">
        <f t="shared" si="40"/>
        <v>0</v>
      </c>
      <c r="Q39" s="459">
        <f t="shared" si="40"/>
        <v>0</v>
      </c>
      <c r="R39" s="460">
        <f>SUM(P39:Q39)</f>
        <v>0</v>
      </c>
      <c r="S39" s="406">
        <v>38</v>
      </c>
      <c r="T39" s="407" t="s">
        <v>762</v>
      </c>
      <c r="V39" s="411">
        <v>25</v>
      </c>
      <c r="W39" s="412" t="s">
        <v>413</v>
      </c>
      <c r="X39" s="470">
        <f t="shared" si="13"/>
        <v>0</v>
      </c>
      <c r="Y39" s="410"/>
      <c r="Z39" s="474">
        <f t="shared" si="14"/>
        <v>0</v>
      </c>
      <c r="AB39" s="411">
        <v>25</v>
      </c>
      <c r="AC39" s="412" t="s">
        <v>413</v>
      </c>
      <c r="AD39" s="470">
        <f t="shared" si="10"/>
        <v>0</v>
      </c>
      <c r="AE39" s="410"/>
      <c r="AF39" s="474">
        <f t="shared" si="15"/>
        <v>0</v>
      </c>
      <c r="AH39" s="411">
        <v>25</v>
      </c>
      <c r="AI39" s="412" t="s">
        <v>413</v>
      </c>
      <c r="AJ39" s="470">
        <f t="shared" si="11"/>
        <v>0</v>
      </c>
      <c r="AK39" s="410"/>
      <c r="AL39" s="474">
        <f t="shared" si="16"/>
        <v>0</v>
      </c>
    </row>
    <row r="40" spans="2:38" ht="13.5" customHeight="1">
      <c r="B40" s="372" t="s">
        <v>773</v>
      </c>
      <c r="C40" s="404" t="s">
        <v>857</v>
      </c>
      <c r="D40" s="377">
        <v>15</v>
      </c>
      <c r="E40" s="377">
        <v>12</v>
      </c>
      <c r="F40" s="377">
        <f t="shared" si="1"/>
        <v>51.53718235916606</v>
      </c>
      <c r="G40" s="377">
        <f t="shared" si="2"/>
        <v>44.325095021922451</v>
      </c>
      <c r="H40" s="405">
        <f t="shared" si="3"/>
        <v>0.10781283691511537</v>
      </c>
      <c r="I40" s="405">
        <f t="shared" si="4"/>
        <v>0.30165912518853699</v>
      </c>
      <c r="J40" s="459">
        <f t="shared" si="20"/>
        <v>0</v>
      </c>
      <c r="K40" s="459">
        <f t="shared" si="6"/>
        <v>0</v>
      </c>
      <c r="L40" s="460">
        <f t="shared" si="17"/>
        <v>0</v>
      </c>
      <c r="M40" s="459">
        <f t="shared" si="21"/>
        <v>0</v>
      </c>
      <c r="N40" s="459">
        <f t="shared" si="39"/>
        <v>0</v>
      </c>
      <c r="O40" s="460">
        <f t="shared" si="18"/>
        <v>0</v>
      </c>
      <c r="P40" s="459">
        <f t="shared" si="40"/>
        <v>0</v>
      </c>
      <c r="Q40" s="459">
        <f t="shared" si="40"/>
        <v>0</v>
      </c>
      <c r="R40" s="460">
        <f t="shared" si="19"/>
        <v>0</v>
      </c>
      <c r="S40" s="406">
        <v>38</v>
      </c>
      <c r="T40" s="407" t="s">
        <v>762</v>
      </c>
      <c r="V40" s="411">
        <v>26</v>
      </c>
      <c r="W40" s="412" t="s">
        <v>337</v>
      </c>
      <c r="X40" s="470">
        <f t="shared" si="13"/>
        <v>0</v>
      </c>
      <c r="Y40" s="410"/>
      <c r="Z40" s="474">
        <f t="shared" si="14"/>
        <v>0</v>
      </c>
      <c r="AB40" s="411">
        <v>26</v>
      </c>
      <c r="AC40" s="412" t="s">
        <v>337</v>
      </c>
      <c r="AD40" s="470">
        <f t="shared" si="10"/>
        <v>0</v>
      </c>
      <c r="AE40" s="410"/>
      <c r="AF40" s="474">
        <f t="shared" si="15"/>
        <v>0</v>
      </c>
      <c r="AH40" s="411">
        <v>26</v>
      </c>
      <c r="AI40" s="412" t="s">
        <v>337</v>
      </c>
      <c r="AJ40" s="470">
        <f t="shared" si="11"/>
        <v>0</v>
      </c>
      <c r="AK40" s="410"/>
      <c r="AL40" s="474">
        <f t="shared" si="16"/>
        <v>0</v>
      </c>
    </row>
    <row r="41" spans="2:38" ht="13.5" customHeight="1">
      <c r="B41" s="372" t="s">
        <v>773</v>
      </c>
      <c r="C41" s="404" t="s">
        <v>858</v>
      </c>
      <c r="D41" s="377">
        <v>93</v>
      </c>
      <c r="E41" s="377">
        <v>71</v>
      </c>
      <c r="F41" s="377">
        <f t="shared" si="1"/>
        <v>319.53053062682955</v>
      </c>
      <c r="G41" s="377">
        <f t="shared" si="2"/>
        <v>262.2568122130412</v>
      </c>
      <c r="H41" s="405">
        <f t="shared" si="3"/>
        <v>0.66843958887371524</v>
      </c>
      <c r="I41" s="405">
        <f t="shared" si="4"/>
        <v>1.7848164906988435</v>
      </c>
      <c r="J41" s="459">
        <f t="shared" ref="J41" si="41">(F$5*F41)/1000</f>
        <v>0</v>
      </c>
      <c r="K41" s="459">
        <f t="shared" ref="K41" si="42">(G$5*G41)/1000</f>
        <v>0</v>
      </c>
      <c r="L41" s="460">
        <f t="shared" ref="L41" si="43">SUM(J41:K41)</f>
        <v>0</v>
      </c>
      <c r="M41" s="459">
        <f t="shared" ref="M41" si="44">(F$10*H41)/100</f>
        <v>0</v>
      </c>
      <c r="N41" s="459">
        <f t="shared" ref="N41" si="45">+(G$10*I41)/100</f>
        <v>0</v>
      </c>
      <c r="O41" s="460">
        <f t="shared" ref="O41" si="46">SUM(M41:N41)</f>
        <v>0</v>
      </c>
      <c r="P41" s="459">
        <f t="shared" si="40"/>
        <v>0</v>
      </c>
      <c r="Q41" s="459">
        <f t="shared" si="40"/>
        <v>0</v>
      </c>
      <c r="R41" s="460">
        <f t="shared" ref="R41" si="47">SUM(P41:Q41)</f>
        <v>0</v>
      </c>
      <c r="S41" s="406">
        <v>38</v>
      </c>
      <c r="T41" s="407" t="s">
        <v>762</v>
      </c>
      <c r="V41" s="411">
        <v>27</v>
      </c>
      <c r="W41" s="412" t="s">
        <v>338</v>
      </c>
      <c r="X41" s="470">
        <f t="shared" si="13"/>
        <v>0</v>
      </c>
      <c r="Y41" s="410"/>
      <c r="Z41" s="474">
        <f t="shared" si="14"/>
        <v>0</v>
      </c>
      <c r="AB41" s="411">
        <v>27</v>
      </c>
      <c r="AC41" s="412" t="s">
        <v>338</v>
      </c>
      <c r="AD41" s="470">
        <f t="shared" si="10"/>
        <v>0</v>
      </c>
      <c r="AE41" s="410"/>
      <c r="AF41" s="474">
        <f t="shared" si="15"/>
        <v>0</v>
      </c>
      <c r="AH41" s="411">
        <v>27</v>
      </c>
      <c r="AI41" s="412" t="s">
        <v>338</v>
      </c>
      <c r="AJ41" s="470">
        <f t="shared" si="11"/>
        <v>0</v>
      </c>
      <c r="AK41" s="410"/>
      <c r="AL41" s="474">
        <f t="shared" si="16"/>
        <v>0</v>
      </c>
    </row>
    <row r="42" spans="2:38" ht="13.5" customHeight="1">
      <c r="B42" s="372" t="s">
        <v>773</v>
      </c>
      <c r="C42" s="404" t="s">
        <v>776</v>
      </c>
      <c r="D42" s="377">
        <v>16</v>
      </c>
      <c r="E42" s="377">
        <v>18</v>
      </c>
      <c r="F42" s="377">
        <f t="shared" si="1"/>
        <v>54.972994516443798</v>
      </c>
      <c r="G42" s="377">
        <f t="shared" si="2"/>
        <v>66.487642532883683</v>
      </c>
      <c r="H42" s="405">
        <f t="shared" si="3"/>
        <v>0.11500035937612305</v>
      </c>
      <c r="I42" s="405">
        <f t="shared" si="4"/>
        <v>0.45248868778280549</v>
      </c>
      <c r="J42" s="459">
        <f t="shared" si="20"/>
        <v>0</v>
      </c>
      <c r="K42" s="459">
        <f t="shared" si="6"/>
        <v>0</v>
      </c>
      <c r="L42" s="460">
        <f t="shared" si="17"/>
        <v>0</v>
      </c>
      <c r="M42" s="459">
        <f t="shared" si="21"/>
        <v>0</v>
      </c>
      <c r="N42" s="459">
        <f t="shared" si="39"/>
        <v>0</v>
      </c>
      <c r="O42" s="460">
        <f t="shared" si="18"/>
        <v>0</v>
      </c>
      <c r="P42" s="459">
        <f t="shared" si="40"/>
        <v>0</v>
      </c>
      <c r="Q42" s="459">
        <f t="shared" si="40"/>
        <v>0</v>
      </c>
      <c r="R42" s="460">
        <f t="shared" si="19"/>
        <v>0</v>
      </c>
      <c r="S42" s="406">
        <v>36</v>
      </c>
      <c r="T42" s="407" t="s">
        <v>878</v>
      </c>
      <c r="V42" s="411">
        <v>28</v>
      </c>
      <c r="W42" s="412" t="s">
        <v>4</v>
      </c>
      <c r="X42" s="470">
        <f t="shared" si="13"/>
        <v>0</v>
      </c>
      <c r="Y42" s="410"/>
      <c r="Z42" s="474">
        <f t="shared" si="14"/>
        <v>0</v>
      </c>
      <c r="AB42" s="411">
        <v>28</v>
      </c>
      <c r="AC42" s="412" t="s">
        <v>4</v>
      </c>
      <c r="AD42" s="470">
        <f t="shared" si="10"/>
        <v>0</v>
      </c>
      <c r="AE42" s="410"/>
      <c r="AF42" s="474">
        <f t="shared" si="15"/>
        <v>0</v>
      </c>
      <c r="AH42" s="411">
        <v>28</v>
      </c>
      <c r="AI42" s="412" t="s">
        <v>4</v>
      </c>
      <c r="AJ42" s="470">
        <f t="shared" si="11"/>
        <v>0</v>
      </c>
      <c r="AK42" s="410"/>
      <c r="AL42" s="474">
        <f t="shared" si="16"/>
        <v>0</v>
      </c>
    </row>
    <row r="43" spans="2:38" ht="13.5" customHeight="1">
      <c r="B43" s="372" t="s">
        <v>777</v>
      </c>
      <c r="C43" s="404" t="s">
        <v>778</v>
      </c>
      <c r="D43" s="377">
        <v>28</v>
      </c>
      <c r="E43" s="377">
        <v>5</v>
      </c>
      <c r="F43" s="377">
        <f t="shared" si="1"/>
        <v>96.202740403776644</v>
      </c>
      <c r="G43" s="377">
        <f t="shared" si="2"/>
        <v>18.46878959246769</v>
      </c>
      <c r="H43" s="405">
        <f t="shared" si="3"/>
        <v>0.20125062890821535</v>
      </c>
      <c r="I43" s="405">
        <f t="shared" si="4"/>
        <v>0.12569130216189039</v>
      </c>
      <c r="J43" s="459">
        <f t="shared" ref="J43" si="48">(F$5*F43)/1000</f>
        <v>0</v>
      </c>
      <c r="K43" s="459">
        <f t="shared" ref="K43" si="49">(G$5*G43)/1000</f>
        <v>0</v>
      </c>
      <c r="L43" s="460">
        <f t="shared" ref="L43" si="50">SUM(J43:K43)</f>
        <v>0</v>
      </c>
      <c r="M43" s="459">
        <f t="shared" ref="M43" si="51">(F$10*H43)/100</f>
        <v>0</v>
      </c>
      <c r="N43" s="459">
        <f t="shared" ref="N43" si="52">(G$10*I43)/100</f>
        <v>0</v>
      </c>
      <c r="O43" s="460">
        <f t="shared" ref="O43" si="53">SUM(M43:N43)</f>
        <v>0</v>
      </c>
      <c r="P43" s="459">
        <f>L$10*F43/SUM(F$44:F$44)</f>
        <v>0</v>
      </c>
      <c r="Q43" s="459">
        <f>M$10*G43/SUM(G$44:G$44)</f>
        <v>0</v>
      </c>
      <c r="R43" s="460">
        <f t="shared" ref="R43" si="54">SUM(P43:Q43)</f>
        <v>0</v>
      </c>
      <c r="S43" s="406">
        <v>37</v>
      </c>
      <c r="T43" s="407" t="s">
        <v>24</v>
      </c>
      <c r="V43" s="411">
        <v>29</v>
      </c>
      <c r="W43" s="412" t="s">
        <v>21</v>
      </c>
      <c r="X43" s="470">
        <f t="shared" si="13"/>
        <v>0</v>
      </c>
      <c r="Y43" s="410"/>
      <c r="Z43" s="474">
        <f t="shared" si="14"/>
        <v>0</v>
      </c>
      <c r="AB43" s="411">
        <v>29</v>
      </c>
      <c r="AC43" s="412" t="s">
        <v>21</v>
      </c>
      <c r="AD43" s="470">
        <f t="shared" si="10"/>
        <v>0</v>
      </c>
      <c r="AE43" s="410"/>
      <c r="AF43" s="474">
        <f t="shared" si="15"/>
        <v>0</v>
      </c>
      <c r="AH43" s="411">
        <v>29</v>
      </c>
      <c r="AI43" s="412" t="s">
        <v>21</v>
      </c>
      <c r="AJ43" s="470">
        <f t="shared" si="11"/>
        <v>0</v>
      </c>
      <c r="AK43" s="410"/>
      <c r="AL43" s="474">
        <f t="shared" si="16"/>
        <v>0</v>
      </c>
    </row>
    <row r="44" spans="2:38" ht="13.5" customHeight="1" thickBot="1">
      <c r="B44" s="420" t="s">
        <v>777</v>
      </c>
      <c r="C44" s="421" t="s">
        <v>780</v>
      </c>
      <c r="D44" s="422">
        <v>228</v>
      </c>
      <c r="E44" s="422">
        <v>82</v>
      </c>
      <c r="F44" s="422">
        <f t="shared" si="1"/>
        <v>783.36517185932405</v>
      </c>
      <c r="G44" s="422">
        <f t="shared" si="2"/>
        <v>302.88814931647011</v>
      </c>
      <c r="H44" s="423">
        <f t="shared" si="3"/>
        <v>1.6387551211097535</v>
      </c>
      <c r="I44" s="423">
        <f t="shared" si="4"/>
        <v>2.0613373554550023</v>
      </c>
      <c r="J44" s="464">
        <f t="shared" si="20"/>
        <v>0</v>
      </c>
      <c r="K44" s="464">
        <f t="shared" si="6"/>
        <v>0</v>
      </c>
      <c r="L44" s="465">
        <f t="shared" si="17"/>
        <v>0</v>
      </c>
      <c r="M44" s="464">
        <f t="shared" si="21"/>
        <v>0</v>
      </c>
      <c r="N44" s="464">
        <f t="shared" ref="N44" si="55">(G$10*I44)/100</f>
        <v>0</v>
      </c>
      <c r="O44" s="465">
        <f t="shared" si="18"/>
        <v>0</v>
      </c>
      <c r="P44" s="464">
        <f>L$10*F44/SUM(F$44:F$44)</f>
        <v>0</v>
      </c>
      <c r="Q44" s="465">
        <f>M$10*G44/SUM(G$44:G$44)</f>
        <v>0</v>
      </c>
      <c r="R44" s="465">
        <f t="shared" si="19"/>
        <v>0</v>
      </c>
      <c r="S44" s="424">
        <v>38</v>
      </c>
      <c r="T44" s="425" t="s">
        <v>762</v>
      </c>
      <c r="V44" s="411">
        <v>30</v>
      </c>
      <c r="W44" s="412" t="s">
        <v>22</v>
      </c>
      <c r="X44" s="470">
        <f t="shared" si="13"/>
        <v>0</v>
      </c>
      <c r="Y44" s="410"/>
      <c r="Z44" s="474">
        <f t="shared" si="14"/>
        <v>0</v>
      </c>
      <c r="AB44" s="411">
        <v>30</v>
      </c>
      <c r="AC44" s="412" t="s">
        <v>22</v>
      </c>
      <c r="AD44" s="470">
        <f t="shared" si="10"/>
        <v>0</v>
      </c>
      <c r="AE44" s="410"/>
      <c r="AF44" s="474">
        <f t="shared" si="15"/>
        <v>0</v>
      </c>
      <c r="AH44" s="411">
        <v>30</v>
      </c>
      <c r="AI44" s="412" t="s">
        <v>22</v>
      </c>
      <c r="AJ44" s="470">
        <f t="shared" si="11"/>
        <v>0</v>
      </c>
      <c r="AK44" s="410"/>
      <c r="AL44" s="474">
        <f t="shared" si="16"/>
        <v>0</v>
      </c>
    </row>
    <row r="45" spans="2:38" ht="13.5" customHeight="1" thickTop="1">
      <c r="B45" s="399"/>
      <c r="C45" s="426" t="s">
        <v>781</v>
      </c>
      <c r="D45" s="427">
        <f t="shared" ref="D45:R45" si="56">SUM(D15:D44)</f>
        <v>13913</v>
      </c>
      <c r="E45" s="427">
        <f t="shared" si="56"/>
        <v>3978</v>
      </c>
      <c r="F45" s="427">
        <f t="shared" si="56"/>
        <v>47802.45454420516</v>
      </c>
      <c r="G45" s="427">
        <f t="shared" si="56"/>
        <v>14693.768999767293</v>
      </c>
      <c r="H45" s="428">
        <f t="shared" si="56"/>
        <v>100</v>
      </c>
      <c r="I45" s="428">
        <f t="shared" si="56"/>
        <v>100</v>
      </c>
      <c r="J45" s="455">
        <f t="shared" si="56"/>
        <v>0</v>
      </c>
      <c r="K45" s="455">
        <f t="shared" si="56"/>
        <v>0</v>
      </c>
      <c r="L45" s="455">
        <f t="shared" si="56"/>
        <v>0</v>
      </c>
      <c r="M45" s="456">
        <f t="shared" si="56"/>
        <v>0</v>
      </c>
      <c r="N45" s="456">
        <f t="shared" si="56"/>
        <v>0</v>
      </c>
      <c r="O45" s="455">
        <f t="shared" si="56"/>
        <v>0</v>
      </c>
      <c r="P45" s="456">
        <f t="shared" si="56"/>
        <v>0</v>
      </c>
      <c r="Q45" s="456">
        <f t="shared" si="56"/>
        <v>0</v>
      </c>
      <c r="R45" s="455">
        <f t="shared" si="56"/>
        <v>0</v>
      </c>
      <c r="S45" s="403"/>
      <c r="T45" s="429"/>
      <c r="V45" s="411">
        <v>31</v>
      </c>
      <c r="W45" s="412" t="s">
        <v>414</v>
      </c>
      <c r="X45" s="470">
        <f t="shared" si="13"/>
        <v>0</v>
      </c>
      <c r="Y45" s="410"/>
      <c r="Z45" s="474">
        <f t="shared" si="14"/>
        <v>0</v>
      </c>
      <c r="AB45" s="411">
        <v>31</v>
      </c>
      <c r="AC45" s="412" t="s">
        <v>414</v>
      </c>
      <c r="AD45" s="470">
        <f t="shared" si="10"/>
        <v>0</v>
      </c>
      <c r="AE45" s="410"/>
      <c r="AF45" s="474">
        <f t="shared" si="15"/>
        <v>0</v>
      </c>
      <c r="AH45" s="411">
        <v>31</v>
      </c>
      <c r="AI45" s="412" t="s">
        <v>414</v>
      </c>
      <c r="AJ45" s="470">
        <f t="shared" si="11"/>
        <v>0</v>
      </c>
      <c r="AK45" s="410"/>
      <c r="AL45" s="474">
        <f t="shared" si="16"/>
        <v>0</v>
      </c>
    </row>
    <row r="46" spans="2:38" ht="13.5" customHeight="1">
      <c r="B46" s="396"/>
      <c r="C46" s="396"/>
      <c r="D46" s="396"/>
      <c r="E46" s="396"/>
      <c r="F46" s="396"/>
      <c r="G46" s="396"/>
      <c r="H46" s="396"/>
      <c r="I46" s="396"/>
      <c r="J46" s="396"/>
      <c r="K46" s="396"/>
      <c r="L46" s="396"/>
      <c r="M46" s="396"/>
      <c r="N46" s="396"/>
      <c r="O46" s="396"/>
      <c r="P46" s="396"/>
      <c r="Q46" s="396"/>
      <c r="R46" s="396"/>
      <c r="S46" s="396"/>
      <c r="V46" s="411">
        <v>32</v>
      </c>
      <c r="W46" s="412" t="s">
        <v>415</v>
      </c>
      <c r="X46" s="470">
        <f t="shared" si="13"/>
        <v>0</v>
      </c>
      <c r="Y46" s="410"/>
      <c r="Z46" s="474">
        <f t="shared" si="14"/>
        <v>0</v>
      </c>
      <c r="AB46" s="411">
        <v>32</v>
      </c>
      <c r="AC46" s="412" t="s">
        <v>415</v>
      </c>
      <c r="AD46" s="470">
        <f t="shared" si="10"/>
        <v>0</v>
      </c>
      <c r="AE46" s="410"/>
      <c r="AF46" s="474">
        <f t="shared" si="15"/>
        <v>0</v>
      </c>
      <c r="AH46" s="411">
        <v>32</v>
      </c>
      <c r="AI46" s="412" t="s">
        <v>415</v>
      </c>
      <c r="AJ46" s="470">
        <f t="shared" si="11"/>
        <v>0</v>
      </c>
      <c r="AK46" s="410"/>
      <c r="AL46" s="474">
        <f t="shared" si="16"/>
        <v>0</v>
      </c>
    </row>
    <row r="47" spans="2:38" ht="13.5" customHeight="1">
      <c r="B47" s="406"/>
      <c r="C47" s="430" t="s">
        <v>782</v>
      </c>
      <c r="D47" s="539">
        <v>291052</v>
      </c>
      <c r="E47" s="540">
        <v>270727</v>
      </c>
      <c r="V47" s="411">
        <v>33</v>
      </c>
      <c r="W47" s="412" t="s">
        <v>5</v>
      </c>
      <c r="X47" s="470">
        <f t="shared" si="13"/>
        <v>0</v>
      </c>
      <c r="Y47" s="410"/>
      <c r="Z47" s="474">
        <f t="shared" si="14"/>
        <v>0</v>
      </c>
      <c r="AB47" s="411">
        <v>33</v>
      </c>
      <c r="AC47" s="412" t="s">
        <v>5</v>
      </c>
      <c r="AD47" s="470">
        <f t="shared" si="10"/>
        <v>0</v>
      </c>
      <c r="AE47" s="410"/>
      <c r="AF47" s="474">
        <f t="shared" si="15"/>
        <v>0</v>
      </c>
      <c r="AH47" s="411">
        <v>33</v>
      </c>
      <c r="AI47" s="412" t="s">
        <v>5</v>
      </c>
      <c r="AJ47" s="470">
        <f t="shared" si="11"/>
        <v>0</v>
      </c>
      <c r="AK47" s="410"/>
      <c r="AL47" s="474">
        <f t="shared" si="16"/>
        <v>0</v>
      </c>
    </row>
    <row r="48" spans="2:38" ht="13.5" customHeight="1">
      <c r="B48" s="396"/>
      <c r="C48" s="431"/>
      <c r="D48" s="432"/>
      <c r="E48" s="432"/>
      <c r="V48" s="411">
        <v>34</v>
      </c>
      <c r="W48" s="412" t="s">
        <v>23</v>
      </c>
      <c r="X48" s="470">
        <f t="shared" si="13"/>
        <v>0</v>
      </c>
      <c r="Y48" s="410"/>
      <c r="Z48" s="474">
        <f t="shared" si="14"/>
        <v>0</v>
      </c>
      <c r="AB48" s="411">
        <v>34</v>
      </c>
      <c r="AC48" s="412" t="s">
        <v>23</v>
      </c>
      <c r="AD48" s="470">
        <f t="shared" si="10"/>
        <v>0</v>
      </c>
      <c r="AE48" s="410"/>
      <c r="AF48" s="474">
        <f t="shared" si="15"/>
        <v>0</v>
      </c>
      <c r="AH48" s="411">
        <v>34</v>
      </c>
      <c r="AI48" s="412" t="s">
        <v>23</v>
      </c>
      <c r="AJ48" s="470">
        <f t="shared" si="11"/>
        <v>0</v>
      </c>
      <c r="AK48" s="410"/>
      <c r="AL48" s="474">
        <f t="shared" si="16"/>
        <v>0</v>
      </c>
    </row>
    <row r="49" spans="4:38" ht="13.5" customHeight="1">
      <c r="V49" s="411">
        <v>35</v>
      </c>
      <c r="W49" s="412" t="s">
        <v>416</v>
      </c>
      <c r="X49" s="470">
        <f t="shared" si="13"/>
        <v>0</v>
      </c>
      <c r="Y49" s="410"/>
      <c r="Z49" s="474">
        <f t="shared" si="14"/>
        <v>0</v>
      </c>
      <c r="AB49" s="411">
        <v>35</v>
      </c>
      <c r="AC49" s="412" t="s">
        <v>416</v>
      </c>
      <c r="AD49" s="470">
        <f t="shared" si="10"/>
        <v>0</v>
      </c>
      <c r="AE49" s="410"/>
      <c r="AF49" s="474">
        <f t="shared" si="15"/>
        <v>0</v>
      </c>
      <c r="AH49" s="411">
        <v>35</v>
      </c>
      <c r="AI49" s="412" t="s">
        <v>416</v>
      </c>
      <c r="AJ49" s="470">
        <f t="shared" si="11"/>
        <v>0</v>
      </c>
      <c r="AK49" s="410"/>
      <c r="AL49" s="474">
        <f t="shared" si="16"/>
        <v>0</v>
      </c>
    </row>
    <row r="50" spans="4:38" ht="13.5" customHeight="1">
      <c r="V50" s="411">
        <v>36</v>
      </c>
      <c r="W50" s="412" t="s">
        <v>881</v>
      </c>
      <c r="X50" s="470">
        <f t="shared" si="13"/>
        <v>0</v>
      </c>
      <c r="Y50" s="410"/>
      <c r="Z50" s="474">
        <f t="shared" si="14"/>
        <v>0</v>
      </c>
      <c r="AB50" s="411">
        <v>36</v>
      </c>
      <c r="AC50" s="412" t="s">
        <v>881</v>
      </c>
      <c r="AD50" s="470">
        <f t="shared" si="10"/>
        <v>0</v>
      </c>
      <c r="AE50" s="410"/>
      <c r="AF50" s="474">
        <f t="shared" si="15"/>
        <v>0</v>
      </c>
      <c r="AH50" s="411">
        <v>36</v>
      </c>
      <c r="AI50" s="412" t="s">
        <v>881</v>
      </c>
      <c r="AJ50" s="470">
        <f t="shared" si="11"/>
        <v>0</v>
      </c>
      <c r="AK50" s="410"/>
      <c r="AL50" s="474">
        <f t="shared" si="16"/>
        <v>0</v>
      </c>
    </row>
    <row r="51" spans="4:38" ht="13.5" customHeight="1">
      <c r="V51" s="411">
        <v>37</v>
      </c>
      <c r="W51" s="412" t="s">
        <v>24</v>
      </c>
      <c r="X51" s="470">
        <f t="shared" si="13"/>
        <v>0</v>
      </c>
      <c r="Y51" s="410"/>
      <c r="Z51" s="474">
        <f t="shared" si="14"/>
        <v>0</v>
      </c>
      <c r="AB51" s="411">
        <v>37</v>
      </c>
      <c r="AC51" s="412" t="s">
        <v>24</v>
      </c>
      <c r="AD51" s="470">
        <f t="shared" si="10"/>
        <v>0</v>
      </c>
      <c r="AE51" s="410"/>
      <c r="AF51" s="474">
        <f t="shared" si="15"/>
        <v>0</v>
      </c>
      <c r="AH51" s="411">
        <v>37</v>
      </c>
      <c r="AI51" s="412" t="s">
        <v>24</v>
      </c>
      <c r="AJ51" s="470">
        <f t="shared" si="11"/>
        <v>0</v>
      </c>
      <c r="AK51" s="410"/>
      <c r="AL51" s="474">
        <f t="shared" si="16"/>
        <v>0</v>
      </c>
    </row>
    <row r="52" spans="4:38" ht="13.5" customHeight="1">
      <c r="D52" s="433"/>
      <c r="E52" s="433"/>
      <c r="F52" s="433"/>
      <c r="G52" s="433"/>
      <c r="H52" s="433"/>
      <c r="I52" s="433"/>
      <c r="J52" s="433"/>
      <c r="K52" s="433"/>
      <c r="L52" s="433"/>
      <c r="M52" s="433"/>
      <c r="N52" s="433"/>
      <c r="O52" s="433"/>
      <c r="P52" s="433"/>
      <c r="Q52" s="433"/>
      <c r="R52" s="433"/>
      <c r="V52" s="411">
        <v>38</v>
      </c>
      <c r="W52" s="412" t="s">
        <v>418</v>
      </c>
      <c r="X52" s="470">
        <f t="shared" si="13"/>
        <v>0</v>
      </c>
      <c r="Y52" s="410"/>
      <c r="Z52" s="474">
        <f t="shared" si="14"/>
        <v>0</v>
      </c>
      <c r="AB52" s="411">
        <v>38</v>
      </c>
      <c r="AC52" s="412" t="s">
        <v>418</v>
      </c>
      <c r="AD52" s="470">
        <f t="shared" si="10"/>
        <v>0</v>
      </c>
      <c r="AE52" s="410"/>
      <c r="AF52" s="474">
        <f t="shared" si="15"/>
        <v>0</v>
      </c>
      <c r="AH52" s="411">
        <v>38</v>
      </c>
      <c r="AI52" s="412" t="s">
        <v>418</v>
      </c>
      <c r="AJ52" s="470">
        <f t="shared" si="11"/>
        <v>0</v>
      </c>
      <c r="AK52" s="410"/>
      <c r="AL52" s="474">
        <f t="shared" si="16"/>
        <v>0</v>
      </c>
    </row>
    <row r="53" spans="4:38" ht="13.5" customHeight="1">
      <c r="V53" s="411">
        <v>39</v>
      </c>
      <c r="W53" s="412" t="s">
        <v>419</v>
      </c>
      <c r="X53" s="470">
        <f t="shared" si="13"/>
        <v>0</v>
      </c>
      <c r="Y53" s="410"/>
      <c r="Z53" s="474">
        <f t="shared" si="14"/>
        <v>0</v>
      </c>
      <c r="AB53" s="411">
        <v>39</v>
      </c>
      <c r="AC53" s="412" t="s">
        <v>419</v>
      </c>
      <c r="AD53" s="470">
        <f t="shared" si="10"/>
        <v>0</v>
      </c>
      <c r="AE53" s="410"/>
      <c r="AF53" s="474">
        <f t="shared" si="15"/>
        <v>0</v>
      </c>
      <c r="AH53" s="411">
        <v>39</v>
      </c>
      <c r="AI53" s="412" t="s">
        <v>419</v>
      </c>
      <c r="AJ53" s="470">
        <f t="shared" si="11"/>
        <v>0</v>
      </c>
      <c r="AK53" s="410"/>
      <c r="AL53" s="474">
        <f t="shared" si="16"/>
        <v>0</v>
      </c>
    </row>
    <row r="54" spans="4:38" ht="13.5" customHeight="1">
      <c r="V54" s="414">
        <v>40</v>
      </c>
      <c r="W54" s="415" t="s">
        <v>420</v>
      </c>
      <c r="X54" s="471">
        <f t="shared" si="13"/>
        <v>0</v>
      </c>
      <c r="Y54" s="410"/>
      <c r="Z54" s="475">
        <f t="shared" si="14"/>
        <v>0</v>
      </c>
      <c r="AB54" s="414">
        <v>40</v>
      </c>
      <c r="AC54" s="415" t="s">
        <v>420</v>
      </c>
      <c r="AD54" s="471">
        <f t="shared" si="10"/>
        <v>0</v>
      </c>
      <c r="AE54" s="410"/>
      <c r="AF54" s="475">
        <f t="shared" si="15"/>
        <v>0</v>
      </c>
      <c r="AH54" s="414">
        <v>40</v>
      </c>
      <c r="AI54" s="415" t="s">
        <v>420</v>
      </c>
      <c r="AJ54" s="471">
        <f t="shared" si="11"/>
        <v>0</v>
      </c>
      <c r="AK54" s="410"/>
      <c r="AL54" s="475">
        <f>AJ54/100000</f>
        <v>0</v>
      </c>
    </row>
    <row r="55" spans="4:38" ht="13.5" customHeight="1">
      <c r="V55" s="416" t="s">
        <v>779</v>
      </c>
      <c r="W55" s="417"/>
      <c r="X55" s="472">
        <f>SUM(X15:X54)</f>
        <v>0</v>
      </c>
      <c r="Y55" s="418"/>
      <c r="Z55" s="476">
        <f>SUM(Z15:Z54)</f>
        <v>0</v>
      </c>
      <c r="AB55" s="416" t="s">
        <v>779</v>
      </c>
      <c r="AC55" s="417"/>
      <c r="AD55" s="472">
        <f>SUM(AD15:AD54)</f>
        <v>0</v>
      </c>
      <c r="AE55" s="418"/>
      <c r="AF55" s="476">
        <f>SUM(AF15:AF54)</f>
        <v>0</v>
      </c>
      <c r="AH55" s="416" t="s">
        <v>779</v>
      </c>
      <c r="AI55" s="417"/>
      <c r="AJ55" s="472">
        <f>SUM(AJ15:AJ54)</f>
        <v>0</v>
      </c>
      <c r="AK55" s="418"/>
      <c r="AL55" s="476">
        <f>SUM(AL15:AL54)</f>
        <v>0</v>
      </c>
    </row>
    <row r="56" spans="4:38" ht="13.5" customHeight="1">
      <c r="V56" s="396"/>
      <c r="Y56" s="419"/>
      <c r="Z56" s="477" t="s">
        <v>796</v>
      </c>
      <c r="AF56" s="477" t="s">
        <v>796</v>
      </c>
      <c r="AL56" s="477" t="s">
        <v>796</v>
      </c>
    </row>
    <row r="57" spans="4:38" ht="13.5" customHeight="1">
      <c r="Z57" s="477" t="s">
        <v>801</v>
      </c>
      <c r="AF57" s="477" t="s">
        <v>801</v>
      </c>
      <c r="AL57" s="477" t="s">
        <v>801</v>
      </c>
    </row>
    <row r="58" spans="4:38" ht="13.5" customHeight="1">
      <c r="Z58" s="477" t="s">
        <v>797</v>
      </c>
      <c r="AF58" s="477" t="s">
        <v>797</v>
      </c>
      <c r="AL58" s="477" t="s">
        <v>797</v>
      </c>
    </row>
    <row r="60" spans="4:38" ht="13.5" customHeight="1">
      <c r="Z60" s="232" t="s">
        <v>527</v>
      </c>
      <c r="AF60" s="232" t="s">
        <v>527</v>
      </c>
      <c r="AJ60" s="232" t="s">
        <v>527</v>
      </c>
    </row>
    <row r="62" spans="4:38" ht="13.5" customHeight="1">
      <c r="Z62" s="361" t="s">
        <v>803</v>
      </c>
    </row>
    <row r="68" spans="21:25" ht="13.5" customHeight="1">
      <c r="U68" s="396"/>
      <c r="V68" s="396"/>
      <c r="W68" s="396"/>
      <c r="X68" s="396"/>
    </row>
    <row r="72" spans="21:25" ht="13.5" customHeight="1">
      <c r="Y72" s="396"/>
    </row>
    <row r="73" spans="21:25" ht="13.5" customHeight="1">
      <c r="Y73" s="396"/>
    </row>
  </sheetData>
  <sheetProtection algorithmName="SHA-512" hashValue="vZiRAht7/zY2Ne/H2Qz2JUE+gX6Se5D5X4Yr2DwnxoAGUSVQ8HQO2M8ip6dm8kDiStL17DioFjppEK5o7+meUA==" saltValue="rjHmhNG0AYcx3884ndVUqg==" spinCount="100000" sheet="1" objects="1" scenarios="1"/>
  <mergeCells count="17">
    <mergeCell ref="AH13:AI13"/>
    <mergeCell ref="S14:T14"/>
    <mergeCell ref="V14:W14"/>
    <mergeCell ref="AB14:AC14"/>
    <mergeCell ref="AH14:AI14"/>
    <mergeCell ref="AB13:AC13"/>
    <mergeCell ref="J13:L13"/>
    <mergeCell ref="M13:O13"/>
    <mergeCell ref="P13:R13"/>
    <mergeCell ref="S13:T13"/>
    <mergeCell ref="V13:W13"/>
    <mergeCell ref="AH12:AI12"/>
    <mergeCell ref="C3:C10"/>
    <mergeCell ref="D12:I12"/>
    <mergeCell ref="S12:T12"/>
    <mergeCell ref="V12:W12"/>
    <mergeCell ref="AB12:AC12"/>
  </mergeCells>
  <phoneticPr fontId="13"/>
  <hyperlinks>
    <hyperlink ref="N1" location="目次!A1" display="目次へ戻る" xr:uid="{00000000-0004-0000-1200-000000000000}"/>
    <hyperlink ref="Z60" location="参考２!A1" display="参考２" xr:uid="{00000000-0004-0000-1200-000001000000}"/>
    <hyperlink ref="AF60" location="参考２!A1" display="参考２" xr:uid="{00000000-0004-0000-1200-000002000000}"/>
    <hyperlink ref="AJ60" location="参考２!A1" display="参考２" xr:uid="{00000000-0004-0000-1200-000003000000}"/>
  </hyperlinks>
  <printOptions verticalCentered="1"/>
  <pageMargins left="0.39370078740157483" right="0.39370078740157483" top="0.78740157480314965" bottom="0.59055118110236227" header="0.39370078740157483" footer="0.19685039370078741"/>
  <pageSetup paperSize="9" scale="56" orientation="landscape" r:id="rId1"/>
  <headerFooter>
    <oddHeader>&amp;R&amp;A</oddHeader>
  </headerFooter>
  <colBreaks count="1" manualBreakCount="1">
    <brk id="20"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Q53"/>
  <sheetViews>
    <sheetView view="pageBreakPreview" zoomScale="85" zoomScaleNormal="100" zoomScaleSheetLayoutView="85" workbookViewId="0">
      <selection activeCell="A54" sqref="A54"/>
    </sheetView>
  </sheetViews>
  <sheetFormatPr defaultColWidth="16.83203125" defaultRowHeight="13.5" customHeight="1"/>
  <cols>
    <col min="1" max="1" width="5.83203125" style="902" customWidth="1"/>
    <col min="2" max="2" width="4.6640625" style="902" hidden="1" customWidth="1"/>
    <col min="3" max="3" width="35.83203125" style="902" customWidth="1"/>
    <col min="4" max="4" width="20.83203125" style="902" customWidth="1"/>
    <col min="5" max="10" width="18.83203125" style="902" customWidth="1"/>
    <col min="11" max="11" width="1.83203125" style="902" customWidth="1"/>
    <col min="12" max="12" width="10.83203125" style="902" customWidth="1"/>
    <col min="13" max="17" width="18.83203125" style="902" customWidth="1"/>
    <col min="18" max="18" width="5.33203125" style="902" customWidth="1"/>
    <col min="19" max="16384" width="16.83203125" style="902"/>
  </cols>
  <sheetData>
    <row r="1" spans="1:17" ht="7.5" customHeight="1"/>
    <row r="2" spans="1:17" ht="30" customHeight="1">
      <c r="B2" s="903" t="s">
        <v>928</v>
      </c>
      <c r="C2" s="904" t="s">
        <v>929</v>
      </c>
      <c r="D2" s="905"/>
    </row>
    <row r="3" spans="1:17" ht="7.5" customHeight="1">
      <c r="B3" s="906"/>
      <c r="C3" s="906"/>
      <c r="D3" s="906"/>
    </row>
    <row r="4" spans="1:17" ht="30" customHeight="1">
      <c r="C4" s="902" t="s">
        <v>531</v>
      </c>
    </row>
    <row r="5" spans="1:17" ht="13.5" customHeight="1">
      <c r="C5" s="902" t="s">
        <v>978</v>
      </c>
    </row>
    <row r="6" spans="1:17" ht="13.5" customHeight="1">
      <c r="C6" s="902" t="s">
        <v>532</v>
      </c>
    </row>
    <row r="7" spans="1:17" ht="13.5" customHeight="1">
      <c r="C7" s="902" t="s">
        <v>533</v>
      </c>
    </row>
    <row r="8" spans="1:17" ht="13.5" customHeight="1">
      <c r="C8" s="902" t="s">
        <v>534</v>
      </c>
    </row>
    <row r="9" spans="1:17" ht="13.5" customHeight="1">
      <c r="J9" s="885" t="s">
        <v>540</v>
      </c>
      <c r="K9" s="885"/>
      <c r="Q9" s="885" t="s">
        <v>540</v>
      </c>
    </row>
    <row r="10" spans="1:17" ht="27" customHeight="1">
      <c r="A10" s="907"/>
      <c r="B10" s="908"/>
      <c r="C10" s="909"/>
      <c r="D10" s="2183" t="s">
        <v>541</v>
      </c>
      <c r="E10" s="2185" t="s">
        <v>535</v>
      </c>
      <c r="F10" s="2185"/>
      <c r="G10" s="2185"/>
      <c r="H10" s="2185"/>
      <c r="I10" s="2185"/>
      <c r="J10" s="2183" t="s">
        <v>542</v>
      </c>
      <c r="K10" s="1550"/>
      <c r="M10" s="2185" t="s">
        <v>536</v>
      </c>
      <c r="N10" s="2185"/>
      <c r="O10" s="2185"/>
      <c r="P10" s="2185"/>
      <c r="Q10" s="2185"/>
    </row>
    <row r="11" spans="1:17" ht="27" customHeight="1">
      <c r="A11" s="910"/>
      <c r="C11" s="911"/>
      <c r="D11" s="2184"/>
      <c r="E11" s="886" t="s">
        <v>543</v>
      </c>
      <c r="F11" s="886" t="s">
        <v>544</v>
      </c>
      <c r="G11" s="886" t="s">
        <v>545</v>
      </c>
      <c r="H11" s="912" t="s">
        <v>537</v>
      </c>
      <c r="I11" s="886" t="s">
        <v>538</v>
      </c>
      <c r="J11" s="2184"/>
      <c r="K11" s="1551"/>
      <c r="M11" s="886" t="s">
        <v>543</v>
      </c>
      <c r="N11" s="886" t="s">
        <v>544</v>
      </c>
      <c r="O11" s="886" t="s">
        <v>546</v>
      </c>
      <c r="P11" s="912" t="s">
        <v>537</v>
      </c>
      <c r="Q11" s="912" t="s">
        <v>538</v>
      </c>
    </row>
    <row r="12" spans="1:17" ht="15" customHeight="1">
      <c r="A12" s="913"/>
      <c r="B12" s="914"/>
      <c r="C12" s="915"/>
      <c r="D12" s="916"/>
      <c r="E12" s="916" t="s">
        <v>547</v>
      </c>
      <c r="F12" s="887" t="s">
        <v>548</v>
      </c>
      <c r="G12" s="887" t="s">
        <v>549</v>
      </c>
      <c r="H12" s="917" t="s">
        <v>550</v>
      </c>
      <c r="I12" s="887" t="s">
        <v>551</v>
      </c>
      <c r="J12" s="917"/>
      <c r="K12" s="1551"/>
      <c r="M12" s="887" t="s">
        <v>552</v>
      </c>
      <c r="N12" s="887" t="s">
        <v>553</v>
      </c>
      <c r="O12" s="887" t="s">
        <v>554</v>
      </c>
      <c r="P12" s="887" t="s">
        <v>555</v>
      </c>
      <c r="Q12" s="887" t="s">
        <v>556</v>
      </c>
    </row>
    <row r="13" spans="1:17" ht="13.5" customHeight="1">
      <c r="A13" s="918">
        <v>1</v>
      </c>
      <c r="B13" s="919" t="s">
        <v>451</v>
      </c>
      <c r="C13" s="918" t="s">
        <v>0</v>
      </c>
      <c r="D13" s="920">
        <f>SUM(J13,F13,G13)</f>
        <v>12131525</v>
      </c>
      <c r="E13" s="888">
        <f>SUMIF('マージン率 (107）'!$Q$13:$Q$119,$B13,'マージン率 (107）'!E$13:E$119)</f>
        <v>14479112</v>
      </c>
      <c r="F13" s="888">
        <f>SUMIF('マージン率 (107）'!$Q$13:$Q$119,$B13,'マージン率 (107）'!F$13:F$119)</f>
        <v>4538840</v>
      </c>
      <c r="G13" s="888">
        <f>SUMIF('マージン率 (107）'!$Q$13:$Q$119,$B13,'マージン率 (107）'!G$13:G$119)</f>
        <v>678282</v>
      </c>
      <c r="H13" s="889">
        <f>IF(F13&gt;0,F13/E13,0)</f>
        <v>0.3134750252639803</v>
      </c>
      <c r="I13" s="889">
        <f>IF(G13&gt;0,G13/E13,0)</f>
        <v>4.684555240680506E-2</v>
      </c>
      <c r="J13" s="888">
        <f>SUMIF('マージン率 (107）'!$Q$13:$Q$119,$B13,'マージン率 (107）'!$J$13:$J$119)</f>
        <v>6914403</v>
      </c>
      <c r="K13" s="1552"/>
      <c r="M13" s="888">
        <f>SUMIF('マージン率 (107）'!$Q$13:$Q$119,$B13,'マージン率 (107）'!L$13:L$119)</f>
        <v>6097746</v>
      </c>
      <c r="N13" s="888">
        <f>SUMIF('マージン率 (107）'!$Q$13:$Q$119,$B13,'マージン率 (107）'!M$13:M$119)</f>
        <v>2785188</v>
      </c>
      <c r="O13" s="888">
        <f>SUMIF('マージン率 (107）'!$Q$13:$Q$119,$B13,'マージン率 (107）'!N$13:N$119)</f>
        <v>230121</v>
      </c>
      <c r="P13" s="890">
        <f>IF(N13&gt;0,N13/M13,0)</f>
        <v>0.45675697216643657</v>
      </c>
      <c r="Q13" s="890">
        <f>IF(O13&gt;0,O13/M13,0)</f>
        <v>3.7738698856921889E-2</v>
      </c>
    </row>
    <row r="14" spans="1:17" ht="13.5" customHeight="1">
      <c r="A14" s="921">
        <v>2</v>
      </c>
      <c r="B14" s="922" t="s">
        <v>452</v>
      </c>
      <c r="C14" s="923" t="s">
        <v>243</v>
      </c>
      <c r="D14" s="924">
        <f t="shared" ref="D14:D52" si="0">SUM(J14,F14,G14)</f>
        <v>3930608</v>
      </c>
      <c r="E14" s="891">
        <f>SUMIF('マージン率 (107）'!$Q$13:$Q$119,$B14,'マージン率 (107）'!E$13:E$119)</f>
        <v>3993005</v>
      </c>
      <c r="F14" s="891">
        <f>SUMIF('マージン率 (107）'!$Q$13:$Q$119,$B14,'マージン率 (107）'!F$13:F$119)</f>
        <v>279203</v>
      </c>
      <c r="G14" s="891">
        <f>SUMIF('マージン率 (107）'!$Q$13:$Q$119,$B14,'マージン率 (107）'!G$13:G$119)</f>
        <v>75918</v>
      </c>
      <c r="H14" s="892">
        <f>IF(F14&gt;0,F14/E14,0)</f>
        <v>6.9923027895031437E-2</v>
      </c>
      <c r="I14" s="892">
        <f t="shared" ref="I14:I52" si="1">IF(G14&gt;0,G14/E14,0)</f>
        <v>1.9012748544016349E-2</v>
      </c>
      <c r="J14" s="891">
        <f>SUMIF('マージン率 (107）'!$Q$13:$Q$119,$B14,'マージン率 (107）'!$J$13:$J$119)</f>
        <v>3575487</v>
      </c>
      <c r="K14" s="1552"/>
      <c r="M14" s="891">
        <f>SUMIF('マージン率 (107）'!$Q$13:$Q$119,$B14,'マージン率 (107）'!L$13:L$119)</f>
        <v>319635</v>
      </c>
      <c r="N14" s="891">
        <f>SUMIF('マージン率 (107）'!$Q$13:$Q$119,$B14,'マージン率 (107）'!M$13:M$119)</f>
        <v>76949</v>
      </c>
      <c r="O14" s="891">
        <f>SUMIF('マージン率 (107）'!$Q$13:$Q$119,$B14,'マージン率 (107）'!N$13:N$119)</f>
        <v>6984</v>
      </c>
      <c r="P14" s="893">
        <f t="shared" ref="P14:P52" si="2">IF(N14&gt;0,N14/M14,0)</f>
        <v>0.24074021931265349</v>
      </c>
      <c r="Q14" s="893">
        <f>IF(O14&gt;0,O14/M14,0)</f>
        <v>2.1849922567929045E-2</v>
      </c>
    </row>
    <row r="15" spans="1:17" ht="13.5" customHeight="1">
      <c r="A15" s="921">
        <v>3</v>
      </c>
      <c r="B15" s="922" t="s">
        <v>453</v>
      </c>
      <c r="C15" s="923" t="s">
        <v>1</v>
      </c>
      <c r="D15" s="924">
        <f t="shared" si="0"/>
        <v>1116418</v>
      </c>
      <c r="E15" s="891">
        <f>SUMIF('マージン率 (107）'!$Q$13:$Q$119,$B15,'マージン率 (107）'!E$13:E$119)</f>
        <v>1266161</v>
      </c>
      <c r="F15" s="891">
        <f>SUMIF('マージン率 (107）'!$Q$13:$Q$119,$B15,'マージン率 (107）'!F$13:F$119)</f>
        <v>275994</v>
      </c>
      <c r="G15" s="891">
        <f>SUMIF('マージン率 (107）'!$Q$13:$Q$119,$B15,'マージン率 (107）'!G$13:G$119)</f>
        <v>40270</v>
      </c>
      <c r="H15" s="892">
        <f t="shared" ref="H15:H52" si="3">IF(F15&gt;0,F15/E15,0)</f>
        <v>0.21797701872036809</v>
      </c>
      <c r="I15" s="892">
        <f t="shared" si="1"/>
        <v>3.1804802074933601E-2</v>
      </c>
      <c r="J15" s="891">
        <f>SUMIF('マージン率 (107）'!$Q$13:$Q$119,$B15,'マージン率 (107）'!$J$13:$J$119)</f>
        <v>800154</v>
      </c>
      <c r="K15" s="1552"/>
      <c r="M15" s="891">
        <f>SUMIF('マージン率 (107）'!$Q$13:$Q$119,$B15,'マージン率 (107）'!L$13:L$119)</f>
        <v>340582</v>
      </c>
      <c r="N15" s="891">
        <f>SUMIF('マージン率 (107）'!$Q$13:$Q$119,$B15,'マージン率 (107）'!M$13:M$119)</f>
        <v>160547</v>
      </c>
      <c r="O15" s="891">
        <f>SUMIF('マージン率 (107）'!$Q$13:$Q$119,$B15,'マージン率 (107）'!N$13:N$119)</f>
        <v>5885</v>
      </c>
      <c r="P15" s="893">
        <f t="shared" si="2"/>
        <v>0.47139014980239707</v>
      </c>
      <c r="Q15" s="893">
        <f t="shared" ref="Q15:Q52" si="4">IF(O15&gt;0,O15/M15,0)</f>
        <v>1.7279245526774758E-2</v>
      </c>
    </row>
    <row r="16" spans="1:17" ht="13.5" customHeight="1">
      <c r="A16" s="921">
        <v>4</v>
      </c>
      <c r="B16" s="922" t="s">
        <v>454</v>
      </c>
      <c r="C16" s="923" t="s">
        <v>2</v>
      </c>
      <c r="D16" s="924">
        <f t="shared" si="0"/>
        <v>2324692</v>
      </c>
      <c r="E16" s="891">
        <f>SUMIF('マージン率 (107）'!$Q$13:$Q$119,$B16,'マージン率 (107）'!E$13:E$119)</f>
        <v>2572865</v>
      </c>
      <c r="F16" s="891">
        <f>SUMIF('マージン率 (107）'!$Q$13:$Q$119,$B16,'マージン率 (107）'!F$13:F$119)</f>
        <v>641416</v>
      </c>
      <c r="G16" s="891">
        <f>SUMIF('マージン率 (107）'!$Q$13:$Q$119,$B16,'マージン率 (107）'!G$13:G$119)</f>
        <v>85698</v>
      </c>
      <c r="H16" s="892">
        <f t="shared" si="3"/>
        <v>0.24930029364152415</v>
      </c>
      <c r="I16" s="892">
        <f t="shared" si="1"/>
        <v>3.3308393561263416E-2</v>
      </c>
      <c r="J16" s="891">
        <f>SUMIF('マージン率 (107）'!$Q$13:$Q$119,$B16,'マージン率 (107）'!$J$13:$J$119)</f>
        <v>1597578</v>
      </c>
      <c r="K16" s="1552"/>
      <c r="M16" s="891">
        <f>SUMIF('マージン率 (107）'!$Q$13:$Q$119,$B16,'マージン率 (107）'!L$13:L$119)</f>
        <v>644097</v>
      </c>
      <c r="N16" s="891">
        <f>SUMIF('マージン率 (107）'!$Q$13:$Q$119,$B16,'マージン率 (107）'!M$13:M$119)</f>
        <v>299136</v>
      </c>
      <c r="O16" s="891">
        <f>SUMIF('マージン率 (107）'!$Q$13:$Q$119,$B16,'マージン率 (107）'!N$13:N$119)</f>
        <v>15419</v>
      </c>
      <c r="P16" s="893">
        <f t="shared" si="2"/>
        <v>0.46442694190471312</v>
      </c>
      <c r="Q16" s="893">
        <f t="shared" si="4"/>
        <v>2.3938940873812486E-2</v>
      </c>
    </row>
    <row r="17" spans="1:17" ht="13.5" customHeight="1">
      <c r="A17" s="921">
        <v>5</v>
      </c>
      <c r="B17" s="925" t="s">
        <v>455</v>
      </c>
      <c r="C17" s="921" t="s">
        <v>391</v>
      </c>
      <c r="D17" s="926">
        <f t="shared" si="0"/>
        <v>2911555</v>
      </c>
      <c r="E17" s="894">
        <f>SUMIF('マージン率 (107）'!$Q$13:$Q$119,$B17,'マージン率 (107）'!E$13:E$119)</f>
        <v>23204892</v>
      </c>
      <c r="F17" s="894">
        <f>SUMIF('マージン率 (107）'!$Q$13:$Q$119,$B17,'マージン率 (107）'!F$13:F$119)</f>
        <v>522764</v>
      </c>
      <c r="G17" s="894">
        <f>SUMIF('マージン率 (107）'!$Q$13:$Q$119,$B17,'マージン率 (107）'!G$13:G$119)</f>
        <v>1540876</v>
      </c>
      <c r="H17" s="895">
        <f t="shared" si="3"/>
        <v>2.2528180695691236E-2</v>
      </c>
      <c r="I17" s="895">
        <f t="shared" si="1"/>
        <v>6.6403067077407646E-2</v>
      </c>
      <c r="J17" s="894">
        <f>SUMIF('マージン率 (107）'!$Q$13:$Q$119,$B17,'マージン率 (107）'!$J$13:$J$119)</f>
        <v>847915</v>
      </c>
      <c r="K17" s="1552"/>
      <c r="M17" s="894">
        <f>SUMIF('マージン率 (107）'!$Q$13:$Q$119,$B17,'マージン率 (107）'!L$13:L$119)</f>
        <v>-5669</v>
      </c>
      <c r="N17" s="894">
        <f>SUMIF('マージン率 (107）'!$Q$13:$Q$119,$B17,'マージン率 (107）'!M$13:M$119)</f>
        <v>431</v>
      </c>
      <c r="O17" s="894">
        <f>SUMIF('マージン率 (107）'!$Q$13:$Q$119,$B17,'マージン率 (107）'!N$13:N$119)</f>
        <v>20</v>
      </c>
      <c r="P17" s="896">
        <f>IF(N17&gt;0,N17/M17,0)</f>
        <v>-7.6027518080790266E-2</v>
      </c>
      <c r="Q17" s="896">
        <f t="shared" si="4"/>
        <v>-3.5279590756747223E-3</v>
      </c>
    </row>
    <row r="18" spans="1:17" ht="13.5" customHeight="1">
      <c r="A18" s="921">
        <v>6</v>
      </c>
      <c r="B18" s="925" t="s">
        <v>457</v>
      </c>
      <c r="C18" s="921" t="s">
        <v>458</v>
      </c>
      <c r="D18" s="926">
        <f t="shared" si="0"/>
        <v>63711221</v>
      </c>
      <c r="E18" s="894">
        <f>SUMIF('マージン率 (107）'!$Q$13:$Q$119,$B18,'マージン率 (107）'!E$13:E$119)</f>
        <v>71517510</v>
      </c>
      <c r="F18" s="894">
        <f>SUMIF('マージン率 (107）'!$Q$13:$Q$119,$B18,'マージン率 (107）'!F$13:F$119)</f>
        <v>23069758</v>
      </c>
      <c r="G18" s="894">
        <f>SUMIF('マージン率 (107）'!$Q$13:$Q$119,$B18,'マージン率 (107）'!G$13:G$119)</f>
        <v>2300814</v>
      </c>
      <c r="H18" s="895">
        <f t="shared" si="3"/>
        <v>0.32257496101304423</v>
      </c>
      <c r="I18" s="895">
        <f t="shared" si="1"/>
        <v>3.2171338179978581E-2</v>
      </c>
      <c r="J18" s="894">
        <f>SUMIF('マージン率 (107）'!$Q$13:$Q$119,$B18,'マージン率 (107）'!$J$13:$J$119)</f>
        <v>38340649</v>
      </c>
      <c r="K18" s="1552"/>
      <c r="M18" s="894">
        <f>SUMIF('マージン率 (107）'!$Q$13:$Q$119,$B18,'マージン率 (107）'!L$13:L$119)</f>
        <v>46864873</v>
      </c>
      <c r="N18" s="894">
        <f>SUMIF('マージン率 (107）'!$Q$13:$Q$119,$B18,'マージン率 (107）'!M$13:M$119)</f>
        <v>17855552</v>
      </c>
      <c r="O18" s="894">
        <f>SUMIF('マージン率 (107）'!$Q$13:$Q$119,$B18,'マージン率 (107）'!N$13:N$119)</f>
        <v>1218928</v>
      </c>
      <c r="P18" s="896">
        <f t="shared" si="2"/>
        <v>0.38100075508579739</v>
      </c>
      <c r="Q18" s="896">
        <f t="shared" si="4"/>
        <v>2.6009416477027474E-2</v>
      </c>
    </row>
    <row r="19" spans="1:17" ht="13.5" customHeight="1">
      <c r="A19" s="921">
        <v>7</v>
      </c>
      <c r="B19" s="925" t="s">
        <v>459</v>
      </c>
      <c r="C19" s="921" t="s">
        <v>11</v>
      </c>
      <c r="D19" s="926">
        <f t="shared" si="0"/>
        <v>11152351</v>
      </c>
      <c r="E19" s="894">
        <f>SUMIF('マージン率 (107）'!$Q$13:$Q$119,$B19,'マージン率 (107）'!E$13:E$119)</f>
        <v>16306872</v>
      </c>
      <c r="F19" s="894">
        <f>SUMIF('マージン率 (107）'!$Q$13:$Q$119,$B19,'マージン率 (107）'!F$13:F$119)</f>
        <v>7166041</v>
      </c>
      <c r="G19" s="894">
        <f>SUMIF('マージン率 (107）'!$Q$13:$Q$119,$B19,'マージン率 (107）'!G$13:G$119)</f>
        <v>400310</v>
      </c>
      <c r="H19" s="895">
        <f t="shared" si="3"/>
        <v>0.43944914757410253</v>
      </c>
      <c r="I19" s="895">
        <f t="shared" si="1"/>
        <v>2.4548546158944525E-2</v>
      </c>
      <c r="J19" s="894">
        <f>SUMIF('マージン率 (107）'!$Q$13:$Q$119,$B19,'マージン率 (107）'!$J$13:$J$119)</f>
        <v>3586000</v>
      </c>
      <c r="K19" s="1552"/>
      <c r="M19" s="894">
        <f>SUMIF('マージン率 (107）'!$Q$13:$Q$119,$B19,'マージン率 (107）'!L$13:L$119)</f>
        <v>10469220</v>
      </c>
      <c r="N19" s="894">
        <f>SUMIF('マージン率 (107）'!$Q$13:$Q$119,$B19,'マージン率 (107）'!M$13:M$119)</f>
        <v>5854426</v>
      </c>
      <c r="O19" s="894">
        <f>SUMIF('マージン率 (107）'!$Q$13:$Q$119,$B19,'マージン率 (107）'!N$13:N$119)</f>
        <v>220216</v>
      </c>
      <c r="P19" s="896">
        <f t="shared" si="2"/>
        <v>0.55920364649897514</v>
      </c>
      <c r="Q19" s="896">
        <f t="shared" si="4"/>
        <v>2.1034613848978242E-2</v>
      </c>
    </row>
    <row r="20" spans="1:17" ht="13.5" customHeight="1">
      <c r="A20" s="921">
        <v>8</v>
      </c>
      <c r="B20" s="925" t="s">
        <v>460</v>
      </c>
      <c r="C20" s="921" t="s">
        <v>407</v>
      </c>
      <c r="D20" s="926">
        <f t="shared" si="0"/>
        <v>17927683</v>
      </c>
      <c r="E20" s="894">
        <f>SUMIF('マージン率 (107）'!$Q$13:$Q$119,$B20,'マージン率 (107）'!E$13:E$119)</f>
        <v>20494125</v>
      </c>
      <c r="F20" s="894">
        <f>SUMIF('マージン率 (107）'!$Q$13:$Q$119,$B20,'マージン率 (107）'!F$13:F$119)</f>
        <v>4785314</v>
      </c>
      <c r="G20" s="894">
        <f>SUMIF('マージン率 (107）'!$Q$13:$Q$119,$B20,'マージン率 (107）'!G$13:G$119)</f>
        <v>1188740</v>
      </c>
      <c r="H20" s="895">
        <f t="shared" si="3"/>
        <v>0.23349686800485506</v>
      </c>
      <c r="I20" s="895">
        <f t="shared" si="1"/>
        <v>5.8003940153580597E-2</v>
      </c>
      <c r="J20" s="894">
        <f>SUMIF('マージン率 (107）'!$Q$13:$Q$119,$B20,'マージン率 (107）'!$J$13:$J$119)</f>
        <v>11953629</v>
      </c>
      <c r="K20" s="1552"/>
      <c r="M20" s="894">
        <f>SUMIF('マージン率 (107）'!$Q$13:$Q$119,$B20,'マージン率 (107）'!L$13:L$119)</f>
        <v>1096938</v>
      </c>
      <c r="N20" s="894">
        <f>SUMIF('マージン率 (107）'!$Q$13:$Q$119,$B20,'マージン率 (107）'!M$13:M$119)</f>
        <v>713286</v>
      </c>
      <c r="O20" s="894">
        <f>SUMIF('マージン率 (107）'!$Q$13:$Q$119,$B20,'マージン率 (107）'!N$13:N$119)</f>
        <v>39029</v>
      </c>
      <c r="P20" s="896">
        <f t="shared" si="2"/>
        <v>0.65025188296877312</v>
      </c>
      <c r="Q20" s="896">
        <f t="shared" si="4"/>
        <v>3.5579950735593079E-2</v>
      </c>
    </row>
    <row r="21" spans="1:17" ht="13.5" customHeight="1">
      <c r="A21" s="921">
        <v>9</v>
      </c>
      <c r="B21" s="925" t="s">
        <v>461</v>
      </c>
      <c r="C21" s="921" t="s">
        <v>12</v>
      </c>
      <c r="D21" s="926">
        <f t="shared" si="0"/>
        <v>38514334</v>
      </c>
      <c r="E21" s="894">
        <f>SUMIF('マージン率 (107）'!$Q$13:$Q$119,$B21,'マージン率 (107）'!E$13:E$119)</f>
        <v>46240422</v>
      </c>
      <c r="F21" s="894">
        <f>SUMIF('マージン率 (107）'!$Q$13:$Q$119,$B21,'マージン率 (107）'!F$13:F$119)</f>
        <v>9261724</v>
      </c>
      <c r="G21" s="894">
        <f>SUMIF('マージン率 (107）'!$Q$13:$Q$119,$B21,'マージン率 (107）'!G$13:G$119)</f>
        <v>1245678</v>
      </c>
      <c r="H21" s="895">
        <f t="shared" si="3"/>
        <v>0.20029497135644653</v>
      </c>
      <c r="I21" s="895">
        <f t="shared" si="1"/>
        <v>2.6939157259421205E-2</v>
      </c>
      <c r="J21" s="894">
        <f>SUMIF('マージン率 (107）'!$Q$13:$Q$119,$B21,'マージン率 (107）'!$J$13:$J$119)</f>
        <v>28006932</v>
      </c>
      <c r="K21" s="1552"/>
      <c r="M21" s="894">
        <f>SUMIF('マージン率 (107）'!$Q$13:$Q$119,$B21,'マージン率 (107）'!L$13:L$119)</f>
        <v>5824148</v>
      </c>
      <c r="N21" s="894">
        <f>SUMIF('マージン率 (107）'!$Q$13:$Q$119,$B21,'マージン率 (107）'!M$13:M$119)</f>
        <v>3217707</v>
      </c>
      <c r="O21" s="894">
        <f>SUMIF('マージン率 (107）'!$Q$13:$Q$119,$B21,'マージン率 (107）'!N$13:N$119)</f>
        <v>66745</v>
      </c>
      <c r="P21" s="896">
        <f t="shared" si="2"/>
        <v>0.55247686013473563</v>
      </c>
      <c r="Q21" s="896">
        <f t="shared" si="4"/>
        <v>1.1460045314782523E-2</v>
      </c>
    </row>
    <row r="22" spans="1:17" ht="13.5" customHeight="1">
      <c r="A22" s="921">
        <v>10</v>
      </c>
      <c r="B22" s="925" t="s">
        <v>462</v>
      </c>
      <c r="C22" s="921" t="s">
        <v>13</v>
      </c>
      <c r="D22" s="926">
        <f t="shared" si="0"/>
        <v>22448255</v>
      </c>
      <c r="E22" s="894">
        <f>SUMIF('マージン率 (107）'!$Q$13:$Q$119,$B22,'マージン率 (107）'!E$13:E$119)</f>
        <v>25799957</v>
      </c>
      <c r="F22" s="894">
        <f>SUMIF('マージン率 (107）'!$Q$13:$Q$119,$B22,'マージン率 (107）'!F$13:F$119)</f>
        <v>5066181</v>
      </c>
      <c r="G22" s="894">
        <f>SUMIF('マージン率 (107）'!$Q$13:$Q$119,$B22,'マージン率 (107）'!G$13:G$119)</f>
        <v>547462</v>
      </c>
      <c r="H22" s="895">
        <f t="shared" si="3"/>
        <v>0.19636393192438267</v>
      </c>
      <c r="I22" s="895">
        <f t="shared" si="1"/>
        <v>2.1219492730162302E-2</v>
      </c>
      <c r="J22" s="894">
        <f>SUMIF('マージン率 (107）'!$Q$13:$Q$119,$B22,'マージン率 (107）'!$J$13:$J$119)</f>
        <v>16834612</v>
      </c>
      <c r="K22" s="1552"/>
      <c r="M22" s="894">
        <f>SUMIF('マージン率 (107）'!$Q$13:$Q$119,$B22,'マージン率 (107）'!L$13:L$119)</f>
        <v>7802035</v>
      </c>
      <c r="N22" s="894">
        <f>SUMIF('マージン率 (107）'!$Q$13:$Q$119,$B22,'マージン率 (107）'!M$13:M$119)</f>
        <v>2594982</v>
      </c>
      <c r="O22" s="894">
        <f>SUMIF('マージン率 (107）'!$Q$13:$Q$119,$B22,'マージン率 (107）'!N$13:N$119)</f>
        <v>120264</v>
      </c>
      <c r="P22" s="896">
        <f t="shared" si="2"/>
        <v>0.33260322467151199</v>
      </c>
      <c r="Q22" s="896">
        <f t="shared" si="4"/>
        <v>1.5414439950602632E-2</v>
      </c>
    </row>
    <row r="23" spans="1:17" ht="13.5" customHeight="1">
      <c r="A23" s="921">
        <v>11</v>
      </c>
      <c r="B23" s="927" t="s">
        <v>463</v>
      </c>
      <c r="C23" s="921" t="s">
        <v>688</v>
      </c>
      <c r="D23" s="926">
        <f>SUM(J23,F23,G23)</f>
        <v>18300327</v>
      </c>
      <c r="E23" s="894">
        <f>SUMIF('マージン率 (107）'!$Q$13:$Q$119,$B23,'マージン率 (107）'!E$13:E$119)</f>
        <v>20253328</v>
      </c>
      <c r="F23" s="894">
        <f>SUMIF('マージン率 (107）'!$Q$13:$Q$119,$B23,'マージン率 (107）'!F$13:F$119)</f>
        <v>3686551</v>
      </c>
      <c r="G23" s="894">
        <f>SUMIF('マージン率 (107）'!$Q$13:$Q$119,$B23,'マージン率 (107）'!G$13:G$119)</f>
        <v>615789</v>
      </c>
      <c r="H23" s="895">
        <f t="shared" si="3"/>
        <v>0.18202198670756728</v>
      </c>
      <c r="I23" s="895">
        <f t="shared" si="1"/>
        <v>3.0404336512004349E-2</v>
      </c>
      <c r="J23" s="894">
        <f>SUMIF('マージン率 (107）'!$Q$13:$Q$119,$B23,'マージン率 (107）'!$J$13:$J$119)</f>
        <v>13997987</v>
      </c>
      <c r="K23" s="1552"/>
      <c r="M23" s="894">
        <f>SUMIF('マージン率 (107）'!$Q$13:$Q$119,$B23,'マージン率 (107）'!L$13:L$119)</f>
        <v>2051800</v>
      </c>
      <c r="N23" s="894">
        <f>SUMIF('マージン率 (107）'!$Q$13:$Q$119,$B23,'マージン率 (107）'!M$13:M$119)</f>
        <v>1076375</v>
      </c>
      <c r="O23" s="894">
        <f>SUMIF('マージン率 (107）'!$Q$13:$Q$119,$B23,'マージン率 (107）'!N$13:N$119)</f>
        <v>78432</v>
      </c>
      <c r="P23" s="896">
        <f t="shared" si="2"/>
        <v>0.5246003509113949</v>
      </c>
      <c r="Q23" s="896">
        <f t="shared" si="4"/>
        <v>3.8225947948143095E-2</v>
      </c>
    </row>
    <row r="24" spans="1:17" ht="13.5" customHeight="1">
      <c r="A24" s="921">
        <v>12</v>
      </c>
      <c r="B24" s="925" t="s">
        <v>464</v>
      </c>
      <c r="C24" s="921" t="s">
        <v>14</v>
      </c>
      <c r="D24" s="926">
        <f t="shared" si="0"/>
        <v>8380683</v>
      </c>
      <c r="E24" s="894">
        <f>SUMIF('マージン率 (107）'!$Q$13:$Q$119,$B24,'マージン率 (107）'!E$13:E$119)</f>
        <v>9120858</v>
      </c>
      <c r="F24" s="894">
        <f>SUMIF('マージン率 (107）'!$Q$13:$Q$119,$B24,'マージン率 (107）'!F$13:F$119)</f>
        <v>1590716</v>
      </c>
      <c r="G24" s="894">
        <f>SUMIF('マージン率 (107）'!$Q$13:$Q$119,$B24,'マージン率 (107）'!G$13:G$119)</f>
        <v>479349</v>
      </c>
      <c r="H24" s="895">
        <f t="shared" si="3"/>
        <v>0.17440420627094513</v>
      </c>
      <c r="I24" s="895">
        <f t="shared" si="1"/>
        <v>5.2555253025537728E-2</v>
      </c>
      <c r="J24" s="894">
        <f>SUMIF('マージン率 (107）'!$Q$13:$Q$119,$B24,'マージン率 (107）'!$J$13:$J$119)</f>
        <v>6310618</v>
      </c>
      <c r="K24" s="1552"/>
      <c r="M24" s="894">
        <f>SUMIF('マージン率 (107）'!$Q$13:$Q$119,$B24,'マージン率 (107）'!L$13:L$119)</f>
        <v>327085</v>
      </c>
      <c r="N24" s="894">
        <f>SUMIF('マージン率 (107）'!$Q$13:$Q$119,$B24,'マージン率 (107）'!M$13:M$119)</f>
        <v>183527</v>
      </c>
      <c r="O24" s="894">
        <f>SUMIF('マージン率 (107）'!$Q$13:$Q$119,$B24,'マージン率 (107）'!N$13:N$119)</f>
        <v>8090</v>
      </c>
      <c r="P24" s="896">
        <f t="shared" si="2"/>
        <v>0.56109879694880538</v>
      </c>
      <c r="Q24" s="896">
        <f t="shared" si="4"/>
        <v>2.4733631930537934E-2</v>
      </c>
    </row>
    <row r="25" spans="1:17" ht="13.5" customHeight="1">
      <c r="A25" s="921">
        <v>13</v>
      </c>
      <c r="B25" s="925" t="s">
        <v>465</v>
      </c>
      <c r="C25" s="921" t="s">
        <v>15</v>
      </c>
      <c r="D25" s="926">
        <f t="shared" si="0"/>
        <v>30021594</v>
      </c>
      <c r="E25" s="894">
        <f>SUMIF('マージン率 (107）'!$Q$13:$Q$119,$B25,'マージン率 (107）'!E$13:E$119)</f>
        <v>31066763</v>
      </c>
      <c r="F25" s="894">
        <f>SUMIF('マージン率 (107）'!$Q$13:$Q$119,$B25,'マージン率 (107）'!F$13:F$119)</f>
        <v>1837641</v>
      </c>
      <c r="G25" s="894">
        <f>SUMIF('マージン率 (107）'!$Q$13:$Q$119,$B25,'マージン率 (107）'!G$13:G$119)</f>
        <v>841231</v>
      </c>
      <c r="H25" s="895">
        <f t="shared" si="3"/>
        <v>5.915135091480242E-2</v>
      </c>
      <c r="I25" s="895">
        <f t="shared" si="1"/>
        <v>2.707816710740028E-2</v>
      </c>
      <c r="J25" s="894">
        <f>SUMIF('マージン率 (107）'!$Q$13:$Q$119,$B25,'マージン率 (107）'!$J$13:$J$119)</f>
        <v>27342722</v>
      </c>
      <c r="K25" s="1552"/>
      <c r="M25" s="894">
        <f>SUMIF('マージン率 (107）'!$Q$13:$Q$119,$B25,'マージン率 (107）'!L$13:L$119)</f>
        <v>-34565</v>
      </c>
      <c r="N25" s="894">
        <f>SUMIF('マージン率 (107）'!$Q$13:$Q$119,$B25,'マージン率 (107）'!M$13:M$119)</f>
        <v>24</v>
      </c>
      <c r="O25" s="894">
        <f>SUMIF('マージン率 (107）'!$Q$13:$Q$119,$B25,'マージン率 (107）'!N$13:N$119)</f>
        <v>1</v>
      </c>
      <c r="P25" s="896">
        <f t="shared" si="2"/>
        <v>-6.9434398958484011E-4</v>
      </c>
      <c r="Q25" s="896">
        <f t="shared" si="4"/>
        <v>-2.8930999566035007E-5</v>
      </c>
    </row>
    <row r="26" spans="1:17" ht="13.5" customHeight="1">
      <c r="A26" s="921">
        <v>14</v>
      </c>
      <c r="B26" s="925" t="s">
        <v>466</v>
      </c>
      <c r="C26" s="921" t="s">
        <v>16</v>
      </c>
      <c r="D26" s="926">
        <f t="shared" si="0"/>
        <v>10685555</v>
      </c>
      <c r="E26" s="894">
        <f>SUMIF('マージン率 (107）'!$Q$13:$Q$119,$B26,'マージン率 (107）'!E$13:E$119)</f>
        <v>14339281</v>
      </c>
      <c r="F26" s="894">
        <f>SUMIF('マージン率 (107）'!$Q$13:$Q$119,$B26,'マージン率 (107）'!F$13:F$119)</f>
        <v>1457178</v>
      </c>
      <c r="G26" s="894">
        <f>SUMIF('マージン率 (107）'!$Q$13:$Q$119,$B26,'マージン率 (107）'!G$13:G$119)</f>
        <v>421742</v>
      </c>
      <c r="H26" s="895">
        <f t="shared" si="3"/>
        <v>0.10162141323543349</v>
      </c>
      <c r="I26" s="895">
        <f t="shared" si="1"/>
        <v>2.9411655995861995E-2</v>
      </c>
      <c r="J26" s="894">
        <f>SUMIF('マージン率 (107）'!$Q$13:$Q$119,$B26,'マージン率 (107）'!$J$13:$J$119)</f>
        <v>8806635</v>
      </c>
      <c r="K26" s="1552"/>
      <c r="M26" s="894">
        <f>SUMIF('マージン率 (107）'!$Q$13:$Q$119,$B26,'マージン率 (107）'!L$13:L$119)</f>
        <v>424222</v>
      </c>
      <c r="N26" s="894">
        <f>SUMIF('マージン率 (107）'!$Q$13:$Q$119,$B26,'マージン率 (107）'!M$13:M$119)</f>
        <v>248260</v>
      </c>
      <c r="O26" s="894">
        <f>SUMIF('マージン率 (107）'!$Q$13:$Q$119,$B26,'マージン率 (107）'!N$13:N$119)</f>
        <v>7005</v>
      </c>
      <c r="P26" s="896">
        <f t="shared" si="2"/>
        <v>0.58521245951412237</v>
      </c>
      <c r="Q26" s="896">
        <f t="shared" si="4"/>
        <v>1.651258067709831E-2</v>
      </c>
    </row>
    <row r="27" spans="1:17" ht="13.5" customHeight="1">
      <c r="A27" s="921">
        <v>15</v>
      </c>
      <c r="B27" s="925" t="s">
        <v>467</v>
      </c>
      <c r="C27" s="921" t="s">
        <v>17</v>
      </c>
      <c r="D27" s="926">
        <f t="shared" si="0"/>
        <v>14522142</v>
      </c>
      <c r="E27" s="894">
        <f>SUMIF('マージン率 (107）'!$Q$13:$Q$119,$B27,'マージン率 (107）'!E$13:E$119)</f>
        <v>15766998</v>
      </c>
      <c r="F27" s="894">
        <f>SUMIF('マージン率 (107）'!$Q$13:$Q$119,$B27,'マージン率 (107）'!F$13:F$119)</f>
        <v>2094105</v>
      </c>
      <c r="G27" s="894">
        <f>SUMIF('マージン率 (107）'!$Q$13:$Q$119,$B27,'マージン率 (107）'!G$13:G$119)</f>
        <v>691088</v>
      </c>
      <c r="H27" s="895">
        <f t="shared" si="3"/>
        <v>0.13281570784749258</v>
      </c>
      <c r="I27" s="895">
        <f t="shared" si="1"/>
        <v>4.3831298767209842E-2</v>
      </c>
      <c r="J27" s="894">
        <f>SUMIF('マージン率 (107）'!$Q$13:$Q$119,$B27,'マージン率 (107）'!$J$13:$J$119)</f>
        <v>11736949</v>
      </c>
      <c r="K27" s="1552"/>
      <c r="M27" s="894">
        <f>SUMIF('マージン率 (107）'!$Q$13:$Q$119,$B27,'マージン率 (107）'!L$13:L$119)</f>
        <v>622212</v>
      </c>
      <c r="N27" s="894">
        <f>SUMIF('マージン率 (107）'!$Q$13:$Q$119,$B27,'マージン率 (107）'!M$13:M$119)</f>
        <v>330860</v>
      </c>
      <c r="O27" s="894">
        <f>SUMIF('マージン率 (107）'!$Q$13:$Q$119,$B27,'マージン率 (107）'!N$13:N$119)</f>
        <v>11937</v>
      </c>
      <c r="P27" s="896">
        <f t="shared" si="2"/>
        <v>0.53174802157464018</v>
      </c>
      <c r="Q27" s="896">
        <f t="shared" si="4"/>
        <v>1.9184779464234056E-2</v>
      </c>
    </row>
    <row r="28" spans="1:17" ht="13.5" customHeight="1">
      <c r="A28" s="921">
        <v>16</v>
      </c>
      <c r="B28" s="925" t="s">
        <v>468</v>
      </c>
      <c r="C28" s="921" t="s">
        <v>448</v>
      </c>
      <c r="D28" s="926">
        <f t="shared" si="0"/>
        <v>12033538</v>
      </c>
      <c r="E28" s="894">
        <f>SUMIF('マージン率 (107）'!$Q$13:$Q$119,$B28,'マージン率 (107）'!E$13:E$119)</f>
        <v>13572230</v>
      </c>
      <c r="F28" s="894">
        <f>SUMIF('マージン率 (107）'!$Q$13:$Q$119,$B28,'マージン率 (107）'!F$13:F$119)</f>
        <v>1395896</v>
      </c>
      <c r="G28" s="894">
        <f>SUMIF('マージン率 (107）'!$Q$13:$Q$119,$B28,'マージン率 (107）'!G$13:G$119)</f>
        <v>179084</v>
      </c>
      <c r="H28" s="895">
        <f t="shared" si="3"/>
        <v>0.1028494212078634</v>
      </c>
      <c r="I28" s="895">
        <f t="shared" si="1"/>
        <v>1.3194883965273208E-2</v>
      </c>
      <c r="J28" s="894">
        <f>SUMIF('マージン率 (107）'!$Q$13:$Q$119,$B28,'マージン率 (107）'!$J$13:$J$119)</f>
        <v>10458558</v>
      </c>
      <c r="K28" s="1552"/>
      <c r="M28" s="894">
        <f>SUMIF('マージン率 (107）'!$Q$13:$Q$119,$B28,'マージン率 (107）'!L$13:L$119)</f>
        <v>27111</v>
      </c>
      <c r="N28" s="894">
        <f>SUMIF('マージン率 (107）'!$Q$13:$Q$119,$B28,'マージン率 (107）'!M$13:M$119)</f>
        <v>13600</v>
      </c>
      <c r="O28" s="894">
        <f>SUMIF('マージン率 (107）'!$Q$13:$Q$119,$B28,'マージン率 (107）'!N$13:N$119)</f>
        <v>220</v>
      </c>
      <c r="P28" s="896">
        <f t="shared" si="2"/>
        <v>0.50164140016967285</v>
      </c>
      <c r="Q28" s="896">
        <f t="shared" si="4"/>
        <v>8.1147873556858836E-3</v>
      </c>
    </row>
    <row r="29" spans="1:17" ht="13.5" customHeight="1">
      <c r="A29" s="921">
        <v>17</v>
      </c>
      <c r="B29" s="925" t="s">
        <v>469</v>
      </c>
      <c r="C29" s="921" t="s">
        <v>449</v>
      </c>
      <c r="D29" s="926">
        <f t="shared" si="0"/>
        <v>19605449</v>
      </c>
      <c r="E29" s="894">
        <f>SUMIF('マージン率 (107）'!$Q$13:$Q$119,$B29,'マージン率 (107）'!E$13:E$119)</f>
        <v>21631618</v>
      </c>
      <c r="F29" s="894">
        <f>SUMIF('マージン率 (107）'!$Q$13:$Q$119,$B29,'マージン率 (107）'!F$13:F$119)</f>
        <v>2648839</v>
      </c>
      <c r="G29" s="894">
        <f>SUMIF('マージン率 (107）'!$Q$13:$Q$119,$B29,'マージン率 (107）'!G$13:G$119)</f>
        <v>251687</v>
      </c>
      <c r="H29" s="895">
        <f t="shared" si="3"/>
        <v>0.12245219012281004</v>
      </c>
      <c r="I29" s="895">
        <f t="shared" si="1"/>
        <v>1.1635144444581075E-2</v>
      </c>
      <c r="J29" s="894">
        <f>SUMIF('マージン率 (107）'!$Q$13:$Q$119,$B29,'マージン率 (107）'!$J$13:$J$119)</f>
        <v>16704923</v>
      </c>
      <c r="K29" s="1552"/>
      <c r="M29" s="894">
        <f>SUMIF('マージン率 (107）'!$Q$13:$Q$119,$B29,'マージン率 (107）'!L$13:L$119)</f>
        <v>26168</v>
      </c>
      <c r="N29" s="894">
        <f>SUMIF('マージン率 (107）'!$Q$13:$Q$119,$B29,'マージン率 (107）'!M$13:M$119)</f>
        <v>18213</v>
      </c>
      <c r="O29" s="894">
        <f>SUMIF('マージン率 (107）'!$Q$13:$Q$119,$B29,'マージン率 (107）'!N$13:N$119)</f>
        <v>150</v>
      </c>
      <c r="P29" s="896">
        <f t="shared" si="2"/>
        <v>0.69600275145215529</v>
      </c>
      <c r="Q29" s="896">
        <f t="shared" si="4"/>
        <v>5.7321919902170587E-3</v>
      </c>
    </row>
    <row r="30" spans="1:17" ht="13.5" customHeight="1">
      <c r="A30" s="921">
        <v>18</v>
      </c>
      <c r="B30" s="925" t="s">
        <v>470</v>
      </c>
      <c r="C30" s="921" t="s">
        <v>450</v>
      </c>
      <c r="D30" s="926">
        <f t="shared" si="0"/>
        <v>9011503</v>
      </c>
      <c r="E30" s="894">
        <f>SUMIF('マージン率 (107）'!$Q$13:$Q$119,$B30,'マージン率 (107）'!E$13:E$119)</f>
        <v>11120597</v>
      </c>
      <c r="F30" s="894">
        <f>SUMIF('マージン率 (107）'!$Q$13:$Q$119,$B30,'マージン率 (107）'!F$13:F$119)</f>
        <v>1954066</v>
      </c>
      <c r="G30" s="894">
        <f>SUMIF('マージン率 (107）'!$Q$13:$Q$119,$B30,'マージン率 (107）'!G$13:G$119)</f>
        <v>154137</v>
      </c>
      <c r="H30" s="895">
        <f t="shared" si="3"/>
        <v>0.17571592604245978</v>
      </c>
      <c r="I30" s="895">
        <f t="shared" si="1"/>
        <v>1.3860496878000344E-2</v>
      </c>
      <c r="J30" s="894">
        <f>SUMIF('マージン率 (107）'!$Q$13:$Q$119,$B30,'マージン率 (107）'!$J$13:$J$119)</f>
        <v>6903300</v>
      </c>
      <c r="K30" s="1552"/>
      <c r="M30" s="894">
        <f>SUMIF('マージン率 (107）'!$Q$13:$Q$119,$B30,'マージン率 (107）'!L$13:L$119)</f>
        <v>349631</v>
      </c>
      <c r="N30" s="894">
        <f>SUMIF('マージン率 (107）'!$Q$13:$Q$119,$B30,'マージン率 (107）'!M$13:M$119)</f>
        <v>246802</v>
      </c>
      <c r="O30" s="894">
        <f>SUMIF('マージン率 (107）'!$Q$13:$Q$119,$B30,'マージン率 (107）'!N$13:N$119)</f>
        <v>1713</v>
      </c>
      <c r="P30" s="896">
        <f t="shared" si="2"/>
        <v>0.70589278410667244</v>
      </c>
      <c r="Q30" s="896">
        <f t="shared" si="4"/>
        <v>4.8994511356258456E-3</v>
      </c>
    </row>
    <row r="31" spans="1:17" ht="13.5" customHeight="1">
      <c r="A31" s="921">
        <v>19</v>
      </c>
      <c r="B31" s="925" t="s">
        <v>471</v>
      </c>
      <c r="C31" s="921" t="s">
        <v>472</v>
      </c>
      <c r="D31" s="926">
        <f t="shared" si="0"/>
        <v>14837394</v>
      </c>
      <c r="E31" s="894">
        <f>SUMIF('マージン率 (107）'!$Q$13:$Q$119,$B31,'マージン率 (107）'!E$13:E$119)</f>
        <v>19011546</v>
      </c>
      <c r="F31" s="894">
        <f>SUMIF('マージン率 (107）'!$Q$13:$Q$119,$B31,'マージン率 (107）'!F$13:F$119)</f>
        <v>1120479</v>
      </c>
      <c r="G31" s="894">
        <f>SUMIF('マージン率 (107）'!$Q$13:$Q$119,$B31,'マージン率 (107）'!G$13:G$119)</f>
        <v>180831</v>
      </c>
      <c r="H31" s="895">
        <f t="shared" si="3"/>
        <v>5.8936764006462181E-2</v>
      </c>
      <c r="I31" s="895">
        <f t="shared" si="1"/>
        <v>9.511640978592693E-3</v>
      </c>
      <c r="J31" s="894">
        <f>SUMIF('マージン率 (107）'!$Q$13:$Q$119,$B31,'マージン率 (107）'!$J$13:$J$119)</f>
        <v>13536084</v>
      </c>
      <c r="K31" s="1552"/>
      <c r="M31" s="894">
        <f>SUMIF('マージン率 (107）'!$Q$13:$Q$119,$B31,'マージン率 (107）'!L$13:L$119)</f>
        <v>216002</v>
      </c>
      <c r="N31" s="894">
        <f>SUMIF('マージン率 (107）'!$Q$13:$Q$119,$B31,'マージン率 (107）'!M$13:M$119)</f>
        <v>56910</v>
      </c>
      <c r="O31" s="894">
        <f>SUMIF('マージン率 (107）'!$Q$13:$Q$119,$B31,'マージン率 (107）'!N$13:N$119)</f>
        <v>2416</v>
      </c>
      <c r="P31" s="896">
        <f t="shared" si="2"/>
        <v>0.26346978268719734</v>
      </c>
      <c r="Q31" s="896">
        <f t="shared" si="4"/>
        <v>1.1185081619614633E-2</v>
      </c>
    </row>
    <row r="32" spans="1:17" ht="13.5" customHeight="1">
      <c r="A32" s="921">
        <v>20</v>
      </c>
      <c r="B32" s="925" t="s">
        <v>473</v>
      </c>
      <c r="C32" s="921" t="s">
        <v>18</v>
      </c>
      <c r="D32" s="926">
        <f t="shared" si="0"/>
        <v>20704850</v>
      </c>
      <c r="E32" s="894">
        <f>SUMIF('マージン率 (107）'!$Q$13:$Q$119,$B32,'マージン率 (107）'!E$13:E$119)</f>
        <v>25427889</v>
      </c>
      <c r="F32" s="894">
        <f>SUMIF('マージン率 (107）'!$Q$13:$Q$119,$B32,'マージン率 (107）'!F$13:F$119)</f>
        <v>4410384</v>
      </c>
      <c r="G32" s="894">
        <f>SUMIF('マージン率 (107）'!$Q$13:$Q$119,$B32,'マージン率 (107）'!G$13:G$119)</f>
        <v>231756</v>
      </c>
      <c r="H32" s="895">
        <f t="shared" si="3"/>
        <v>0.17344672221905641</v>
      </c>
      <c r="I32" s="895">
        <f t="shared" si="1"/>
        <v>9.1142445996991728E-3</v>
      </c>
      <c r="J32" s="894">
        <f>SUMIF('マージン率 (107）'!$Q$13:$Q$119,$B32,'マージン率 (107）'!$J$13:$J$119)</f>
        <v>16062710</v>
      </c>
      <c r="K32" s="1552"/>
      <c r="M32" s="894">
        <f>SUMIF('マージン率 (107）'!$Q$13:$Q$119,$B32,'マージン率 (107）'!L$13:L$119)</f>
        <v>5309256</v>
      </c>
      <c r="N32" s="894">
        <f>SUMIF('マージン率 (107）'!$Q$13:$Q$119,$B32,'マージン率 (107）'!M$13:M$119)</f>
        <v>2136470</v>
      </c>
      <c r="O32" s="894">
        <f>SUMIF('マージン率 (107）'!$Q$13:$Q$119,$B32,'マージン率 (107）'!N$13:N$119)</f>
        <v>35740</v>
      </c>
      <c r="P32" s="896">
        <f t="shared" si="2"/>
        <v>0.40240478138556512</v>
      </c>
      <c r="Q32" s="896">
        <f t="shared" si="4"/>
        <v>6.7316399887291179E-3</v>
      </c>
    </row>
    <row r="33" spans="1:17" ht="13.5" customHeight="1">
      <c r="A33" s="921">
        <v>21</v>
      </c>
      <c r="B33" s="925" t="s">
        <v>474</v>
      </c>
      <c r="C33" s="921" t="s">
        <v>475</v>
      </c>
      <c r="D33" s="926">
        <f t="shared" si="0"/>
        <v>8165716</v>
      </c>
      <c r="E33" s="894">
        <f>SUMIF('マージン率 (107）'!$Q$13:$Q$119,$B33,'マージン率 (107）'!E$13:E$119)</f>
        <v>14578160</v>
      </c>
      <c r="F33" s="894">
        <f>SUMIF('マージン率 (107）'!$Q$13:$Q$119,$B33,'マージン率 (107）'!F$13:F$119)</f>
        <v>2593955</v>
      </c>
      <c r="G33" s="894">
        <f>SUMIF('マージン率 (107）'!$Q$13:$Q$119,$B33,'マージン率 (107）'!G$13:G$119)</f>
        <v>115301</v>
      </c>
      <c r="H33" s="895">
        <f t="shared" si="3"/>
        <v>0.17793432092939027</v>
      </c>
      <c r="I33" s="895">
        <f t="shared" si="1"/>
        <v>7.9091600037316089E-3</v>
      </c>
      <c r="J33" s="894">
        <f>SUMIF('マージン率 (107）'!$Q$13:$Q$119,$B33,'マージン率 (107）'!$J$13:$J$119)</f>
        <v>5456460</v>
      </c>
      <c r="K33" s="1552"/>
      <c r="M33" s="894">
        <f>SUMIF('マージン率 (107）'!$Q$13:$Q$119,$B33,'マージン率 (107）'!L$13:L$119)</f>
        <v>4778198</v>
      </c>
      <c r="N33" s="894">
        <f>SUMIF('マージン率 (107）'!$Q$13:$Q$119,$B33,'マージン率 (107）'!M$13:M$119)</f>
        <v>1291214</v>
      </c>
      <c r="O33" s="894">
        <f>SUMIF('マージン率 (107）'!$Q$13:$Q$119,$B33,'マージン率 (107）'!N$13:N$119)</f>
        <v>36349</v>
      </c>
      <c r="P33" s="896">
        <f t="shared" si="2"/>
        <v>0.27023032532347968</v>
      </c>
      <c r="Q33" s="896">
        <f t="shared" si="4"/>
        <v>7.6072611474032681E-3</v>
      </c>
    </row>
    <row r="34" spans="1:17" ht="13.5" customHeight="1">
      <c r="A34" s="921">
        <v>22</v>
      </c>
      <c r="B34" s="925" t="s">
        <v>476</v>
      </c>
      <c r="C34" s="921" t="s">
        <v>19</v>
      </c>
      <c r="D34" s="926">
        <f>SUM(J34,F34,G34)</f>
        <v>62217868</v>
      </c>
      <c r="E34" s="894">
        <f>SUMIF('マージン率 (107）'!$Q$13:$Q$119,$B34,'マージン率 (107）'!E$13:E$119)</f>
        <v>66806330</v>
      </c>
      <c r="F34" s="894">
        <f>SUMIF('マージン率 (107）'!$Q$13:$Q$119,$B34,'マージン率 (107）'!F$13:F$119)</f>
        <v>5788348</v>
      </c>
      <c r="G34" s="894">
        <f>SUMIF('マージン率 (107）'!$Q$13:$Q$119,$B34,'マージン率 (107）'!G$13:G$119)</f>
        <v>1051807</v>
      </c>
      <c r="H34" s="895">
        <f t="shared" si="3"/>
        <v>8.6643705768600074E-2</v>
      </c>
      <c r="I34" s="895">
        <f t="shared" si="1"/>
        <v>1.5744121851926307E-2</v>
      </c>
      <c r="J34" s="894">
        <f>SUMIF('マージン率 (107）'!$Q$13:$Q$119,$B34,'マージン率 (107）'!$J$13:$J$119)</f>
        <v>55377713</v>
      </c>
      <c r="K34" s="1552"/>
      <c r="M34" s="894">
        <f>SUMIF('マージン率 (107）'!$Q$13:$Q$119,$B34,'マージン率 (107）'!L$13:L$119)</f>
        <v>8951463</v>
      </c>
      <c r="N34" s="894">
        <f>SUMIF('マージン率 (107）'!$Q$13:$Q$119,$B34,'マージン率 (107）'!M$13:M$119)</f>
        <v>2911850</v>
      </c>
      <c r="O34" s="894">
        <f>SUMIF('マージン率 (107）'!$Q$13:$Q$119,$B34,'マージン率 (107）'!N$13:N$119)</f>
        <v>140004</v>
      </c>
      <c r="P34" s="896">
        <f t="shared" si="2"/>
        <v>0.32529319509000931</v>
      </c>
      <c r="Q34" s="896">
        <f t="shared" si="4"/>
        <v>1.5640348398915351E-2</v>
      </c>
    </row>
    <row r="35" spans="1:17" ht="13.5" customHeight="1">
      <c r="A35" s="921">
        <v>23</v>
      </c>
      <c r="B35" s="927" t="s">
        <v>477</v>
      </c>
      <c r="C35" s="921" t="s">
        <v>20</v>
      </c>
      <c r="D35" s="926">
        <f t="shared" si="0"/>
        <v>17190231</v>
      </c>
      <c r="E35" s="894">
        <f>SUMIF('マージン率 (107）'!$Q$13:$Q$119,$B35,'マージン率 (107）'!E$13:E$119)</f>
        <v>20629001</v>
      </c>
      <c r="F35" s="894">
        <f>SUMIF('マージン率 (107）'!$Q$13:$Q$119,$B35,'マージン率 (107）'!F$13:F$119)</f>
        <v>6525089</v>
      </c>
      <c r="G35" s="894">
        <f>SUMIF('マージン率 (107）'!$Q$13:$Q$119,$B35,'マージン率 (107）'!G$13:G$119)</f>
        <v>735829</v>
      </c>
      <c r="H35" s="895">
        <f t="shared" si="3"/>
        <v>0.31630659187034799</v>
      </c>
      <c r="I35" s="895">
        <f t="shared" si="1"/>
        <v>3.5669638098325747E-2</v>
      </c>
      <c r="J35" s="894">
        <f>SUMIF('マージン率 (107）'!$Q$13:$Q$119,$B35,'マージン率 (107）'!$J$13:$J$119)</f>
        <v>9929313</v>
      </c>
      <c r="K35" s="1552"/>
      <c r="M35" s="894">
        <f>SUMIF('マージン率 (107）'!$Q$13:$Q$119,$B35,'マージン率 (107）'!L$13:L$119)</f>
        <v>6944572</v>
      </c>
      <c r="N35" s="894">
        <f>SUMIF('マージン率 (107）'!$Q$13:$Q$119,$B35,'マージン率 (107）'!M$13:M$119)</f>
        <v>3742266</v>
      </c>
      <c r="O35" s="894">
        <f>SUMIF('マージン率 (107）'!$Q$13:$Q$119,$B35,'マージン率 (107）'!N$13:N$119)</f>
        <v>128265</v>
      </c>
      <c r="P35" s="896">
        <f t="shared" si="2"/>
        <v>0.53887640591817609</v>
      </c>
      <c r="Q35" s="896">
        <f t="shared" si="4"/>
        <v>1.8469820746332532E-2</v>
      </c>
    </row>
    <row r="36" spans="1:17" ht="13.5" customHeight="1">
      <c r="A36" s="921">
        <v>24</v>
      </c>
      <c r="B36" s="925" t="s">
        <v>478</v>
      </c>
      <c r="C36" s="921" t="s">
        <v>3</v>
      </c>
      <c r="D36" s="926">
        <f t="shared" si="0"/>
        <v>60836569</v>
      </c>
      <c r="E36" s="894">
        <f>SUMIF('マージン率 (107）'!$Q$13:$Q$119,$B36,'マージン率 (107）'!E$13:E$119)</f>
        <v>60836569</v>
      </c>
      <c r="F36" s="894">
        <f>SUMIF('マージン率 (107）'!$Q$13:$Q$119,$B36,'マージン率 (107）'!F$13:F$119)</f>
        <v>0</v>
      </c>
      <c r="G36" s="894">
        <f>SUMIF('マージン率 (107）'!$Q$13:$Q$119,$B36,'マージン率 (107）'!G$13:G$119)</f>
        <v>0</v>
      </c>
      <c r="H36" s="895">
        <f t="shared" si="3"/>
        <v>0</v>
      </c>
      <c r="I36" s="895">
        <f t="shared" si="1"/>
        <v>0</v>
      </c>
      <c r="J36" s="894">
        <f>SUMIF('マージン率 (107）'!$Q$13:$Q$119,$B36,'マージン率 (107）'!$J$13:$J$119)</f>
        <v>60836569</v>
      </c>
      <c r="K36" s="1552"/>
      <c r="M36" s="894">
        <f>SUMIF('マージン率 (107）'!$Q$13:$Q$119,$B36,'マージン率 (107）'!L$13:L$119)</f>
        <v>0</v>
      </c>
      <c r="N36" s="894">
        <f>SUMIF('マージン率 (107）'!$Q$13:$Q$119,$B36,'マージン率 (107）'!M$13:M$119)</f>
        <v>0</v>
      </c>
      <c r="O36" s="894">
        <f>SUMIF('マージン率 (107）'!$Q$13:$Q$119,$B36,'マージン率 (107）'!N$13:N$119)</f>
        <v>0</v>
      </c>
      <c r="P36" s="896">
        <f t="shared" si="2"/>
        <v>0</v>
      </c>
      <c r="Q36" s="896">
        <f t="shared" si="4"/>
        <v>0</v>
      </c>
    </row>
    <row r="37" spans="1:17" ht="13.5" customHeight="1">
      <c r="A37" s="921">
        <v>25</v>
      </c>
      <c r="B37" s="925" t="s">
        <v>479</v>
      </c>
      <c r="C37" s="921" t="s">
        <v>413</v>
      </c>
      <c r="D37" s="926">
        <f t="shared" si="0"/>
        <v>24633709</v>
      </c>
      <c r="E37" s="894">
        <f>SUMIF('マージン率 (107）'!$Q$13:$Q$119,$B37,'マージン率 (107）'!E$13:E$119)</f>
        <v>24635462</v>
      </c>
      <c r="F37" s="894">
        <f>SUMIF('マージン率 (107）'!$Q$13:$Q$119,$B37,'マージン率 (107）'!F$13:F$119)</f>
        <v>0</v>
      </c>
      <c r="G37" s="894">
        <f>SUMIF('マージン率 (107）'!$Q$13:$Q$119,$B37,'マージン率 (107）'!G$13:G$119)</f>
        <v>0</v>
      </c>
      <c r="H37" s="895">
        <f t="shared" si="3"/>
        <v>0</v>
      </c>
      <c r="I37" s="895">
        <f t="shared" si="1"/>
        <v>0</v>
      </c>
      <c r="J37" s="894">
        <f>SUMIF('マージン率 (107）'!$Q$13:$Q$119,$B37,'マージン率 (107）'!$J$13:$J$119)</f>
        <v>24633709</v>
      </c>
      <c r="K37" s="1552"/>
      <c r="M37" s="894">
        <f>SUMIF('マージン率 (107）'!$Q$13:$Q$119,$B37,'マージン率 (107）'!L$13:L$119)</f>
        <v>6895130</v>
      </c>
      <c r="N37" s="894">
        <f>SUMIF('マージン率 (107）'!$Q$13:$Q$119,$B37,'マージン率 (107）'!M$13:M$119)</f>
        <v>0</v>
      </c>
      <c r="O37" s="894">
        <f>SUMIF('マージン率 (107）'!$Q$13:$Q$119,$B37,'マージン率 (107）'!N$13:N$119)</f>
        <v>0</v>
      </c>
      <c r="P37" s="896">
        <f t="shared" si="2"/>
        <v>0</v>
      </c>
      <c r="Q37" s="896">
        <f t="shared" si="4"/>
        <v>0</v>
      </c>
    </row>
    <row r="38" spans="1:17" ht="13.5" customHeight="1">
      <c r="A38" s="921">
        <v>26</v>
      </c>
      <c r="B38" s="925" t="s">
        <v>480</v>
      </c>
      <c r="C38" s="921" t="s">
        <v>337</v>
      </c>
      <c r="D38" s="926">
        <f t="shared" si="0"/>
        <v>4545590</v>
      </c>
      <c r="E38" s="894">
        <f>SUMIF('マージン率 (107）'!$Q$13:$Q$119,$B38,'マージン率 (107）'!E$13:E$119)</f>
        <v>4547124</v>
      </c>
      <c r="F38" s="894">
        <f>SUMIF('マージン率 (107）'!$Q$13:$Q$119,$B38,'マージン率 (107）'!F$13:F$119)</f>
        <v>0</v>
      </c>
      <c r="G38" s="894">
        <f>SUMIF('マージン率 (107）'!$Q$13:$Q$119,$B38,'マージン率 (107）'!G$13:G$119)</f>
        <v>0</v>
      </c>
      <c r="H38" s="895">
        <f t="shared" si="3"/>
        <v>0</v>
      </c>
      <c r="I38" s="895">
        <f t="shared" si="1"/>
        <v>0</v>
      </c>
      <c r="J38" s="894">
        <f>SUMIF('マージン率 (107）'!$Q$13:$Q$119,$B38,'マージン率 (107）'!$J$13:$J$119)</f>
        <v>4545590</v>
      </c>
      <c r="K38" s="1552"/>
      <c r="M38" s="894">
        <f>SUMIF('マージン率 (107）'!$Q$13:$Q$119,$B38,'マージン率 (107）'!L$13:L$119)</f>
        <v>1902465</v>
      </c>
      <c r="N38" s="894">
        <f>SUMIF('マージン率 (107）'!$Q$13:$Q$119,$B38,'マージン率 (107）'!M$13:M$119)</f>
        <v>0</v>
      </c>
      <c r="O38" s="894">
        <f>SUMIF('マージン率 (107）'!$Q$13:$Q$119,$B38,'マージン率 (107）'!N$13:N$119)</f>
        <v>0</v>
      </c>
      <c r="P38" s="896">
        <f t="shared" si="2"/>
        <v>0</v>
      </c>
      <c r="Q38" s="896">
        <f t="shared" si="4"/>
        <v>0</v>
      </c>
    </row>
    <row r="39" spans="1:17" ht="13.5" customHeight="1">
      <c r="A39" s="921">
        <v>27</v>
      </c>
      <c r="B39" s="925" t="s">
        <v>481</v>
      </c>
      <c r="C39" s="921" t="s">
        <v>338</v>
      </c>
      <c r="D39" s="926">
        <f>SUM(J39,F39,G39)</f>
        <v>4901980</v>
      </c>
      <c r="E39" s="894">
        <f>SUMIF('マージン率 (107）'!$Q$13:$Q$119,$B39,'マージン率 (107）'!E$13:E$119)</f>
        <v>4902286</v>
      </c>
      <c r="F39" s="894">
        <f>SUMIF('マージン率 (107）'!$Q$13:$Q$119,$B39,'マージン率 (107）'!F$13:F$119)</f>
        <v>0</v>
      </c>
      <c r="G39" s="894">
        <f>SUMIF('マージン率 (107）'!$Q$13:$Q$119,$B39,'マージン率 (107）'!G$13:G$119)</f>
        <v>0</v>
      </c>
      <c r="H39" s="895">
        <f t="shared" si="3"/>
        <v>0</v>
      </c>
      <c r="I39" s="895">
        <f t="shared" si="1"/>
        <v>0</v>
      </c>
      <c r="J39" s="894">
        <f>SUMIF('マージン率 (107）'!$Q$13:$Q$119,$B39,'マージン率 (107）'!$J$13:$J$119)</f>
        <v>4901980</v>
      </c>
      <c r="K39" s="1552"/>
      <c r="M39" s="894">
        <f>SUMIF('マージン率 (107）'!$Q$13:$Q$119,$B39,'マージン率 (107）'!L$13:L$119)</f>
        <v>292863</v>
      </c>
      <c r="N39" s="894">
        <f>SUMIF('マージン率 (107）'!$Q$13:$Q$119,$B39,'マージン率 (107）'!M$13:M$119)</f>
        <v>0</v>
      </c>
      <c r="O39" s="894">
        <f>SUMIF('マージン率 (107）'!$Q$13:$Q$119,$B39,'マージン率 (107）'!N$13:N$119)</f>
        <v>0</v>
      </c>
      <c r="P39" s="896">
        <f t="shared" si="2"/>
        <v>0</v>
      </c>
      <c r="Q39" s="896">
        <f t="shared" si="4"/>
        <v>0</v>
      </c>
    </row>
    <row r="40" spans="1:17" ht="13.5" customHeight="1">
      <c r="A40" s="921">
        <v>28</v>
      </c>
      <c r="B40" s="925" t="s">
        <v>482</v>
      </c>
      <c r="C40" s="921" t="s">
        <v>4</v>
      </c>
      <c r="D40" s="926">
        <f t="shared" si="0"/>
        <v>360209</v>
      </c>
      <c r="E40" s="894">
        <f>SUMIF('マージン率 (107）'!$Q$13:$Q$119,$B40,'マージン率 (107）'!E$13:E$119)</f>
        <v>549709</v>
      </c>
      <c r="F40" s="894">
        <f>SUMIF('マージン率 (107）'!$Q$13:$Q$119,$B40,'マージン率 (107）'!F$13:F$119)</f>
        <v>-95118672</v>
      </c>
      <c r="G40" s="894">
        <f>SUMIF('マージン率 (107）'!$Q$13:$Q$119,$B40,'マージン率 (107）'!G$13:G$119)</f>
        <v>0</v>
      </c>
      <c r="H40" s="895">
        <f t="shared" si="3"/>
        <v>0</v>
      </c>
      <c r="I40" s="895">
        <f t="shared" si="1"/>
        <v>0</v>
      </c>
      <c r="J40" s="894">
        <f>SUMIF('マージン率 (107）'!$Q$13:$Q$119,$B40,'マージン率 (107）'!$J$13:$J$119)</f>
        <v>95478881</v>
      </c>
      <c r="K40" s="1552"/>
      <c r="M40" s="894">
        <f>SUMIF('マージン率 (107）'!$Q$13:$Q$119,$B40,'マージン率 (107）'!L$13:L$119)</f>
        <v>1102720</v>
      </c>
      <c r="N40" s="894">
        <f>SUMIF('マージン率 (107）'!$Q$13:$Q$119,$B40,'マージン率 (107）'!M$13:M$119)</f>
        <v>-47051989</v>
      </c>
      <c r="O40" s="894">
        <f>SUMIF('マージン率 (107）'!$Q$13:$Q$119,$B40,'マージン率 (107）'!N$13:N$119)</f>
        <v>0</v>
      </c>
      <c r="P40" s="896">
        <f t="shared" si="2"/>
        <v>0</v>
      </c>
      <c r="Q40" s="896">
        <f t="shared" si="4"/>
        <v>0</v>
      </c>
    </row>
    <row r="41" spans="1:17" ht="13.5" customHeight="1">
      <c r="A41" s="921">
        <v>29</v>
      </c>
      <c r="B41" s="925" t="s">
        <v>483</v>
      </c>
      <c r="C41" s="921" t="s">
        <v>21</v>
      </c>
      <c r="D41" s="926">
        <f t="shared" si="0"/>
        <v>35448224</v>
      </c>
      <c r="E41" s="894">
        <f>SUMIF('マージン率 (107）'!$Q$13:$Q$119,$B41,'マージン率 (107）'!E$13:E$119)</f>
        <v>36847628</v>
      </c>
      <c r="F41" s="894">
        <f>SUMIF('マージン率 (107）'!$Q$13:$Q$119,$B41,'マージン率 (107）'!F$13:F$119)</f>
        <v>0</v>
      </c>
      <c r="G41" s="894">
        <f>SUMIF('マージン率 (107）'!$Q$13:$Q$119,$B41,'マージン率 (107）'!G$13:G$119)</f>
        <v>0</v>
      </c>
      <c r="H41" s="895">
        <f t="shared" si="3"/>
        <v>0</v>
      </c>
      <c r="I41" s="895">
        <f t="shared" si="1"/>
        <v>0</v>
      </c>
      <c r="J41" s="894">
        <f>SUMIF('マージン率 (107）'!$Q$13:$Q$119,$B41,'マージン率 (107）'!$J$13:$J$119)</f>
        <v>35448224</v>
      </c>
      <c r="K41" s="1552"/>
      <c r="M41" s="894">
        <f>SUMIF('マージン率 (107）'!$Q$13:$Q$119,$B41,'マージン率 (107）'!L$13:L$119)</f>
        <v>17774586</v>
      </c>
      <c r="N41" s="894">
        <f>SUMIF('マージン率 (107）'!$Q$13:$Q$119,$B41,'マージン率 (107）'!M$13:M$119)</f>
        <v>0</v>
      </c>
      <c r="O41" s="894">
        <f>SUMIF('マージン率 (107）'!$Q$13:$Q$119,$B41,'マージン率 (107）'!N$13:N$119)</f>
        <v>0</v>
      </c>
      <c r="P41" s="896">
        <f t="shared" si="2"/>
        <v>0</v>
      </c>
      <c r="Q41" s="896">
        <f t="shared" si="4"/>
        <v>0</v>
      </c>
    </row>
    <row r="42" spans="1:17" ht="13.5" customHeight="1">
      <c r="A42" s="921">
        <v>30</v>
      </c>
      <c r="B42" s="925" t="s">
        <v>484</v>
      </c>
      <c r="C42" s="921" t="s">
        <v>22</v>
      </c>
      <c r="D42" s="926">
        <f t="shared" si="0"/>
        <v>80718943</v>
      </c>
      <c r="E42" s="894">
        <f>SUMIF('マージン率 (107）'!$Q$13:$Q$119,$B42,'マージン率 (107）'!E$13:E$119)</f>
        <v>80720730</v>
      </c>
      <c r="F42" s="894">
        <f>SUMIF('マージン率 (107）'!$Q$13:$Q$119,$B42,'マージン率 (107）'!F$13:F$119)</f>
        <v>0</v>
      </c>
      <c r="G42" s="894">
        <f>SUMIF('マージン率 (107）'!$Q$13:$Q$119,$B42,'マージン率 (107）'!G$13:G$119)</f>
        <v>0</v>
      </c>
      <c r="H42" s="895">
        <f t="shared" si="3"/>
        <v>0</v>
      </c>
      <c r="I42" s="895">
        <f t="shared" si="1"/>
        <v>0</v>
      </c>
      <c r="J42" s="894">
        <f>SUMIF('マージン率 (107）'!$Q$13:$Q$119,$B42,'マージン率 (107）'!$J$13:$J$119)</f>
        <v>80718943</v>
      </c>
      <c r="K42" s="1552"/>
      <c r="M42" s="894">
        <f>SUMIF('マージン率 (107）'!$Q$13:$Q$119,$B42,'マージン率 (107）'!L$13:L$119)</f>
        <v>65914089</v>
      </c>
      <c r="N42" s="894">
        <f>SUMIF('マージン率 (107）'!$Q$13:$Q$119,$B42,'マージン率 (107）'!M$13:M$119)</f>
        <v>0</v>
      </c>
      <c r="O42" s="894">
        <f>SUMIF('マージン率 (107）'!$Q$13:$Q$119,$B42,'マージン率 (107）'!N$13:N$119)</f>
        <v>0</v>
      </c>
      <c r="P42" s="896">
        <f t="shared" si="2"/>
        <v>0</v>
      </c>
      <c r="Q42" s="896">
        <f t="shared" si="4"/>
        <v>0</v>
      </c>
    </row>
    <row r="43" spans="1:17" ht="13.5" customHeight="1">
      <c r="A43" s="921">
        <v>31</v>
      </c>
      <c r="B43" s="925" t="s">
        <v>485</v>
      </c>
      <c r="C43" s="921" t="s">
        <v>486</v>
      </c>
      <c r="D43" s="926">
        <f t="shared" si="0"/>
        <v>40578715</v>
      </c>
      <c r="E43" s="894">
        <f>SUMIF('マージン率 (107）'!$Q$13:$Q$119,$B43,'マージン率 (107）'!E$13:E$119)</f>
        <v>44188081</v>
      </c>
      <c r="F43" s="894">
        <f>SUMIF('マージン率 (107）'!$Q$13:$Q$119,$B43,'マージン率 (107）'!F$13:F$119)</f>
        <v>0</v>
      </c>
      <c r="G43" s="894">
        <f>SUMIF('マージン率 (107）'!$Q$13:$Q$119,$B43,'マージン率 (107）'!G$13:G$119)</f>
        <v>-14430703</v>
      </c>
      <c r="H43" s="895">
        <f t="shared" si="3"/>
        <v>0</v>
      </c>
      <c r="I43" s="895">
        <f t="shared" si="1"/>
        <v>0</v>
      </c>
      <c r="J43" s="894">
        <f>SUMIF('マージン率 (107）'!$Q$13:$Q$119,$B43,'マージン率 (107）'!$J$13:$J$119)</f>
        <v>55009418</v>
      </c>
      <c r="K43" s="1552"/>
      <c r="M43" s="894">
        <f>SUMIF('マージン率 (107）'!$Q$13:$Q$119,$B43,'マージン率 (107）'!L$13:L$119)</f>
        <v>12595505</v>
      </c>
      <c r="N43" s="894">
        <f>SUMIF('マージン率 (107）'!$Q$13:$Q$119,$B43,'マージン率 (107）'!M$13:M$119)</f>
        <v>0</v>
      </c>
      <c r="O43" s="894">
        <f>SUMIF('マージン率 (107）'!$Q$13:$Q$119,$B43,'マージン率 (107）'!N$13:N$119)</f>
        <v>-2459761</v>
      </c>
      <c r="P43" s="896">
        <f t="shared" si="2"/>
        <v>0</v>
      </c>
      <c r="Q43" s="896">
        <f t="shared" si="4"/>
        <v>0</v>
      </c>
    </row>
    <row r="44" spans="1:17" ht="13.5" customHeight="1">
      <c r="A44" s="921">
        <v>32</v>
      </c>
      <c r="B44" s="925" t="s">
        <v>487</v>
      </c>
      <c r="C44" s="921" t="s">
        <v>488</v>
      </c>
      <c r="D44" s="926">
        <f t="shared" si="0"/>
        <v>52489078</v>
      </c>
      <c r="E44" s="894">
        <f>SUMIF('マージン率 (107）'!$Q$13:$Q$119,$B44,'マージン率 (107）'!E$13:E$119)</f>
        <v>54810743</v>
      </c>
      <c r="F44" s="894">
        <f>SUMIF('マージン率 (107）'!$Q$13:$Q$119,$B44,'マージン率 (107）'!F$13:F$119)</f>
        <v>2289385</v>
      </c>
      <c r="G44" s="894">
        <f>SUMIF('マージン率 (107）'!$Q$13:$Q$119,$B44,'マージン率 (107）'!G$13:G$119)</f>
        <v>225182</v>
      </c>
      <c r="H44" s="895">
        <f t="shared" si="3"/>
        <v>4.1768910156901172E-2</v>
      </c>
      <c r="I44" s="895">
        <f t="shared" si="1"/>
        <v>4.1083551813920855E-3</v>
      </c>
      <c r="J44" s="894">
        <f>SUMIF('マージン率 (107）'!$Q$13:$Q$119,$B44,'マージン率 (107）'!$J$13:$J$119)</f>
        <v>49974511</v>
      </c>
      <c r="K44" s="1552"/>
      <c r="M44" s="894">
        <f>SUMIF('マージン率 (107）'!$Q$13:$Q$119,$B44,'マージン率 (107）'!L$13:L$119)</f>
        <v>14584091</v>
      </c>
      <c r="N44" s="894">
        <f>SUMIF('マージン率 (107）'!$Q$13:$Q$119,$B44,'マージン率 (107）'!M$13:M$119)</f>
        <v>1237155</v>
      </c>
      <c r="O44" s="894">
        <f>SUMIF('マージン率 (107）'!$Q$13:$Q$119,$B44,'マージン率 (107）'!N$13:N$119)</f>
        <v>85395</v>
      </c>
      <c r="P44" s="896">
        <f t="shared" si="2"/>
        <v>8.4829078480105485E-2</v>
      </c>
      <c r="Q44" s="896">
        <f t="shared" si="4"/>
        <v>5.8553529321779462E-3</v>
      </c>
    </row>
    <row r="45" spans="1:17" ht="13.5" customHeight="1">
      <c r="A45" s="921">
        <v>33</v>
      </c>
      <c r="B45" s="925" t="s">
        <v>489</v>
      </c>
      <c r="C45" s="921" t="s">
        <v>5</v>
      </c>
      <c r="D45" s="926">
        <f t="shared" si="0"/>
        <v>39739035</v>
      </c>
      <c r="E45" s="894">
        <f>SUMIF('マージン率 (107）'!$Q$13:$Q$119,$B45,'マージン率 (107）'!E$13:E$119)</f>
        <v>39739035</v>
      </c>
      <c r="F45" s="894">
        <f>SUMIF('マージン率 (107）'!$Q$13:$Q$119,$B45,'マージン率 (107）'!F$13:F$119)</f>
        <v>0</v>
      </c>
      <c r="G45" s="894">
        <f>SUMIF('マージン率 (107）'!$Q$13:$Q$119,$B45,'マージン率 (107）'!G$13:G$119)</f>
        <v>0</v>
      </c>
      <c r="H45" s="895">
        <f t="shared" si="3"/>
        <v>0</v>
      </c>
      <c r="I45" s="895">
        <f t="shared" si="1"/>
        <v>0</v>
      </c>
      <c r="J45" s="894">
        <f>SUMIF('マージン率 (107）'!$Q$13:$Q$119,$B45,'マージン率 (107）'!$J$13:$J$119)</f>
        <v>39739035</v>
      </c>
      <c r="K45" s="1552"/>
      <c r="M45" s="894">
        <f>SUMIF('マージン率 (107）'!$Q$13:$Q$119,$B45,'マージン率 (107）'!L$13:L$119)</f>
        <v>1167743</v>
      </c>
      <c r="N45" s="894">
        <f>SUMIF('マージン率 (107）'!$Q$13:$Q$119,$B45,'マージン率 (107）'!M$13:M$119)</f>
        <v>0</v>
      </c>
      <c r="O45" s="894">
        <f>SUMIF('マージン率 (107）'!$Q$13:$Q$119,$B45,'マージン率 (107）'!N$13:N$119)</f>
        <v>0</v>
      </c>
      <c r="P45" s="896">
        <f t="shared" si="2"/>
        <v>0</v>
      </c>
      <c r="Q45" s="896">
        <f t="shared" si="4"/>
        <v>0</v>
      </c>
    </row>
    <row r="46" spans="1:17" ht="13.5" customHeight="1">
      <c r="A46" s="921">
        <v>34</v>
      </c>
      <c r="B46" s="925" t="s">
        <v>490</v>
      </c>
      <c r="C46" s="921" t="s">
        <v>23</v>
      </c>
      <c r="D46" s="926">
        <f t="shared" si="0"/>
        <v>43681145</v>
      </c>
      <c r="E46" s="894">
        <f>SUMIF('マージン率 (107）'!$Q$13:$Q$119,$B46,'マージン率 (107）'!E$13:E$119)</f>
        <v>45728889</v>
      </c>
      <c r="F46" s="894">
        <f>SUMIF('マージン率 (107）'!$Q$13:$Q$119,$B46,'マージン率 (107）'!F$13:F$119)</f>
        <v>0</v>
      </c>
      <c r="G46" s="894">
        <f>SUMIF('マージン率 (107）'!$Q$13:$Q$119,$B46,'マージン率 (107）'!G$13:G$119)</f>
        <v>631</v>
      </c>
      <c r="H46" s="895">
        <f t="shared" si="3"/>
        <v>0</v>
      </c>
      <c r="I46" s="895">
        <f t="shared" si="1"/>
        <v>1.3798717042961616E-5</v>
      </c>
      <c r="J46" s="894">
        <f>SUMIF('マージン率 (107）'!$Q$13:$Q$119,$B46,'マージン率 (107）'!$J$13:$J$119)</f>
        <v>43680514</v>
      </c>
      <c r="K46" s="1552"/>
      <c r="M46" s="894">
        <f>SUMIF('マージン率 (107）'!$Q$13:$Q$119,$B46,'マージン率 (107）'!L$13:L$119)</f>
        <v>9186489</v>
      </c>
      <c r="N46" s="894">
        <f>SUMIF('マージン率 (107）'!$Q$13:$Q$119,$B46,'マージン率 (107）'!M$13:M$119)</f>
        <v>0</v>
      </c>
      <c r="O46" s="894">
        <f>SUMIF('マージン率 (107）'!$Q$13:$Q$119,$B46,'マージン率 (107）'!N$13:N$119)</f>
        <v>110</v>
      </c>
      <c r="P46" s="896">
        <f t="shared" si="2"/>
        <v>0</v>
      </c>
      <c r="Q46" s="896">
        <f t="shared" si="4"/>
        <v>1.1974106756128485E-5</v>
      </c>
    </row>
    <row r="47" spans="1:17" ht="13.5" customHeight="1">
      <c r="A47" s="921">
        <v>35</v>
      </c>
      <c r="B47" s="925" t="s">
        <v>491</v>
      </c>
      <c r="C47" s="921" t="s">
        <v>492</v>
      </c>
      <c r="D47" s="926">
        <f t="shared" si="0"/>
        <v>67586805</v>
      </c>
      <c r="E47" s="894">
        <f>SUMIF('マージン率 (107）'!$Q$13:$Q$119,$B47,'マージン率 (107）'!E$13:E$119)</f>
        <v>67590374</v>
      </c>
      <c r="F47" s="894">
        <f>SUMIF('マージン率 (107）'!$Q$13:$Q$119,$B47,'マージン率 (107）'!F$13:F$119)</f>
        <v>0</v>
      </c>
      <c r="G47" s="894">
        <f>SUMIF('マージン率 (107）'!$Q$13:$Q$119,$B47,'マージン率 (107）'!G$13:G$119)</f>
        <v>0</v>
      </c>
      <c r="H47" s="895">
        <f t="shared" si="3"/>
        <v>0</v>
      </c>
      <c r="I47" s="895">
        <f t="shared" si="1"/>
        <v>0</v>
      </c>
      <c r="J47" s="894">
        <f>SUMIF('マージン率 (107）'!$Q$13:$Q$119,$B47,'マージン率 (107）'!$J$13:$J$119)</f>
        <v>67586805</v>
      </c>
      <c r="K47" s="1552"/>
      <c r="M47" s="894">
        <f>SUMIF('マージン率 (107）'!$Q$13:$Q$119,$B47,'マージン率 (107）'!L$13:L$119)</f>
        <v>15688565</v>
      </c>
      <c r="N47" s="894">
        <f>SUMIF('マージン率 (107）'!$Q$13:$Q$119,$B47,'マージン率 (107）'!M$13:M$119)</f>
        <v>0</v>
      </c>
      <c r="O47" s="894">
        <f>SUMIF('マージン率 (107）'!$Q$13:$Q$119,$B47,'マージン率 (107）'!N$13:N$119)</f>
        <v>0</v>
      </c>
      <c r="P47" s="896">
        <f t="shared" si="2"/>
        <v>0</v>
      </c>
      <c r="Q47" s="896">
        <f t="shared" si="4"/>
        <v>0</v>
      </c>
    </row>
    <row r="48" spans="1:17" ht="13.5" customHeight="1">
      <c r="A48" s="921">
        <v>36</v>
      </c>
      <c r="B48" s="925" t="s">
        <v>493</v>
      </c>
      <c r="C48" s="921" t="s">
        <v>875</v>
      </c>
      <c r="D48" s="926">
        <f t="shared" si="0"/>
        <v>4431793</v>
      </c>
      <c r="E48" s="894">
        <f>SUMIF('マージン率 (107）'!$Q$13:$Q$119,$B48,'マージン率 (107）'!E$13:E$119)</f>
        <v>4560137</v>
      </c>
      <c r="F48" s="894">
        <f>SUMIF('マージン率 (107）'!$Q$13:$Q$119,$B48,'マージン率 (107）'!F$13:F$119)</f>
        <v>0</v>
      </c>
      <c r="G48" s="894">
        <f>SUMIF('マージン率 (107）'!$Q$13:$Q$119,$B48,'マージン率 (107）'!G$13:G$119)</f>
        <v>0</v>
      </c>
      <c r="H48" s="895">
        <f t="shared" si="3"/>
        <v>0</v>
      </c>
      <c r="I48" s="895">
        <f t="shared" si="1"/>
        <v>0</v>
      </c>
      <c r="J48" s="894">
        <f>SUMIF('マージン率 (107）'!$Q$13:$Q$119,$B48,'マージン率 (107）'!$J$13:$J$119)</f>
        <v>4431793</v>
      </c>
      <c r="K48" s="1552"/>
      <c r="M48" s="894">
        <f>SUMIF('マージン率 (107）'!$Q$13:$Q$119,$B48,'マージン率 (107）'!L$13:L$119)</f>
        <v>3303189</v>
      </c>
      <c r="N48" s="894">
        <f>SUMIF('マージン率 (107）'!$Q$13:$Q$119,$B48,'マージン率 (107）'!M$13:M$119)</f>
        <v>0</v>
      </c>
      <c r="O48" s="894">
        <f>SUMIF('マージン率 (107）'!$Q$13:$Q$119,$B48,'マージン率 (107）'!N$13:N$119)</f>
        <v>0</v>
      </c>
      <c r="P48" s="896">
        <f t="shared" si="2"/>
        <v>0</v>
      </c>
      <c r="Q48" s="896">
        <f t="shared" si="4"/>
        <v>0</v>
      </c>
    </row>
    <row r="49" spans="1:17" ht="13.5" customHeight="1">
      <c r="A49" s="921">
        <v>37</v>
      </c>
      <c r="B49" s="925" t="s">
        <v>494</v>
      </c>
      <c r="C49" s="921" t="s">
        <v>24</v>
      </c>
      <c r="D49" s="926">
        <f t="shared" si="0"/>
        <v>74788605</v>
      </c>
      <c r="E49" s="894">
        <f>SUMIF('マージン率 (107）'!$Q$13:$Q$119,$B49,'マージン率 (107）'!E$13:E$119)</f>
        <v>78571900</v>
      </c>
      <c r="F49" s="894">
        <f>SUMIF('マージン率 (107）'!$Q$13:$Q$119,$B49,'マージン率 (107）'!F$13:F$119)</f>
        <v>0</v>
      </c>
      <c r="G49" s="894">
        <f>SUMIF('マージン率 (107）'!$Q$13:$Q$119,$B49,'マージン率 (107）'!G$13:G$119)</f>
        <v>0</v>
      </c>
      <c r="H49" s="895">
        <f t="shared" si="3"/>
        <v>0</v>
      </c>
      <c r="I49" s="895">
        <f t="shared" si="1"/>
        <v>0</v>
      </c>
      <c r="J49" s="894">
        <f>SUMIF('マージン率 (107）'!$Q$13:$Q$119,$B49,'マージン率 (107）'!$J$13:$J$119)</f>
        <v>74788605</v>
      </c>
      <c r="K49" s="1552"/>
      <c r="M49" s="894">
        <f>SUMIF('マージン率 (107）'!$Q$13:$Q$119,$B49,'マージン率 (107）'!L$13:L$119)</f>
        <v>4069005</v>
      </c>
      <c r="N49" s="894">
        <f>SUMIF('マージン率 (107）'!$Q$13:$Q$119,$B49,'マージン率 (107）'!M$13:M$119)</f>
        <v>0</v>
      </c>
      <c r="O49" s="894">
        <f>SUMIF('マージン率 (107）'!$Q$13:$Q$119,$B49,'マージン率 (107）'!N$13:N$119)</f>
        <v>0</v>
      </c>
      <c r="P49" s="896">
        <f t="shared" si="2"/>
        <v>0</v>
      </c>
      <c r="Q49" s="896">
        <f t="shared" si="4"/>
        <v>0</v>
      </c>
    </row>
    <row r="50" spans="1:17" ht="13.5" customHeight="1">
      <c r="A50" s="921">
        <v>38</v>
      </c>
      <c r="B50" s="925" t="s">
        <v>495</v>
      </c>
      <c r="C50" s="921" t="s">
        <v>496</v>
      </c>
      <c r="D50" s="926">
        <f t="shared" si="0"/>
        <v>54807430</v>
      </c>
      <c r="E50" s="894">
        <f>SUMIF('マージン率 (107）'!$Q$13:$Q$119,$B50,'マージン率 (107）'!E$13:E$119)</f>
        <v>56082614</v>
      </c>
      <c r="F50" s="894">
        <f>SUMIF('マージン率 (107）'!$Q$13:$Q$119,$B50,'マージン率 (107）'!F$13:F$119)</f>
        <v>990</v>
      </c>
      <c r="G50" s="894">
        <f>SUMIF('マージン率 (107）'!$Q$13:$Q$119,$B50,'マージン率 (107）'!G$13:G$119)</f>
        <v>351</v>
      </c>
      <c r="H50" s="895">
        <f t="shared" si="3"/>
        <v>1.7652529534375841E-5</v>
      </c>
      <c r="I50" s="895">
        <f t="shared" si="1"/>
        <v>6.2586241076423432E-6</v>
      </c>
      <c r="J50" s="894">
        <f>SUMIF('マージン率 (107）'!$Q$13:$Q$119,$B50,'マージン率 (107）'!$J$13:$J$119)</f>
        <v>54806089</v>
      </c>
      <c r="K50" s="1552"/>
      <c r="M50" s="894">
        <f>SUMIF('マージン率 (107）'!$Q$13:$Q$119,$B50,'マージン率 (107）'!L$13:L$119)</f>
        <v>41682589</v>
      </c>
      <c r="N50" s="894">
        <f>SUMIF('マージン率 (107）'!$Q$13:$Q$119,$B50,'マージン率 (107）'!M$13:M$119)</f>
        <v>0</v>
      </c>
      <c r="O50" s="894">
        <f>SUMIF('マージン率 (107）'!$Q$13:$Q$119,$B50,'マージン率 (107）'!N$13:N$119)</f>
        <v>0</v>
      </c>
      <c r="P50" s="896">
        <f t="shared" si="2"/>
        <v>0</v>
      </c>
      <c r="Q50" s="896">
        <f t="shared" si="4"/>
        <v>0</v>
      </c>
    </row>
    <row r="51" spans="1:17" ht="13.5" customHeight="1">
      <c r="A51" s="921">
        <v>39</v>
      </c>
      <c r="B51" s="925" t="s">
        <v>497</v>
      </c>
      <c r="C51" s="921" t="s">
        <v>379</v>
      </c>
      <c r="D51" s="926">
        <f t="shared" si="0"/>
        <v>1463403</v>
      </c>
      <c r="E51" s="894">
        <f>SUMIF('マージン率 (107）'!$Q$13:$Q$119,$B51,'マージン率 (107）'!E$13:E$119)</f>
        <v>1463403</v>
      </c>
      <c r="F51" s="894">
        <f>SUMIF('マージン率 (107）'!$Q$13:$Q$119,$B51,'マージン率 (107）'!F$13:F$119)</f>
        <v>0</v>
      </c>
      <c r="G51" s="894">
        <f>SUMIF('マージン率 (107）'!$Q$13:$Q$119,$B51,'マージン率 (107）'!G$13:G$119)</f>
        <v>0</v>
      </c>
      <c r="H51" s="895">
        <f t="shared" si="3"/>
        <v>0</v>
      </c>
      <c r="I51" s="895">
        <f t="shared" si="1"/>
        <v>0</v>
      </c>
      <c r="J51" s="894">
        <f>SUMIF('マージン率 (107）'!$Q$13:$Q$119,$B51,'マージン率 (107）'!$J$13:$J$119)</f>
        <v>1463403</v>
      </c>
      <c r="K51" s="1552"/>
      <c r="M51" s="894">
        <f>SUMIF('マージン率 (107）'!$Q$13:$Q$119,$B51,'マージン率 (107）'!L$13:L$119)</f>
        <v>0</v>
      </c>
      <c r="N51" s="894">
        <f>SUMIF('マージン率 (107）'!$Q$13:$Q$119,$B51,'マージン率 (107）'!M$13:M$119)</f>
        <v>0</v>
      </c>
      <c r="O51" s="894">
        <f>SUMIF('マージン率 (107）'!$Q$13:$Q$119,$B51,'マージン率 (107）'!N$13:N$119)</f>
        <v>0</v>
      </c>
      <c r="P51" s="896">
        <f t="shared" si="2"/>
        <v>0</v>
      </c>
      <c r="Q51" s="896">
        <f t="shared" si="4"/>
        <v>0</v>
      </c>
    </row>
    <row r="52" spans="1:17" ht="13.5" customHeight="1">
      <c r="A52" s="928">
        <v>40</v>
      </c>
      <c r="B52" s="929" t="s">
        <v>498</v>
      </c>
      <c r="C52" s="930" t="s">
        <v>380</v>
      </c>
      <c r="D52" s="931">
        <f t="shared" si="0"/>
        <v>4961663</v>
      </c>
      <c r="E52" s="897">
        <f>SUMIF('マージン率 (107）'!$Q$13:$Q$119,$B52,'マージン率 (107）'!E$13:E$119)</f>
        <v>5012311</v>
      </c>
      <c r="F52" s="897">
        <f>SUMIF('マージン率 (107）'!$Q$13:$Q$119,$B52,'マージン率 (107）'!F$13:F$119)</f>
        <v>117815</v>
      </c>
      <c r="G52" s="897">
        <f>SUMIF('マージン率 (107）'!$Q$13:$Q$119,$B52,'マージン率 (107）'!G$13:G$119)</f>
        <v>150860</v>
      </c>
      <c r="H52" s="898">
        <f t="shared" si="3"/>
        <v>2.3505125679551809E-2</v>
      </c>
      <c r="I52" s="898">
        <f t="shared" si="1"/>
        <v>3.0097892967934352E-2</v>
      </c>
      <c r="J52" s="897">
        <f>SUMIF('マージン率 (107）'!$Q$13:$Q$119,$B52,'マージン率 (107）'!$J$13:$J$119)</f>
        <v>4692988</v>
      </c>
      <c r="K52" s="1552"/>
      <c r="M52" s="897">
        <f>SUMIF('マージン率 (107）'!$Q$13:$Q$119,$B52,'マージン率 (107）'!L$13:L$119)</f>
        <v>10625</v>
      </c>
      <c r="N52" s="897">
        <f>SUMIF('マージン率 (107）'!$Q$13:$Q$119,$B52,'マージン率 (107）'!M$13:M$119)</f>
        <v>259</v>
      </c>
      <c r="O52" s="897">
        <f>SUMIF('マージン率 (107）'!$Q$13:$Q$119,$B52,'マージン率 (107）'!N$13:N$119)</f>
        <v>323</v>
      </c>
      <c r="P52" s="899">
        <f t="shared" si="2"/>
        <v>2.4376470588235295E-2</v>
      </c>
      <c r="Q52" s="899">
        <f t="shared" si="4"/>
        <v>3.04E-2</v>
      </c>
    </row>
    <row r="53" spans="1:17" ht="13.5" customHeight="1">
      <c r="A53" s="932"/>
      <c r="B53" s="933" t="s">
        <v>539</v>
      </c>
      <c r="C53" s="932" t="s">
        <v>530</v>
      </c>
      <c r="D53" s="934">
        <f>SUM(D13:D52)</f>
        <v>1017818388</v>
      </c>
      <c r="E53" s="900">
        <f>SUM(E13:E52)</f>
        <v>1119986515</v>
      </c>
      <c r="F53" s="900">
        <f t="shared" ref="F53:G53" si="5">SUM(F13:F52)</f>
        <v>0</v>
      </c>
      <c r="G53" s="900">
        <f t="shared" si="5"/>
        <v>0</v>
      </c>
      <c r="H53" s="901"/>
      <c r="I53" s="901"/>
      <c r="J53" s="900">
        <f>SUM(J13:J52)</f>
        <v>1017818388</v>
      </c>
      <c r="K53" s="1553"/>
      <c r="M53" s="900">
        <f>SUM(M13:M52)</f>
        <v>305616414</v>
      </c>
      <c r="N53" s="900">
        <f t="shared" ref="N53:O53" si="6">SUM(N13:N52)</f>
        <v>0</v>
      </c>
      <c r="O53" s="900">
        <f t="shared" si="6"/>
        <v>0</v>
      </c>
      <c r="P53" s="901"/>
      <c r="Q53" s="901"/>
    </row>
  </sheetData>
  <sheetProtection algorithmName="SHA-512" hashValue="l0Vijhs/fCCJiFZLHz6RajG3NFuPnRHGkeZghgiLiMy7awTPxJu8IpEtYJfMruMnV8r1KrAt2wdsYth7Qb+3GA==" saltValue="ff2rmE1JilFvNyTmsPYbHQ==" spinCount="100000" sheet="1" objects="1" scenarios="1"/>
  <mergeCells count="4">
    <mergeCell ref="D10:D11"/>
    <mergeCell ref="E10:I10"/>
    <mergeCell ref="J10:J11"/>
    <mergeCell ref="M10:Q10"/>
  </mergeCells>
  <phoneticPr fontId="13"/>
  <pageMargins left="0.23622047244094488" right="0.23622047244094488" top="0.47244094488188976" bottom="0.47244094488188976" header="0.27559055118110237" footer="0.27559055118110237"/>
  <pageSetup paperSize="9" scale="69" orientation="portrait" r:id="rId1"/>
  <colBreaks count="1" manualBreakCount="1">
    <brk id="11"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Q120"/>
  <sheetViews>
    <sheetView showGridLines="0" zoomScaleNormal="100" workbookViewId="0">
      <pane ySplit="12" topLeftCell="A13" activePane="bottomLeft" state="frozen"/>
      <selection activeCell="F50" sqref="F50:F52"/>
      <selection pane="bottomLeft" activeCell="F50" sqref="F50:F52"/>
    </sheetView>
  </sheetViews>
  <sheetFormatPr defaultColWidth="16.83203125" defaultRowHeight="13.5" customHeight="1"/>
  <cols>
    <col min="1" max="1" width="5.83203125" style="902" customWidth="1"/>
    <col min="2" max="2" width="4.6640625" style="902" hidden="1" customWidth="1"/>
    <col min="3" max="3" width="35.83203125" style="902" customWidth="1"/>
    <col min="4" max="4" width="20.83203125" style="902" customWidth="1"/>
    <col min="5" max="10" width="18.83203125" style="902" customWidth="1"/>
    <col min="11" max="11" width="9.33203125" style="902" customWidth="1"/>
    <col min="12" max="16" width="18.83203125" style="902" customWidth="1"/>
    <col min="17" max="17" width="5" style="902" hidden="1" customWidth="1"/>
    <col min="18" max="16384" width="16.83203125" style="902"/>
  </cols>
  <sheetData>
    <row r="1" spans="1:17" ht="7.5" customHeight="1"/>
    <row r="2" spans="1:17" ht="30" customHeight="1">
      <c r="B2" s="935" t="s">
        <v>928</v>
      </c>
      <c r="C2" s="904" t="s">
        <v>929</v>
      </c>
      <c r="D2" s="905"/>
    </row>
    <row r="3" spans="1:17" ht="7.5" customHeight="1">
      <c r="B3" s="906"/>
      <c r="C3" s="906"/>
      <c r="D3" s="906"/>
    </row>
    <row r="4" spans="1:17" ht="30" customHeight="1">
      <c r="C4" s="902" t="s">
        <v>557</v>
      </c>
    </row>
    <row r="5" spans="1:17" ht="13.5" customHeight="1">
      <c r="C5" s="902" t="s">
        <v>978</v>
      </c>
    </row>
    <row r="6" spans="1:17" ht="13.5" customHeight="1">
      <c r="C6" s="902" t="s">
        <v>558</v>
      </c>
    </row>
    <row r="7" spans="1:17" ht="13.5" customHeight="1">
      <c r="C7" s="902" t="s">
        <v>533</v>
      </c>
    </row>
    <row r="8" spans="1:17" ht="13.5" customHeight="1">
      <c r="C8" s="902" t="s">
        <v>534</v>
      </c>
    </row>
    <row r="9" spans="1:17" ht="13.5" customHeight="1">
      <c r="J9" s="885" t="s">
        <v>540</v>
      </c>
      <c r="P9" s="885" t="s">
        <v>540</v>
      </c>
    </row>
    <row r="10" spans="1:17" ht="27" customHeight="1">
      <c r="A10" s="907"/>
      <c r="B10" s="908"/>
      <c r="C10" s="909"/>
      <c r="D10" s="2183" t="s">
        <v>541</v>
      </c>
      <c r="E10" s="2185" t="s">
        <v>559</v>
      </c>
      <c r="F10" s="2185"/>
      <c r="G10" s="2185"/>
      <c r="H10" s="2185"/>
      <c r="I10" s="2185"/>
      <c r="J10" s="2183" t="s">
        <v>542</v>
      </c>
      <c r="L10" s="2185" t="s">
        <v>560</v>
      </c>
      <c r="M10" s="2185"/>
      <c r="N10" s="2185"/>
      <c r="O10" s="2185"/>
      <c r="P10" s="2185"/>
    </row>
    <row r="11" spans="1:17" ht="27" customHeight="1">
      <c r="A11" s="910"/>
      <c r="C11" s="911"/>
      <c r="D11" s="2184"/>
      <c r="E11" s="886" t="s">
        <v>543</v>
      </c>
      <c r="F11" s="886" t="s">
        <v>544</v>
      </c>
      <c r="G11" s="886" t="s">
        <v>545</v>
      </c>
      <c r="H11" s="912" t="s">
        <v>537</v>
      </c>
      <c r="I11" s="886" t="s">
        <v>538</v>
      </c>
      <c r="J11" s="2184"/>
      <c r="K11" s="936"/>
      <c r="L11" s="886" t="s">
        <v>543</v>
      </c>
      <c r="M11" s="886" t="s">
        <v>544</v>
      </c>
      <c r="N11" s="886" t="s">
        <v>546</v>
      </c>
      <c r="O11" s="912" t="s">
        <v>537</v>
      </c>
      <c r="P11" s="912" t="s">
        <v>538</v>
      </c>
    </row>
    <row r="12" spans="1:17" ht="15" customHeight="1">
      <c r="A12" s="910"/>
      <c r="B12" s="914"/>
      <c r="C12" s="915"/>
      <c r="E12" s="917" t="s">
        <v>561</v>
      </c>
      <c r="F12" s="887" t="s">
        <v>548</v>
      </c>
      <c r="G12" s="887" t="s">
        <v>549</v>
      </c>
      <c r="H12" s="887" t="s">
        <v>562</v>
      </c>
      <c r="I12" s="887" t="s">
        <v>551</v>
      </c>
      <c r="J12" s="917"/>
      <c r="L12" s="887" t="s">
        <v>563</v>
      </c>
      <c r="M12" s="887" t="s">
        <v>564</v>
      </c>
      <c r="N12" s="887" t="s">
        <v>565</v>
      </c>
      <c r="O12" s="887" t="s">
        <v>566</v>
      </c>
      <c r="P12" s="887" t="s">
        <v>567</v>
      </c>
    </row>
    <row r="13" spans="1:17" ht="13.5" customHeight="1">
      <c r="A13" s="937">
        <v>1</v>
      </c>
      <c r="B13" s="907" t="s">
        <v>371</v>
      </c>
      <c r="C13" s="909" t="s">
        <v>287</v>
      </c>
      <c r="D13" s="920">
        <f>SUM(J13,F13,G13)</f>
        <v>11214164</v>
      </c>
      <c r="E13" s="888">
        <v>13561751</v>
      </c>
      <c r="F13" s="888">
        <v>4538840</v>
      </c>
      <c r="G13" s="888">
        <v>678282</v>
      </c>
      <c r="H13" s="889">
        <f>IF(F13&gt;0,F13/E13,0)</f>
        <v>0.33467949676999675</v>
      </c>
      <c r="I13" s="889">
        <f>IF(G13&gt;0,G13/E13,0)</f>
        <v>5.0014338119023123E-2</v>
      </c>
      <c r="J13" s="888">
        <v>5997042</v>
      </c>
      <c r="K13" s="885"/>
      <c r="L13" s="888">
        <v>5685916</v>
      </c>
      <c r="M13" s="888">
        <v>2785188</v>
      </c>
      <c r="N13" s="888">
        <v>230121</v>
      </c>
      <c r="O13" s="890">
        <f>IF(M13&gt;0,M13/L13,0)</f>
        <v>0.48983980769325469</v>
      </c>
      <c r="P13" s="890">
        <f>IF(N13&gt;0,N13/L13,0)</f>
        <v>4.0472106868972388E-2</v>
      </c>
      <c r="Q13" s="938" t="s">
        <v>451</v>
      </c>
    </row>
    <row r="14" spans="1:17" ht="13.5" customHeight="1">
      <c r="A14" s="939">
        <v>2</v>
      </c>
      <c r="B14" s="925" t="s">
        <v>372</v>
      </c>
      <c r="C14" s="921" t="s">
        <v>243</v>
      </c>
      <c r="D14" s="940">
        <f t="shared" ref="D14:D76" si="0">SUM(J14,F14,G14)</f>
        <v>3930608</v>
      </c>
      <c r="E14" s="891">
        <v>3993005</v>
      </c>
      <c r="F14" s="891">
        <v>279203</v>
      </c>
      <c r="G14" s="891">
        <v>75918</v>
      </c>
      <c r="H14" s="892">
        <f t="shared" ref="H14:H76" si="1">IF(F14&gt;0,F14/E14,0)</f>
        <v>6.9923027895031437E-2</v>
      </c>
      <c r="I14" s="892">
        <f t="shared" ref="I14:I76" si="2">IF(G14&gt;0,G14/E14,0)</f>
        <v>1.9012748544016349E-2</v>
      </c>
      <c r="J14" s="891">
        <v>3575487</v>
      </c>
      <c r="K14" s="885"/>
      <c r="L14" s="891">
        <v>319635</v>
      </c>
      <c r="M14" s="891">
        <v>76949</v>
      </c>
      <c r="N14" s="891">
        <v>6984</v>
      </c>
      <c r="O14" s="893">
        <f t="shared" ref="O14:O76" si="3">IF(M14&gt;0,M14/L14,0)</f>
        <v>0.24074021931265349</v>
      </c>
      <c r="P14" s="893">
        <f t="shared" ref="P14:P76" si="4">IF(N14&gt;0,N14/L14,0)</f>
        <v>2.1849922567929045E-2</v>
      </c>
      <c r="Q14" s="938" t="s">
        <v>452</v>
      </c>
    </row>
    <row r="15" spans="1:17" ht="13.5" customHeight="1">
      <c r="A15" s="939">
        <v>3</v>
      </c>
      <c r="B15" s="925" t="s">
        <v>373</v>
      </c>
      <c r="C15" s="921" t="s">
        <v>288</v>
      </c>
      <c r="D15" s="940">
        <f t="shared" si="0"/>
        <v>917361</v>
      </c>
      <c r="E15" s="891">
        <v>917361</v>
      </c>
      <c r="F15" s="891">
        <v>0</v>
      </c>
      <c r="G15" s="891">
        <v>0</v>
      </c>
      <c r="H15" s="892">
        <f t="shared" si="1"/>
        <v>0</v>
      </c>
      <c r="I15" s="892">
        <f t="shared" si="2"/>
        <v>0</v>
      </c>
      <c r="J15" s="891">
        <v>917361</v>
      </c>
      <c r="K15" s="885"/>
      <c r="L15" s="891">
        <v>411830</v>
      </c>
      <c r="M15" s="891">
        <v>0</v>
      </c>
      <c r="N15" s="891">
        <v>0</v>
      </c>
      <c r="O15" s="893">
        <f t="shared" si="3"/>
        <v>0</v>
      </c>
      <c r="P15" s="893">
        <f t="shared" si="4"/>
        <v>0</v>
      </c>
      <c r="Q15" s="938" t="s">
        <v>451</v>
      </c>
    </row>
    <row r="16" spans="1:17" ht="13.5" customHeight="1">
      <c r="A16" s="939">
        <v>4</v>
      </c>
      <c r="B16" s="925" t="s">
        <v>374</v>
      </c>
      <c r="C16" s="921" t="s">
        <v>1</v>
      </c>
      <c r="D16" s="940">
        <f t="shared" si="0"/>
        <v>1116418</v>
      </c>
      <c r="E16" s="891">
        <v>1266161</v>
      </c>
      <c r="F16" s="891">
        <v>275994</v>
      </c>
      <c r="G16" s="891">
        <v>40270</v>
      </c>
      <c r="H16" s="892">
        <f>IF(F16&gt;0,F16/E16,0)</f>
        <v>0.21797701872036809</v>
      </c>
      <c r="I16" s="892">
        <f t="shared" si="2"/>
        <v>3.1804802074933601E-2</v>
      </c>
      <c r="J16" s="891">
        <v>800154</v>
      </c>
      <c r="K16" s="885"/>
      <c r="L16" s="891">
        <v>340582</v>
      </c>
      <c r="M16" s="891">
        <v>160547</v>
      </c>
      <c r="N16" s="891">
        <v>5885</v>
      </c>
      <c r="O16" s="893">
        <f t="shared" si="3"/>
        <v>0.47139014980239707</v>
      </c>
      <c r="P16" s="893">
        <f t="shared" si="4"/>
        <v>1.7279245526774758E-2</v>
      </c>
      <c r="Q16" s="938" t="s">
        <v>453</v>
      </c>
    </row>
    <row r="17" spans="1:17" ht="13.5" customHeight="1">
      <c r="A17" s="939">
        <v>5</v>
      </c>
      <c r="B17" s="925" t="s">
        <v>375</v>
      </c>
      <c r="C17" s="921" t="s">
        <v>2</v>
      </c>
      <c r="D17" s="940">
        <f t="shared" si="0"/>
        <v>2324692</v>
      </c>
      <c r="E17" s="891">
        <v>2572865</v>
      </c>
      <c r="F17" s="891">
        <v>641416</v>
      </c>
      <c r="G17" s="891">
        <v>85698</v>
      </c>
      <c r="H17" s="892">
        <f t="shared" si="1"/>
        <v>0.24930029364152415</v>
      </c>
      <c r="I17" s="892">
        <f t="shared" si="2"/>
        <v>3.3308393561263416E-2</v>
      </c>
      <c r="J17" s="891">
        <v>1597578</v>
      </c>
      <c r="K17" s="885"/>
      <c r="L17" s="891">
        <v>644097</v>
      </c>
      <c r="M17" s="891">
        <v>299136</v>
      </c>
      <c r="N17" s="891">
        <v>15419</v>
      </c>
      <c r="O17" s="893">
        <f t="shared" si="3"/>
        <v>0.46442694190471312</v>
      </c>
      <c r="P17" s="893">
        <f t="shared" si="4"/>
        <v>2.3938940873812486E-2</v>
      </c>
      <c r="Q17" s="938" t="s">
        <v>454</v>
      </c>
    </row>
    <row r="18" spans="1:17" ht="13.5" customHeight="1">
      <c r="A18" s="939">
        <v>6</v>
      </c>
      <c r="B18" s="941">
        <v>61</v>
      </c>
      <c r="C18" s="921" t="s">
        <v>289</v>
      </c>
      <c r="D18" s="940">
        <f t="shared" si="0"/>
        <v>1631719</v>
      </c>
      <c r="E18" s="891">
        <v>19262740</v>
      </c>
      <c r="F18" s="891">
        <v>403797</v>
      </c>
      <c r="G18" s="891">
        <v>1038988</v>
      </c>
      <c r="H18" s="892">
        <f t="shared" si="1"/>
        <v>2.0962594106549742E-2</v>
      </c>
      <c r="I18" s="892">
        <f t="shared" si="2"/>
        <v>5.3937705643122419E-2</v>
      </c>
      <c r="J18" s="891">
        <v>188934</v>
      </c>
      <c r="K18" s="885"/>
      <c r="L18" s="891">
        <v>171</v>
      </c>
      <c r="M18" s="891">
        <v>156</v>
      </c>
      <c r="N18" s="891">
        <v>1</v>
      </c>
      <c r="O18" s="893">
        <f t="shared" si="3"/>
        <v>0.91228070175438591</v>
      </c>
      <c r="P18" s="893">
        <f t="shared" si="4"/>
        <v>5.8479532163742687E-3</v>
      </c>
      <c r="Q18" s="938" t="s">
        <v>455</v>
      </c>
    </row>
    <row r="19" spans="1:17" ht="13.5" customHeight="1">
      <c r="A19" s="939">
        <v>7</v>
      </c>
      <c r="B19" s="941" t="s">
        <v>376</v>
      </c>
      <c r="C19" s="942" t="s">
        <v>841</v>
      </c>
      <c r="D19" s="943">
        <f t="shared" si="0"/>
        <v>1279836</v>
      </c>
      <c r="E19" s="891">
        <v>3942152</v>
      </c>
      <c r="F19" s="891">
        <v>118967</v>
      </c>
      <c r="G19" s="891">
        <v>501888</v>
      </c>
      <c r="H19" s="892">
        <f t="shared" si="1"/>
        <v>3.017818693951933E-2</v>
      </c>
      <c r="I19" s="892">
        <f t="shared" si="2"/>
        <v>0.1273132035497363</v>
      </c>
      <c r="J19" s="891">
        <v>658981</v>
      </c>
      <c r="K19" s="885"/>
      <c r="L19" s="891">
        <v>-5840</v>
      </c>
      <c r="M19" s="891">
        <v>275</v>
      </c>
      <c r="N19" s="891">
        <v>19</v>
      </c>
      <c r="O19" s="893">
        <f t="shared" si="3"/>
        <v>-4.7089041095890412E-2</v>
      </c>
      <c r="P19" s="893">
        <f t="shared" si="4"/>
        <v>-3.2534246575342467E-3</v>
      </c>
      <c r="Q19" s="938" t="s">
        <v>455</v>
      </c>
    </row>
    <row r="20" spans="1:17" ht="13.5" customHeight="1">
      <c r="A20" s="939">
        <v>8</v>
      </c>
      <c r="B20" s="925" t="s">
        <v>568</v>
      </c>
      <c r="C20" s="921" t="s">
        <v>10</v>
      </c>
      <c r="D20" s="940">
        <f t="shared" si="0"/>
        <v>46206665</v>
      </c>
      <c r="E20" s="891">
        <v>51762877</v>
      </c>
      <c r="F20" s="891">
        <v>17067455</v>
      </c>
      <c r="G20" s="891">
        <v>1472051</v>
      </c>
      <c r="H20" s="892">
        <f t="shared" si="1"/>
        <v>0.32972384823200612</v>
      </c>
      <c r="I20" s="892">
        <f t="shared" si="2"/>
        <v>2.8438353610059194E-2</v>
      </c>
      <c r="J20" s="891">
        <v>27667159</v>
      </c>
      <c r="K20" s="885"/>
      <c r="L20" s="891">
        <v>34076480</v>
      </c>
      <c r="M20" s="891">
        <v>13442093</v>
      </c>
      <c r="N20" s="891">
        <v>828901</v>
      </c>
      <c r="O20" s="893">
        <f t="shared" si="3"/>
        <v>0.39446835471269331</v>
      </c>
      <c r="P20" s="893">
        <f t="shared" si="4"/>
        <v>2.4324724854210295E-2</v>
      </c>
      <c r="Q20" s="938">
        <v>11</v>
      </c>
    </row>
    <row r="21" spans="1:17" ht="13.5" customHeight="1">
      <c r="A21" s="939">
        <v>9</v>
      </c>
      <c r="B21" s="925" t="s">
        <v>569</v>
      </c>
      <c r="C21" s="921" t="s">
        <v>290</v>
      </c>
      <c r="D21" s="940">
        <f t="shared" si="0"/>
        <v>11283568</v>
      </c>
      <c r="E21" s="891">
        <v>11941270</v>
      </c>
      <c r="F21" s="891">
        <v>3767736</v>
      </c>
      <c r="G21" s="891">
        <v>512503</v>
      </c>
      <c r="H21" s="892">
        <f t="shared" si="1"/>
        <v>0.31552221832351163</v>
      </c>
      <c r="I21" s="892">
        <f t="shared" si="2"/>
        <v>4.2918634282618183E-2</v>
      </c>
      <c r="J21" s="891">
        <v>7003329</v>
      </c>
      <c r="K21" s="885"/>
      <c r="L21" s="891">
        <v>7475621</v>
      </c>
      <c r="M21" s="891">
        <v>2647820</v>
      </c>
      <c r="N21" s="891">
        <v>309644</v>
      </c>
      <c r="O21" s="893">
        <f t="shared" si="3"/>
        <v>0.3541939860247062</v>
      </c>
      <c r="P21" s="893">
        <f t="shared" si="4"/>
        <v>4.1420505400153379E-2</v>
      </c>
      <c r="Q21" s="938">
        <v>11</v>
      </c>
    </row>
    <row r="22" spans="1:17" ht="13.5" customHeight="1">
      <c r="A22" s="939">
        <v>10</v>
      </c>
      <c r="B22" s="925" t="s">
        <v>570</v>
      </c>
      <c r="C22" s="921" t="s">
        <v>421</v>
      </c>
      <c r="D22" s="940">
        <f t="shared" si="0"/>
        <v>2654619</v>
      </c>
      <c r="E22" s="891">
        <v>2847290</v>
      </c>
      <c r="F22" s="891">
        <v>882912</v>
      </c>
      <c r="G22" s="891">
        <v>263133</v>
      </c>
      <c r="H22" s="892">
        <f>IF(F22&gt;0,F22/E22,0)</f>
        <v>0.3100885403313326</v>
      </c>
      <c r="I22" s="892">
        <f>IF(G22&gt;0,G22/E22,0)</f>
        <v>9.2415243968826499E-2</v>
      </c>
      <c r="J22" s="891">
        <v>1508574</v>
      </c>
      <c r="K22" s="885"/>
      <c r="L22" s="891">
        <v>714339</v>
      </c>
      <c r="M22" s="891">
        <v>503438</v>
      </c>
      <c r="N22" s="891">
        <v>31002</v>
      </c>
      <c r="O22" s="893">
        <f t="shared" si="3"/>
        <v>0.70476062485738566</v>
      </c>
      <c r="P22" s="893">
        <f t="shared" si="4"/>
        <v>4.3399562392645509E-2</v>
      </c>
      <c r="Q22" s="938">
        <v>11</v>
      </c>
    </row>
    <row r="23" spans="1:17" ht="13.5" customHeight="1">
      <c r="A23" s="939">
        <v>11</v>
      </c>
      <c r="B23" s="925" t="s">
        <v>571</v>
      </c>
      <c r="C23" s="921" t="s">
        <v>291</v>
      </c>
      <c r="D23" s="940">
        <f t="shared" si="0"/>
        <v>3566369</v>
      </c>
      <c r="E23" s="891">
        <v>4966073</v>
      </c>
      <c r="F23" s="891">
        <v>1351655</v>
      </c>
      <c r="G23" s="891">
        <v>53127</v>
      </c>
      <c r="H23" s="892">
        <f t="shared" si="1"/>
        <v>0.27217783548489921</v>
      </c>
      <c r="I23" s="892">
        <f t="shared" si="2"/>
        <v>1.0697990142311641E-2</v>
      </c>
      <c r="J23" s="891">
        <v>2161587</v>
      </c>
      <c r="K23" s="885"/>
      <c r="L23" s="891">
        <v>4598433</v>
      </c>
      <c r="M23" s="891">
        <v>1262201</v>
      </c>
      <c r="N23" s="891">
        <v>49381</v>
      </c>
      <c r="O23" s="893">
        <f t="shared" si="3"/>
        <v>0.27448502565982802</v>
      </c>
      <c r="P23" s="893">
        <f t="shared" si="4"/>
        <v>1.0738658147242766E-2</v>
      </c>
      <c r="Q23" s="938">
        <v>11</v>
      </c>
    </row>
    <row r="24" spans="1:17" ht="13.5" customHeight="1">
      <c r="A24" s="939">
        <v>12</v>
      </c>
      <c r="B24" s="925" t="s">
        <v>572</v>
      </c>
      <c r="C24" s="921" t="s">
        <v>292</v>
      </c>
      <c r="D24" s="940">
        <f t="shared" si="0"/>
        <v>1858290</v>
      </c>
      <c r="E24" s="891">
        <v>2339687</v>
      </c>
      <c r="F24" s="891">
        <v>406922</v>
      </c>
      <c r="G24" s="891">
        <v>41150</v>
      </c>
      <c r="H24" s="892">
        <f t="shared" si="1"/>
        <v>0.17392155446433646</v>
      </c>
      <c r="I24" s="892">
        <f t="shared" si="2"/>
        <v>1.7587822644652897E-2</v>
      </c>
      <c r="J24" s="891">
        <v>1410218</v>
      </c>
      <c r="K24" s="885"/>
      <c r="L24" s="891">
        <v>199681</v>
      </c>
      <c r="M24" s="891">
        <v>117325</v>
      </c>
      <c r="N24" s="891">
        <v>1826</v>
      </c>
      <c r="O24" s="893">
        <f t="shared" si="3"/>
        <v>0.58756216164782826</v>
      </c>
      <c r="P24" s="893">
        <f t="shared" si="4"/>
        <v>9.1445856140544169E-3</v>
      </c>
      <c r="Q24" s="938">
        <v>15</v>
      </c>
    </row>
    <row r="25" spans="1:17" ht="13.5" customHeight="1">
      <c r="A25" s="939">
        <v>13</v>
      </c>
      <c r="B25" s="925" t="s">
        <v>573</v>
      </c>
      <c r="C25" s="921" t="s">
        <v>293</v>
      </c>
      <c r="D25" s="940">
        <f t="shared" si="0"/>
        <v>9294061</v>
      </c>
      <c r="E25" s="891">
        <v>13967185</v>
      </c>
      <c r="F25" s="891">
        <v>6759119</v>
      </c>
      <c r="G25" s="891">
        <v>359160</v>
      </c>
      <c r="H25" s="892">
        <f t="shared" si="1"/>
        <v>0.48392850814247823</v>
      </c>
      <c r="I25" s="892">
        <f t="shared" si="2"/>
        <v>2.5714558803366604E-2</v>
      </c>
      <c r="J25" s="891">
        <v>2175782</v>
      </c>
      <c r="K25" s="885"/>
      <c r="L25" s="891">
        <v>10269539</v>
      </c>
      <c r="M25" s="891">
        <v>5737101</v>
      </c>
      <c r="N25" s="891">
        <v>218390</v>
      </c>
      <c r="O25" s="893">
        <f t="shared" si="3"/>
        <v>0.55865224329933405</v>
      </c>
      <c r="P25" s="893">
        <f t="shared" si="4"/>
        <v>2.1265803654867077E-2</v>
      </c>
      <c r="Q25" s="938">
        <v>15</v>
      </c>
    </row>
    <row r="26" spans="1:17" ht="13.5" customHeight="1">
      <c r="A26" s="939">
        <v>14</v>
      </c>
      <c r="B26" s="925" t="s">
        <v>574</v>
      </c>
      <c r="C26" s="921" t="s">
        <v>424</v>
      </c>
      <c r="D26" s="940">
        <f t="shared" si="0"/>
        <v>3352904</v>
      </c>
      <c r="E26" s="891">
        <v>4573652</v>
      </c>
      <c r="F26" s="891">
        <v>625270</v>
      </c>
      <c r="G26" s="891">
        <v>320749</v>
      </c>
      <c r="H26" s="892">
        <f t="shared" si="1"/>
        <v>0.13671131953196264</v>
      </c>
      <c r="I26" s="892">
        <f t="shared" si="2"/>
        <v>7.0129734400430993E-2</v>
      </c>
      <c r="J26" s="891">
        <v>2406885</v>
      </c>
      <c r="K26" s="885"/>
      <c r="L26" s="891">
        <v>115391</v>
      </c>
      <c r="M26" s="891">
        <v>64254</v>
      </c>
      <c r="N26" s="891">
        <v>3790</v>
      </c>
      <c r="O26" s="893">
        <f t="shared" si="3"/>
        <v>0.55683718834224505</v>
      </c>
      <c r="P26" s="893">
        <f t="shared" si="4"/>
        <v>3.2844849251674739E-2</v>
      </c>
      <c r="Q26" s="938">
        <v>16</v>
      </c>
    </row>
    <row r="27" spans="1:17" ht="13.5" customHeight="1">
      <c r="A27" s="939">
        <v>15</v>
      </c>
      <c r="B27" s="925" t="s">
        <v>575</v>
      </c>
      <c r="C27" s="921" t="s">
        <v>294</v>
      </c>
      <c r="D27" s="940">
        <f t="shared" si="0"/>
        <v>3807077</v>
      </c>
      <c r="E27" s="891">
        <v>4558542</v>
      </c>
      <c r="F27" s="891">
        <v>1865389</v>
      </c>
      <c r="G27" s="891">
        <v>98530</v>
      </c>
      <c r="H27" s="892">
        <f t="shared" si="1"/>
        <v>0.40920737376117189</v>
      </c>
      <c r="I27" s="892">
        <f t="shared" si="2"/>
        <v>2.1614367049815491E-2</v>
      </c>
      <c r="J27" s="891">
        <v>1843158</v>
      </c>
      <c r="K27" s="885"/>
      <c r="L27" s="891">
        <v>499143</v>
      </c>
      <c r="M27" s="891">
        <v>357350</v>
      </c>
      <c r="N27" s="891">
        <v>4601</v>
      </c>
      <c r="O27" s="893">
        <f t="shared" si="3"/>
        <v>0.71592709904776786</v>
      </c>
      <c r="P27" s="893">
        <f t="shared" si="4"/>
        <v>9.217799308013936E-3</v>
      </c>
      <c r="Q27" s="938">
        <v>16</v>
      </c>
    </row>
    <row r="28" spans="1:17" ht="13.5" customHeight="1">
      <c r="A28" s="939">
        <v>16</v>
      </c>
      <c r="B28" s="925" t="s">
        <v>576</v>
      </c>
      <c r="C28" s="921" t="s">
        <v>295</v>
      </c>
      <c r="D28" s="940">
        <f t="shared" si="0"/>
        <v>6022222</v>
      </c>
      <c r="E28" s="891">
        <v>6442702</v>
      </c>
      <c r="F28" s="891">
        <v>1354025</v>
      </c>
      <c r="G28" s="891">
        <v>420947</v>
      </c>
      <c r="H28" s="892">
        <f t="shared" si="1"/>
        <v>0.21016415162458235</v>
      </c>
      <c r="I28" s="892">
        <f t="shared" si="2"/>
        <v>6.5337027849495438E-2</v>
      </c>
      <c r="J28" s="891">
        <v>4247250</v>
      </c>
      <c r="K28" s="885"/>
      <c r="L28" s="891">
        <v>-11990</v>
      </c>
      <c r="M28" s="891">
        <v>84320</v>
      </c>
      <c r="N28" s="891">
        <v>3590</v>
      </c>
      <c r="O28" s="893">
        <f t="shared" si="3"/>
        <v>-7.0325271059216012</v>
      </c>
      <c r="P28" s="893">
        <f t="shared" si="4"/>
        <v>-0.29941618015012511</v>
      </c>
      <c r="Q28" s="938">
        <v>16</v>
      </c>
    </row>
    <row r="29" spans="1:17" ht="13.5" customHeight="1">
      <c r="A29" s="939">
        <v>17</v>
      </c>
      <c r="B29" s="925" t="s">
        <v>577</v>
      </c>
      <c r="C29" s="921" t="s">
        <v>296</v>
      </c>
      <c r="D29" s="940">
        <f t="shared" si="0"/>
        <v>4745480</v>
      </c>
      <c r="E29" s="891">
        <v>4919229</v>
      </c>
      <c r="F29" s="891">
        <v>940630</v>
      </c>
      <c r="G29" s="891">
        <v>348514</v>
      </c>
      <c r="H29" s="892">
        <f t="shared" si="1"/>
        <v>0.19121492412733784</v>
      </c>
      <c r="I29" s="892">
        <f t="shared" si="2"/>
        <v>7.0847281149139435E-2</v>
      </c>
      <c r="J29" s="891">
        <v>3456336</v>
      </c>
      <c r="K29" s="885"/>
      <c r="L29" s="891">
        <v>494394</v>
      </c>
      <c r="M29" s="891">
        <v>207362</v>
      </c>
      <c r="N29" s="891">
        <v>27048</v>
      </c>
      <c r="O29" s="893">
        <f t="shared" si="3"/>
        <v>0.41942661116437496</v>
      </c>
      <c r="P29" s="893">
        <f t="shared" si="4"/>
        <v>5.4709401813128798E-2</v>
      </c>
      <c r="Q29" s="938">
        <v>16</v>
      </c>
    </row>
    <row r="30" spans="1:17" ht="13.5" customHeight="1">
      <c r="A30" s="939">
        <v>18</v>
      </c>
      <c r="B30" s="925" t="s">
        <v>578</v>
      </c>
      <c r="C30" s="921" t="s">
        <v>297</v>
      </c>
      <c r="D30" s="940">
        <f t="shared" si="0"/>
        <v>5472744</v>
      </c>
      <c r="E30" s="891">
        <v>5537092</v>
      </c>
      <c r="F30" s="891">
        <v>306953</v>
      </c>
      <c r="G30" s="891">
        <v>193348</v>
      </c>
      <c r="H30" s="892">
        <f t="shared" si="1"/>
        <v>5.5435777480309159E-2</v>
      </c>
      <c r="I30" s="892">
        <f t="shared" si="2"/>
        <v>3.4918690171664116E-2</v>
      </c>
      <c r="J30" s="891">
        <v>4972443</v>
      </c>
      <c r="K30" s="885"/>
      <c r="L30" s="891">
        <v>113167</v>
      </c>
      <c r="M30" s="891">
        <v>68540</v>
      </c>
      <c r="N30" s="891">
        <v>1653</v>
      </c>
      <c r="O30" s="893">
        <f t="shared" si="3"/>
        <v>0.60565359159472287</v>
      </c>
      <c r="P30" s="893">
        <f t="shared" si="4"/>
        <v>1.4606731644383964E-2</v>
      </c>
      <c r="Q30" s="938">
        <v>39</v>
      </c>
    </row>
    <row r="31" spans="1:17" ht="13.5" customHeight="1">
      <c r="A31" s="939">
        <v>19</v>
      </c>
      <c r="B31" s="925" t="s">
        <v>579</v>
      </c>
      <c r="C31" s="921" t="s">
        <v>298</v>
      </c>
      <c r="D31" s="940">
        <f t="shared" si="0"/>
        <v>593314</v>
      </c>
      <c r="E31" s="891">
        <v>713173</v>
      </c>
      <c r="F31" s="891">
        <v>174374</v>
      </c>
      <c r="G31" s="891">
        <v>29943</v>
      </c>
      <c r="H31" s="892">
        <f t="shared" si="1"/>
        <v>0.24450448909310923</v>
      </c>
      <c r="I31" s="892">
        <f t="shared" si="2"/>
        <v>4.198560517574277E-2</v>
      </c>
      <c r="J31" s="891">
        <v>388997</v>
      </c>
      <c r="K31" s="885"/>
      <c r="L31" s="891">
        <v>17587</v>
      </c>
      <c r="M31" s="891">
        <v>10010</v>
      </c>
      <c r="N31" s="891">
        <v>506</v>
      </c>
      <c r="O31" s="893">
        <f t="shared" si="3"/>
        <v>0.56917040996190371</v>
      </c>
      <c r="P31" s="893">
        <f t="shared" si="4"/>
        <v>2.8771251492579746E-2</v>
      </c>
      <c r="Q31" s="938">
        <v>20</v>
      </c>
    </row>
    <row r="32" spans="1:17" ht="13.5" customHeight="1">
      <c r="A32" s="939">
        <v>20</v>
      </c>
      <c r="B32" s="925" t="s">
        <v>580</v>
      </c>
      <c r="C32" s="921" t="s">
        <v>299</v>
      </c>
      <c r="D32" s="940">
        <f t="shared" si="0"/>
        <v>2506900</v>
      </c>
      <c r="E32" s="891">
        <v>3055142</v>
      </c>
      <c r="F32" s="891">
        <v>378185</v>
      </c>
      <c r="G32" s="891">
        <v>126366</v>
      </c>
      <c r="H32" s="892">
        <f t="shared" si="1"/>
        <v>0.12378639028889656</v>
      </c>
      <c r="I32" s="892">
        <f t="shared" si="2"/>
        <v>4.1361743578530882E-2</v>
      </c>
      <c r="J32" s="891">
        <v>2002349</v>
      </c>
      <c r="K32" s="885"/>
      <c r="L32" s="891">
        <v>25543</v>
      </c>
      <c r="M32" s="891">
        <v>14141</v>
      </c>
      <c r="N32" s="891">
        <v>251</v>
      </c>
      <c r="O32" s="893">
        <f t="shared" si="3"/>
        <v>0.55361547194926208</v>
      </c>
      <c r="P32" s="893">
        <f t="shared" si="4"/>
        <v>9.8265669655091415E-3</v>
      </c>
      <c r="Q32" s="938">
        <v>20</v>
      </c>
    </row>
    <row r="33" spans="1:17" ht="13.5" customHeight="1">
      <c r="A33" s="939">
        <v>21</v>
      </c>
      <c r="B33" s="925" t="s">
        <v>581</v>
      </c>
      <c r="C33" s="921" t="s">
        <v>300</v>
      </c>
      <c r="D33" s="940">
        <f t="shared" si="0"/>
        <v>3278547</v>
      </c>
      <c r="E33" s="891">
        <v>3324793</v>
      </c>
      <c r="F33" s="891">
        <v>72517</v>
      </c>
      <c r="G33" s="891">
        <v>164445</v>
      </c>
      <c r="H33" s="892">
        <f t="shared" si="1"/>
        <v>2.1810981916768953E-2</v>
      </c>
      <c r="I33" s="892">
        <f t="shared" si="2"/>
        <v>4.9460222034875552E-2</v>
      </c>
      <c r="J33" s="891">
        <v>3041585</v>
      </c>
      <c r="K33" s="885"/>
      <c r="L33" s="891">
        <v>0</v>
      </c>
      <c r="M33" s="891">
        <v>0</v>
      </c>
      <c r="N33" s="891">
        <v>0</v>
      </c>
      <c r="O33" s="893">
        <f t="shared" si="3"/>
        <v>0</v>
      </c>
      <c r="P33" s="893">
        <f t="shared" si="4"/>
        <v>0</v>
      </c>
      <c r="Q33" s="938">
        <v>20</v>
      </c>
    </row>
    <row r="34" spans="1:17" ht="13.5" customHeight="1">
      <c r="A34" s="939">
        <v>22</v>
      </c>
      <c r="B34" s="925" t="s">
        <v>582</v>
      </c>
      <c r="C34" s="921" t="s">
        <v>528</v>
      </c>
      <c r="D34" s="940">
        <f t="shared" si="0"/>
        <v>6474580</v>
      </c>
      <c r="E34" s="891">
        <v>8318977</v>
      </c>
      <c r="F34" s="891">
        <v>648961</v>
      </c>
      <c r="G34" s="891">
        <v>201384</v>
      </c>
      <c r="H34" s="892">
        <f t="shared" si="1"/>
        <v>7.8009712011464866E-2</v>
      </c>
      <c r="I34" s="892">
        <f t="shared" si="2"/>
        <v>2.4207784202312375E-2</v>
      </c>
      <c r="J34" s="891">
        <v>5624235</v>
      </c>
      <c r="K34" s="885"/>
      <c r="L34" s="891">
        <v>394</v>
      </c>
      <c r="M34" s="891">
        <v>251</v>
      </c>
      <c r="N34" s="891">
        <v>2</v>
      </c>
      <c r="O34" s="893">
        <f t="shared" si="3"/>
        <v>0.63705583756345174</v>
      </c>
      <c r="P34" s="893">
        <f t="shared" si="4"/>
        <v>5.076142131979695E-3</v>
      </c>
      <c r="Q34" s="938">
        <v>20</v>
      </c>
    </row>
    <row r="35" spans="1:17" ht="13.5" customHeight="1">
      <c r="A35" s="939">
        <v>23</v>
      </c>
      <c r="B35" s="925" t="s">
        <v>583</v>
      </c>
      <c r="C35" s="921" t="s">
        <v>301</v>
      </c>
      <c r="D35" s="940">
        <f t="shared" si="0"/>
        <v>3137312</v>
      </c>
      <c r="E35" s="891">
        <v>3811990</v>
      </c>
      <c r="F35" s="891">
        <v>514705</v>
      </c>
      <c r="G35" s="891">
        <v>110931</v>
      </c>
      <c r="H35" s="892">
        <f t="shared" si="1"/>
        <v>0.1350226522105252</v>
      </c>
      <c r="I35" s="892">
        <f t="shared" si="2"/>
        <v>2.9100548532393841E-2</v>
      </c>
      <c r="J35" s="891">
        <v>2511676</v>
      </c>
      <c r="K35" s="885"/>
      <c r="L35" s="891">
        <v>0</v>
      </c>
      <c r="M35" s="891">
        <v>0</v>
      </c>
      <c r="N35" s="891">
        <v>0</v>
      </c>
      <c r="O35" s="893">
        <f t="shared" si="3"/>
        <v>0</v>
      </c>
      <c r="P35" s="893">
        <f t="shared" si="4"/>
        <v>0</v>
      </c>
      <c r="Q35" s="938">
        <v>20</v>
      </c>
    </row>
    <row r="36" spans="1:17" ht="13.5" customHeight="1">
      <c r="A36" s="939">
        <v>24</v>
      </c>
      <c r="B36" s="925" t="s">
        <v>584</v>
      </c>
      <c r="C36" s="921" t="s">
        <v>302</v>
      </c>
      <c r="D36" s="940">
        <f t="shared" si="0"/>
        <v>648706</v>
      </c>
      <c r="E36" s="891">
        <v>752958</v>
      </c>
      <c r="F36" s="891">
        <v>128886</v>
      </c>
      <c r="G36" s="891">
        <v>26102</v>
      </c>
      <c r="H36" s="892">
        <f t="shared" si="1"/>
        <v>0.17117289410564732</v>
      </c>
      <c r="I36" s="892">
        <f t="shared" si="2"/>
        <v>3.4665944182809667E-2</v>
      </c>
      <c r="J36" s="891">
        <v>493718</v>
      </c>
      <c r="K36" s="885"/>
      <c r="L36" s="891">
        <v>0</v>
      </c>
      <c r="M36" s="891">
        <v>0</v>
      </c>
      <c r="N36" s="891">
        <v>0</v>
      </c>
      <c r="O36" s="893">
        <f t="shared" si="3"/>
        <v>0</v>
      </c>
      <c r="P36" s="893">
        <f t="shared" si="4"/>
        <v>0</v>
      </c>
      <c r="Q36" s="938">
        <v>20</v>
      </c>
    </row>
    <row r="37" spans="1:17" ht="13.5" customHeight="1">
      <c r="A37" s="939">
        <v>25</v>
      </c>
      <c r="B37" s="925" t="s">
        <v>585</v>
      </c>
      <c r="C37" s="921" t="s">
        <v>303</v>
      </c>
      <c r="D37" s="940">
        <f t="shared" si="0"/>
        <v>10823961</v>
      </c>
      <c r="E37" s="891">
        <v>13972694</v>
      </c>
      <c r="F37" s="891">
        <v>3390791</v>
      </c>
      <c r="G37" s="891">
        <v>377736</v>
      </c>
      <c r="H37" s="892">
        <f t="shared" si="1"/>
        <v>0.24267267285750335</v>
      </c>
      <c r="I37" s="892">
        <f t="shared" si="2"/>
        <v>2.7033870490543913E-2</v>
      </c>
      <c r="J37" s="891">
        <v>7055434</v>
      </c>
      <c r="K37" s="885"/>
      <c r="L37" s="891">
        <v>1359266</v>
      </c>
      <c r="M37" s="891">
        <v>726339</v>
      </c>
      <c r="N37" s="891">
        <v>22950</v>
      </c>
      <c r="O37" s="893">
        <f t="shared" si="3"/>
        <v>0.53436119199626853</v>
      </c>
      <c r="P37" s="893">
        <f t="shared" si="4"/>
        <v>1.6884112454810168E-2</v>
      </c>
      <c r="Q37" s="938">
        <v>20</v>
      </c>
    </row>
    <row r="38" spans="1:17" ht="13.5" customHeight="1">
      <c r="A38" s="939">
        <v>26</v>
      </c>
      <c r="B38" s="925" t="s">
        <v>586</v>
      </c>
      <c r="C38" s="921" t="s">
        <v>425</v>
      </c>
      <c r="D38" s="940">
        <f t="shared" si="0"/>
        <v>11051014</v>
      </c>
      <c r="E38" s="891">
        <v>12290695</v>
      </c>
      <c r="F38" s="891">
        <v>3953305</v>
      </c>
      <c r="G38" s="891">
        <v>208771</v>
      </c>
      <c r="H38" s="892">
        <f t="shared" si="1"/>
        <v>0.32165024028340139</v>
      </c>
      <c r="I38" s="892">
        <f t="shared" si="2"/>
        <v>1.6986102087798941E-2</v>
      </c>
      <c r="J38" s="891">
        <v>6888938</v>
      </c>
      <c r="K38" s="885"/>
      <c r="L38" s="891">
        <v>4421358</v>
      </c>
      <c r="M38" s="891">
        <v>2466966</v>
      </c>
      <c r="N38" s="891">
        <v>43036</v>
      </c>
      <c r="O38" s="893">
        <f t="shared" si="3"/>
        <v>0.55796567479946202</v>
      </c>
      <c r="P38" s="893">
        <f t="shared" si="4"/>
        <v>9.7336610154617649E-3</v>
      </c>
      <c r="Q38" s="938">
        <v>20</v>
      </c>
    </row>
    <row r="39" spans="1:17" ht="13.5" customHeight="1">
      <c r="A39" s="939">
        <v>27</v>
      </c>
      <c r="B39" s="925" t="s">
        <v>587</v>
      </c>
      <c r="C39" s="921" t="s">
        <v>304</v>
      </c>
      <c r="D39" s="940">
        <f t="shared" si="0"/>
        <v>20828536</v>
      </c>
      <c r="E39" s="891">
        <v>24094107</v>
      </c>
      <c r="F39" s="891">
        <v>4977455</v>
      </c>
      <c r="G39" s="891">
        <v>468469</v>
      </c>
      <c r="H39" s="892">
        <f t="shared" si="1"/>
        <v>0.2065839169718969</v>
      </c>
      <c r="I39" s="892">
        <f t="shared" si="2"/>
        <v>1.9443302048920096E-2</v>
      </c>
      <c r="J39" s="891">
        <v>15382612</v>
      </c>
      <c r="K39" s="885"/>
      <c r="L39" s="891">
        <v>7802797</v>
      </c>
      <c r="M39" s="891">
        <v>2594254</v>
      </c>
      <c r="N39" s="891">
        <v>120263</v>
      </c>
      <c r="O39" s="893">
        <f t="shared" si="3"/>
        <v>0.33247744366539334</v>
      </c>
      <c r="P39" s="893">
        <f t="shared" si="4"/>
        <v>1.5412806459017195E-2</v>
      </c>
      <c r="Q39" s="938">
        <v>21</v>
      </c>
    </row>
    <row r="40" spans="1:17" ht="13.5" customHeight="1">
      <c r="A40" s="939">
        <v>28</v>
      </c>
      <c r="B40" s="925" t="s">
        <v>588</v>
      </c>
      <c r="C40" s="921" t="s">
        <v>305</v>
      </c>
      <c r="D40" s="940">
        <f t="shared" si="0"/>
        <v>1619719</v>
      </c>
      <c r="E40" s="891">
        <v>1705850</v>
      </c>
      <c r="F40" s="891">
        <v>88726</v>
      </c>
      <c r="G40" s="891">
        <v>78993</v>
      </c>
      <c r="H40" s="892">
        <f t="shared" si="1"/>
        <v>5.2012779552715653E-2</v>
      </c>
      <c r="I40" s="892">
        <f t="shared" si="2"/>
        <v>4.6307119617785858E-2</v>
      </c>
      <c r="J40" s="891">
        <v>1452000</v>
      </c>
      <c r="K40" s="885"/>
      <c r="L40" s="891">
        <v>-762</v>
      </c>
      <c r="M40" s="891">
        <v>728</v>
      </c>
      <c r="N40" s="891">
        <v>1</v>
      </c>
      <c r="O40" s="893">
        <f t="shared" si="3"/>
        <v>-0.95538057742782156</v>
      </c>
      <c r="P40" s="893">
        <f t="shared" si="4"/>
        <v>-1.3123359580052493E-3</v>
      </c>
      <c r="Q40" s="938">
        <v>21</v>
      </c>
    </row>
    <row r="41" spans="1:17" ht="13.5" customHeight="1">
      <c r="A41" s="939">
        <v>29</v>
      </c>
      <c r="B41" s="925" t="s">
        <v>589</v>
      </c>
      <c r="C41" s="921" t="s">
        <v>306</v>
      </c>
      <c r="D41" s="940">
        <f t="shared" si="0"/>
        <v>13864697</v>
      </c>
      <c r="E41" s="891">
        <v>14927445</v>
      </c>
      <c r="F41" s="891">
        <v>2575305</v>
      </c>
      <c r="G41" s="891">
        <v>462626</v>
      </c>
      <c r="H41" s="892">
        <f t="shared" si="1"/>
        <v>0.17252148642986123</v>
      </c>
      <c r="I41" s="892">
        <f t="shared" si="2"/>
        <v>3.0991639895507905E-2</v>
      </c>
      <c r="J41" s="891">
        <v>10826766</v>
      </c>
      <c r="K41" s="885"/>
      <c r="L41" s="891">
        <v>891775</v>
      </c>
      <c r="M41" s="891">
        <v>451953</v>
      </c>
      <c r="N41" s="891">
        <v>66216</v>
      </c>
      <c r="O41" s="893">
        <f t="shared" si="3"/>
        <v>0.50680160354349468</v>
      </c>
      <c r="P41" s="893">
        <f t="shared" si="4"/>
        <v>7.4251913318942556E-2</v>
      </c>
      <c r="Q41" s="938">
        <v>22</v>
      </c>
    </row>
    <row r="42" spans="1:17" ht="13.5" customHeight="1">
      <c r="A42" s="939">
        <v>30</v>
      </c>
      <c r="B42" s="925" t="s">
        <v>590</v>
      </c>
      <c r="C42" s="921" t="s">
        <v>307</v>
      </c>
      <c r="D42" s="940">
        <f t="shared" si="0"/>
        <v>4435630</v>
      </c>
      <c r="E42" s="891">
        <v>5325883</v>
      </c>
      <c r="F42" s="891">
        <v>1111246</v>
      </c>
      <c r="G42" s="891">
        <v>153163</v>
      </c>
      <c r="H42" s="892">
        <f t="shared" si="1"/>
        <v>0.20865009614368171</v>
      </c>
      <c r="I42" s="892">
        <f t="shared" si="2"/>
        <v>2.8758235958243918E-2</v>
      </c>
      <c r="J42" s="891">
        <v>3171221</v>
      </c>
      <c r="K42" s="885"/>
      <c r="L42" s="891">
        <v>1160025</v>
      </c>
      <c r="M42" s="891">
        <v>624422</v>
      </c>
      <c r="N42" s="891">
        <v>12216</v>
      </c>
      <c r="O42" s="893">
        <f t="shared" si="3"/>
        <v>0.53828322665459793</v>
      </c>
      <c r="P42" s="893">
        <f t="shared" si="4"/>
        <v>1.0530807525699877E-2</v>
      </c>
      <c r="Q42" s="938">
        <v>22</v>
      </c>
    </row>
    <row r="43" spans="1:17" ht="13.5" customHeight="1">
      <c r="A43" s="939">
        <v>31</v>
      </c>
      <c r="B43" s="925" t="s">
        <v>591</v>
      </c>
      <c r="C43" s="921" t="s">
        <v>308</v>
      </c>
      <c r="D43" s="940">
        <f t="shared" si="0"/>
        <v>1408962</v>
      </c>
      <c r="E43" s="891">
        <v>2519961</v>
      </c>
      <c r="F43" s="891">
        <v>1022560</v>
      </c>
      <c r="G43" s="891">
        <v>43070</v>
      </c>
      <c r="H43" s="892">
        <f t="shared" si="1"/>
        <v>0.405784057769148</v>
      </c>
      <c r="I43" s="892">
        <f t="shared" si="2"/>
        <v>1.7091534353111022E-2</v>
      </c>
      <c r="J43" s="891">
        <v>343332</v>
      </c>
      <c r="K43" s="885"/>
      <c r="L43" s="891">
        <v>2055139</v>
      </c>
      <c r="M43" s="891">
        <v>910637</v>
      </c>
      <c r="N43" s="891">
        <v>32249</v>
      </c>
      <c r="O43" s="893">
        <f t="shared" si="3"/>
        <v>0.44310238869487661</v>
      </c>
      <c r="P43" s="893">
        <f t="shared" si="4"/>
        <v>1.5691882641514759E-2</v>
      </c>
      <c r="Q43" s="938">
        <v>39</v>
      </c>
    </row>
    <row r="44" spans="1:17" ht="13.5" customHeight="1">
      <c r="A44" s="939">
        <v>32</v>
      </c>
      <c r="B44" s="925" t="s">
        <v>592</v>
      </c>
      <c r="C44" s="921" t="s">
        <v>309</v>
      </c>
      <c r="D44" s="940">
        <f t="shared" si="0"/>
        <v>1622516</v>
      </c>
      <c r="E44" s="891">
        <v>1887350</v>
      </c>
      <c r="F44" s="891">
        <v>287343</v>
      </c>
      <c r="G44" s="891">
        <v>97136</v>
      </c>
      <c r="H44" s="892">
        <f t="shared" si="1"/>
        <v>0.15224680107028374</v>
      </c>
      <c r="I44" s="892">
        <f t="shared" si="2"/>
        <v>5.1466871539460092E-2</v>
      </c>
      <c r="J44" s="891">
        <v>1238037</v>
      </c>
      <c r="K44" s="885"/>
      <c r="L44" s="891">
        <v>103710</v>
      </c>
      <c r="M44" s="891">
        <v>83439</v>
      </c>
      <c r="N44" s="891">
        <v>2175</v>
      </c>
      <c r="O44" s="893">
        <f t="shared" si="3"/>
        <v>0.80454150997975127</v>
      </c>
      <c r="P44" s="893">
        <f t="shared" si="4"/>
        <v>2.097194098929708E-2</v>
      </c>
      <c r="Q44" s="938">
        <v>25</v>
      </c>
    </row>
    <row r="45" spans="1:17" ht="13.5" customHeight="1">
      <c r="A45" s="939">
        <v>33</v>
      </c>
      <c r="B45" s="925" t="s">
        <v>593</v>
      </c>
      <c r="C45" s="921" t="s">
        <v>310</v>
      </c>
      <c r="D45" s="940">
        <f t="shared" si="0"/>
        <v>3618930</v>
      </c>
      <c r="E45" s="891">
        <v>3637187</v>
      </c>
      <c r="F45" s="891">
        <v>734024</v>
      </c>
      <c r="G45" s="891">
        <v>218145</v>
      </c>
      <c r="H45" s="892">
        <f t="shared" si="1"/>
        <v>0.20181090496584311</v>
      </c>
      <c r="I45" s="892">
        <f t="shared" si="2"/>
        <v>5.9976294867434644E-2</v>
      </c>
      <c r="J45" s="891">
        <v>2666761</v>
      </c>
      <c r="K45" s="885"/>
      <c r="L45" s="891">
        <v>2794</v>
      </c>
      <c r="M45" s="891">
        <v>1092</v>
      </c>
      <c r="N45" s="891">
        <v>177</v>
      </c>
      <c r="O45" s="893">
        <f t="shared" si="3"/>
        <v>0.39083750894774516</v>
      </c>
      <c r="P45" s="893">
        <f t="shared" si="4"/>
        <v>6.3350035790980669E-2</v>
      </c>
      <c r="Q45" s="938">
        <v>25</v>
      </c>
    </row>
    <row r="46" spans="1:17" ht="13.5" customHeight="1">
      <c r="A46" s="939">
        <v>34</v>
      </c>
      <c r="B46" s="925" t="s">
        <v>594</v>
      </c>
      <c r="C46" s="921" t="s">
        <v>311</v>
      </c>
      <c r="D46" s="940">
        <f t="shared" si="0"/>
        <v>890191</v>
      </c>
      <c r="E46" s="891">
        <v>1028441</v>
      </c>
      <c r="F46" s="891">
        <v>187627</v>
      </c>
      <c r="G46" s="891">
        <v>33482</v>
      </c>
      <c r="H46" s="892">
        <f t="shared" si="1"/>
        <v>0.18243827307546082</v>
      </c>
      <c r="I46" s="892">
        <f t="shared" si="2"/>
        <v>3.2556072735334354E-2</v>
      </c>
      <c r="J46" s="891">
        <v>669082</v>
      </c>
      <c r="K46" s="885"/>
      <c r="L46" s="891">
        <v>63520</v>
      </c>
      <c r="M46" s="891">
        <v>40376</v>
      </c>
      <c r="N46" s="891">
        <v>1146</v>
      </c>
      <c r="O46" s="893">
        <f t="shared" si="3"/>
        <v>0.6356423173803526</v>
      </c>
      <c r="P46" s="893">
        <f t="shared" si="4"/>
        <v>1.8041561712846349E-2</v>
      </c>
      <c r="Q46" s="938">
        <v>25</v>
      </c>
    </row>
    <row r="47" spans="1:17" ht="13.5" customHeight="1">
      <c r="A47" s="939">
        <v>35</v>
      </c>
      <c r="B47" s="925" t="s">
        <v>595</v>
      </c>
      <c r="C47" s="921" t="s">
        <v>312</v>
      </c>
      <c r="D47" s="940">
        <f t="shared" si="0"/>
        <v>2249046</v>
      </c>
      <c r="E47" s="891">
        <v>2567880</v>
      </c>
      <c r="F47" s="891">
        <v>381722</v>
      </c>
      <c r="G47" s="891">
        <v>130586</v>
      </c>
      <c r="H47" s="892">
        <f t="shared" si="1"/>
        <v>0.14865258501176068</v>
      </c>
      <c r="I47" s="892">
        <f t="shared" si="2"/>
        <v>5.085362244341636E-2</v>
      </c>
      <c r="J47" s="891">
        <v>1736738</v>
      </c>
      <c r="K47" s="885"/>
      <c r="L47" s="891">
        <v>157061</v>
      </c>
      <c r="M47" s="891">
        <v>58620</v>
      </c>
      <c r="N47" s="891">
        <v>4592</v>
      </c>
      <c r="O47" s="893">
        <f t="shared" si="3"/>
        <v>0.37323078294420642</v>
      </c>
      <c r="P47" s="893">
        <f t="shared" si="4"/>
        <v>2.9237048025926232E-2</v>
      </c>
      <c r="Q47" s="938">
        <v>25</v>
      </c>
    </row>
    <row r="48" spans="1:17" ht="13.5" customHeight="1">
      <c r="A48" s="939">
        <v>36</v>
      </c>
      <c r="B48" s="925" t="s">
        <v>596</v>
      </c>
      <c r="C48" s="921" t="s">
        <v>313</v>
      </c>
      <c r="D48" s="940">
        <f t="shared" si="0"/>
        <v>9480169</v>
      </c>
      <c r="E48" s="891">
        <v>9824629</v>
      </c>
      <c r="F48" s="891">
        <v>70867</v>
      </c>
      <c r="G48" s="891">
        <v>106631</v>
      </c>
      <c r="H48" s="892">
        <f t="shared" si="1"/>
        <v>7.2131985849033077E-3</v>
      </c>
      <c r="I48" s="892">
        <f t="shared" si="2"/>
        <v>1.085343782447154E-2</v>
      </c>
      <c r="J48" s="891">
        <v>9302671</v>
      </c>
      <c r="K48" s="885"/>
      <c r="L48" s="891">
        <v>-34627</v>
      </c>
      <c r="M48" s="891">
        <v>0</v>
      </c>
      <c r="N48" s="891">
        <v>0</v>
      </c>
      <c r="O48" s="893">
        <f t="shared" si="3"/>
        <v>0</v>
      </c>
      <c r="P48" s="893">
        <f t="shared" si="4"/>
        <v>0</v>
      </c>
      <c r="Q48" s="938">
        <v>26</v>
      </c>
    </row>
    <row r="49" spans="1:17" ht="13.5" customHeight="1">
      <c r="A49" s="939">
        <v>37</v>
      </c>
      <c r="B49" s="925" t="s">
        <v>597</v>
      </c>
      <c r="C49" s="921" t="s">
        <v>314</v>
      </c>
      <c r="D49" s="940">
        <f t="shared" si="0"/>
        <v>16117701</v>
      </c>
      <c r="E49" s="891">
        <v>16607182</v>
      </c>
      <c r="F49" s="891">
        <v>1572762</v>
      </c>
      <c r="G49" s="891">
        <v>584236</v>
      </c>
      <c r="H49" s="892">
        <f t="shared" si="1"/>
        <v>9.4703725171434869E-2</v>
      </c>
      <c r="I49" s="892">
        <f t="shared" si="2"/>
        <v>3.5179719232317677E-2</v>
      </c>
      <c r="J49" s="891">
        <v>13960703</v>
      </c>
      <c r="K49" s="885"/>
      <c r="L49" s="891">
        <v>0</v>
      </c>
      <c r="M49" s="891">
        <v>0</v>
      </c>
      <c r="N49" s="891">
        <v>0</v>
      </c>
      <c r="O49" s="893">
        <f t="shared" si="3"/>
        <v>0</v>
      </c>
      <c r="P49" s="893">
        <f t="shared" si="4"/>
        <v>0</v>
      </c>
      <c r="Q49" s="938">
        <v>26</v>
      </c>
    </row>
    <row r="50" spans="1:17" ht="13.5" customHeight="1">
      <c r="A50" s="939">
        <v>38</v>
      </c>
      <c r="B50" s="925" t="s">
        <v>598</v>
      </c>
      <c r="C50" s="921" t="s">
        <v>315</v>
      </c>
      <c r="D50" s="940">
        <f t="shared" si="0"/>
        <v>1952269</v>
      </c>
      <c r="E50" s="891">
        <v>1982853</v>
      </c>
      <c r="F50" s="891">
        <v>62822</v>
      </c>
      <c r="G50" s="891">
        <v>69158</v>
      </c>
      <c r="H50" s="892">
        <f t="shared" si="1"/>
        <v>3.1682631037197415E-2</v>
      </c>
      <c r="I50" s="892">
        <f t="shared" si="2"/>
        <v>3.4878026762447847E-2</v>
      </c>
      <c r="J50" s="891">
        <v>1820289</v>
      </c>
      <c r="K50" s="885"/>
      <c r="L50" s="891">
        <v>62</v>
      </c>
      <c r="M50" s="891">
        <v>24</v>
      </c>
      <c r="N50" s="891">
        <v>1</v>
      </c>
      <c r="O50" s="893">
        <f t="shared" si="3"/>
        <v>0.38709677419354838</v>
      </c>
      <c r="P50" s="893">
        <f t="shared" si="4"/>
        <v>1.6129032258064516E-2</v>
      </c>
      <c r="Q50" s="938">
        <v>26</v>
      </c>
    </row>
    <row r="51" spans="1:17" ht="13.5" customHeight="1">
      <c r="A51" s="939">
        <v>39</v>
      </c>
      <c r="B51" s="925" t="s">
        <v>599</v>
      </c>
      <c r="C51" s="921" t="s">
        <v>316</v>
      </c>
      <c r="D51" s="940">
        <f t="shared" si="0"/>
        <v>2471455</v>
      </c>
      <c r="E51" s="891">
        <v>2652099</v>
      </c>
      <c r="F51" s="891">
        <v>131190</v>
      </c>
      <c r="G51" s="891">
        <v>81206</v>
      </c>
      <c r="H51" s="892">
        <f t="shared" si="1"/>
        <v>4.9466479192518828E-2</v>
      </c>
      <c r="I51" s="892">
        <f t="shared" si="2"/>
        <v>3.0619520613672416E-2</v>
      </c>
      <c r="J51" s="891">
        <v>2259059</v>
      </c>
      <c r="K51" s="885"/>
      <c r="L51" s="891">
        <v>0</v>
      </c>
      <c r="M51" s="891">
        <v>0</v>
      </c>
      <c r="N51" s="891">
        <v>0</v>
      </c>
      <c r="O51" s="893">
        <f t="shared" si="3"/>
        <v>0</v>
      </c>
      <c r="P51" s="893">
        <f t="shared" si="4"/>
        <v>0</v>
      </c>
      <c r="Q51" s="938">
        <v>26</v>
      </c>
    </row>
    <row r="52" spans="1:17" ht="13.5" customHeight="1">
      <c r="A52" s="939">
        <v>40</v>
      </c>
      <c r="B52" s="925" t="s">
        <v>600</v>
      </c>
      <c r="C52" s="921" t="s">
        <v>317</v>
      </c>
      <c r="D52" s="940">
        <f t="shared" si="0"/>
        <v>4468624</v>
      </c>
      <c r="E52" s="891">
        <v>6899770</v>
      </c>
      <c r="F52" s="891">
        <v>775112</v>
      </c>
      <c r="G52" s="891">
        <v>211630</v>
      </c>
      <c r="H52" s="892">
        <f t="shared" si="1"/>
        <v>0.11233881709100449</v>
      </c>
      <c r="I52" s="892">
        <f t="shared" si="2"/>
        <v>3.0672036893983422E-2</v>
      </c>
      <c r="J52" s="891">
        <v>3481882</v>
      </c>
      <c r="K52" s="885"/>
      <c r="L52" s="891">
        <v>407833</v>
      </c>
      <c r="M52" s="891">
        <v>239332</v>
      </c>
      <c r="N52" s="891">
        <v>6802</v>
      </c>
      <c r="O52" s="893">
        <f t="shared" si="3"/>
        <v>0.58683824016202712</v>
      </c>
      <c r="P52" s="893">
        <f t="shared" si="4"/>
        <v>1.6678395323576071E-2</v>
      </c>
      <c r="Q52" s="938">
        <v>27</v>
      </c>
    </row>
    <row r="53" spans="1:17" ht="13.5" customHeight="1">
      <c r="A53" s="939">
        <v>41</v>
      </c>
      <c r="B53" s="925" t="s">
        <v>601</v>
      </c>
      <c r="C53" s="921" t="s">
        <v>318</v>
      </c>
      <c r="D53" s="940">
        <f t="shared" si="0"/>
        <v>6216931</v>
      </c>
      <c r="E53" s="891">
        <v>7439511</v>
      </c>
      <c r="F53" s="891">
        <v>682066</v>
      </c>
      <c r="G53" s="891">
        <v>210112</v>
      </c>
      <c r="H53" s="892">
        <f t="shared" si="1"/>
        <v>9.1681563479105013E-2</v>
      </c>
      <c r="I53" s="892">
        <f t="shared" si="2"/>
        <v>2.8242716490371477E-2</v>
      </c>
      <c r="J53" s="891">
        <v>5324753</v>
      </c>
      <c r="K53" s="885"/>
      <c r="L53" s="891">
        <v>16389</v>
      </c>
      <c r="M53" s="891">
        <v>8928</v>
      </c>
      <c r="N53" s="891">
        <v>203</v>
      </c>
      <c r="O53" s="893">
        <f t="shared" si="3"/>
        <v>0.54475562877539818</v>
      </c>
      <c r="P53" s="893">
        <f t="shared" si="4"/>
        <v>1.2386356702666423E-2</v>
      </c>
      <c r="Q53" s="938">
        <v>27</v>
      </c>
    </row>
    <row r="54" spans="1:17" ht="13.5" customHeight="1">
      <c r="A54" s="939">
        <v>42</v>
      </c>
      <c r="B54" s="925" t="s">
        <v>602</v>
      </c>
      <c r="C54" s="921" t="s">
        <v>319</v>
      </c>
      <c r="D54" s="940">
        <f t="shared" si="0"/>
        <v>5246942</v>
      </c>
      <c r="E54" s="891">
        <v>5618137</v>
      </c>
      <c r="F54" s="891">
        <v>624578</v>
      </c>
      <c r="G54" s="891">
        <v>395475</v>
      </c>
      <c r="H54" s="892">
        <f t="shared" si="1"/>
        <v>0.11117172827932106</v>
      </c>
      <c r="I54" s="892">
        <f t="shared" si="2"/>
        <v>7.0392551837023559E-2</v>
      </c>
      <c r="J54" s="891">
        <v>4226889</v>
      </c>
      <c r="K54" s="885"/>
      <c r="L54" s="891">
        <v>62384</v>
      </c>
      <c r="M54" s="891">
        <v>32109</v>
      </c>
      <c r="N54" s="891">
        <v>1536</v>
      </c>
      <c r="O54" s="893">
        <f t="shared" si="3"/>
        <v>0.51469928186714542</v>
      </c>
      <c r="P54" s="893">
        <f t="shared" si="4"/>
        <v>2.462169787124904E-2</v>
      </c>
      <c r="Q54" s="938">
        <v>28</v>
      </c>
    </row>
    <row r="55" spans="1:17" ht="13.5" customHeight="1">
      <c r="A55" s="939">
        <v>43</v>
      </c>
      <c r="B55" s="925" t="s">
        <v>603</v>
      </c>
      <c r="C55" s="921" t="s">
        <v>320</v>
      </c>
      <c r="D55" s="940">
        <f t="shared" si="0"/>
        <v>9275200</v>
      </c>
      <c r="E55" s="891">
        <v>10148861</v>
      </c>
      <c r="F55" s="891">
        <v>1469527</v>
      </c>
      <c r="G55" s="891">
        <v>295613</v>
      </c>
      <c r="H55" s="892">
        <f t="shared" si="1"/>
        <v>0.1447972338964934</v>
      </c>
      <c r="I55" s="892">
        <f t="shared" si="2"/>
        <v>2.9127702113567227E-2</v>
      </c>
      <c r="J55" s="891">
        <v>7510060</v>
      </c>
      <c r="K55" s="885"/>
      <c r="L55" s="891">
        <v>559828</v>
      </c>
      <c r="M55" s="891">
        <v>298751</v>
      </c>
      <c r="N55" s="891">
        <v>10401</v>
      </c>
      <c r="O55" s="893">
        <f t="shared" si="3"/>
        <v>0.53364783469208399</v>
      </c>
      <c r="P55" s="893">
        <f t="shared" si="4"/>
        <v>1.8578920668491036E-2</v>
      </c>
      <c r="Q55" s="938">
        <v>28</v>
      </c>
    </row>
    <row r="56" spans="1:17" ht="13.5" customHeight="1">
      <c r="A56" s="939">
        <v>44</v>
      </c>
      <c r="B56" s="925" t="s">
        <v>604</v>
      </c>
      <c r="C56" s="921" t="s">
        <v>426</v>
      </c>
      <c r="D56" s="940">
        <f>SUM(J56,F56,G56)</f>
        <v>12033538</v>
      </c>
      <c r="E56" s="891">
        <v>13572230</v>
      </c>
      <c r="F56" s="891">
        <v>1395896</v>
      </c>
      <c r="G56" s="891">
        <v>179084</v>
      </c>
      <c r="H56" s="892">
        <f t="shared" si="1"/>
        <v>0.1028494212078634</v>
      </c>
      <c r="I56" s="892">
        <f t="shared" si="2"/>
        <v>1.3194883965273208E-2</v>
      </c>
      <c r="J56" s="891">
        <v>10458558</v>
      </c>
      <c r="K56" s="885"/>
      <c r="L56" s="891">
        <v>27111</v>
      </c>
      <c r="M56" s="891">
        <v>13600</v>
      </c>
      <c r="N56" s="891">
        <v>220</v>
      </c>
      <c r="O56" s="893">
        <f t="shared" si="3"/>
        <v>0.50164140016967285</v>
      </c>
      <c r="P56" s="893">
        <f t="shared" si="4"/>
        <v>8.1147873556858836E-3</v>
      </c>
      <c r="Q56" s="938">
        <v>29</v>
      </c>
    </row>
    <row r="57" spans="1:17" ht="13.5" customHeight="1">
      <c r="A57" s="939">
        <v>45</v>
      </c>
      <c r="B57" s="925" t="s">
        <v>605</v>
      </c>
      <c r="C57" s="921" t="s">
        <v>427</v>
      </c>
      <c r="D57" s="940">
        <f t="shared" si="0"/>
        <v>19605449</v>
      </c>
      <c r="E57" s="891">
        <v>21631618</v>
      </c>
      <c r="F57" s="891">
        <v>2648839</v>
      </c>
      <c r="G57" s="891">
        <v>251687</v>
      </c>
      <c r="H57" s="892">
        <f t="shared" si="1"/>
        <v>0.12245219012281004</v>
      </c>
      <c r="I57" s="892">
        <f t="shared" si="2"/>
        <v>1.1635144444581075E-2</v>
      </c>
      <c r="J57" s="891">
        <v>16704923</v>
      </c>
      <c r="K57" s="885"/>
      <c r="L57" s="891">
        <v>26168</v>
      </c>
      <c r="M57" s="891">
        <v>18213</v>
      </c>
      <c r="N57" s="891">
        <v>150</v>
      </c>
      <c r="O57" s="893">
        <f t="shared" si="3"/>
        <v>0.69600275145215529</v>
      </c>
      <c r="P57" s="893">
        <f t="shared" si="4"/>
        <v>5.7321919902170587E-3</v>
      </c>
      <c r="Q57" s="938">
        <v>30</v>
      </c>
    </row>
    <row r="58" spans="1:17" ht="13.5" customHeight="1">
      <c r="A58" s="939">
        <v>46</v>
      </c>
      <c r="B58" s="925" t="s">
        <v>606</v>
      </c>
      <c r="C58" s="921" t="s">
        <v>428</v>
      </c>
      <c r="D58" s="940">
        <f t="shared" si="0"/>
        <v>9011503</v>
      </c>
      <c r="E58" s="891">
        <v>11120597</v>
      </c>
      <c r="F58" s="891">
        <v>1954066</v>
      </c>
      <c r="G58" s="891">
        <v>154137</v>
      </c>
      <c r="H58" s="892">
        <f t="shared" si="1"/>
        <v>0.17571592604245978</v>
      </c>
      <c r="I58" s="892">
        <f t="shared" si="2"/>
        <v>1.3860496878000344E-2</v>
      </c>
      <c r="J58" s="891">
        <v>6903300</v>
      </c>
      <c r="K58" s="885"/>
      <c r="L58" s="891">
        <v>349631</v>
      </c>
      <c r="M58" s="891">
        <v>246802</v>
      </c>
      <c r="N58" s="891">
        <v>1713</v>
      </c>
      <c r="O58" s="893">
        <f t="shared" si="3"/>
        <v>0.70589278410667244</v>
      </c>
      <c r="P58" s="893">
        <f t="shared" si="4"/>
        <v>4.8994511356258456E-3</v>
      </c>
      <c r="Q58" s="938">
        <v>31</v>
      </c>
    </row>
    <row r="59" spans="1:17" ht="13.5" customHeight="1">
      <c r="A59" s="939">
        <v>47</v>
      </c>
      <c r="B59" s="925" t="s">
        <v>607</v>
      </c>
      <c r="C59" s="921" t="s">
        <v>429</v>
      </c>
      <c r="D59" s="940">
        <f t="shared" si="0"/>
        <v>7416025</v>
      </c>
      <c r="E59" s="891">
        <v>10415294</v>
      </c>
      <c r="F59" s="891">
        <v>648541</v>
      </c>
      <c r="G59" s="891">
        <v>93907</v>
      </c>
      <c r="H59" s="892">
        <f t="shared" si="1"/>
        <v>6.2268141446607271E-2</v>
      </c>
      <c r="I59" s="892">
        <f t="shared" si="2"/>
        <v>9.0162601266944552E-3</v>
      </c>
      <c r="J59" s="891">
        <v>6673577</v>
      </c>
      <c r="K59" s="885"/>
      <c r="L59" s="891">
        <v>2343</v>
      </c>
      <c r="M59" s="891">
        <v>559</v>
      </c>
      <c r="N59" s="891">
        <v>22</v>
      </c>
      <c r="O59" s="893">
        <f t="shared" si="3"/>
        <v>0.23858301323090056</v>
      </c>
      <c r="P59" s="893">
        <f t="shared" si="4"/>
        <v>9.3896713615023476E-3</v>
      </c>
      <c r="Q59" s="938">
        <v>32</v>
      </c>
    </row>
    <row r="60" spans="1:17" ht="13.5" customHeight="1">
      <c r="A60" s="939">
        <v>48</v>
      </c>
      <c r="B60" s="925" t="s">
        <v>608</v>
      </c>
      <c r="C60" s="921" t="s">
        <v>325</v>
      </c>
      <c r="D60" s="940">
        <f t="shared" si="0"/>
        <v>7421369</v>
      </c>
      <c r="E60" s="891">
        <v>8596252</v>
      </c>
      <c r="F60" s="891">
        <v>471938</v>
      </c>
      <c r="G60" s="891">
        <v>86924</v>
      </c>
      <c r="H60" s="892">
        <f t="shared" si="1"/>
        <v>5.4900438004842109E-2</v>
      </c>
      <c r="I60" s="892">
        <f t="shared" si="2"/>
        <v>1.0111848745243858E-2</v>
      </c>
      <c r="J60" s="891">
        <v>6862507</v>
      </c>
      <c r="K60" s="885"/>
      <c r="L60" s="891">
        <v>213659</v>
      </c>
      <c r="M60" s="891">
        <v>56351</v>
      </c>
      <c r="N60" s="891">
        <v>2394</v>
      </c>
      <c r="O60" s="893">
        <f t="shared" si="3"/>
        <v>0.26374269279552931</v>
      </c>
      <c r="P60" s="893">
        <f t="shared" si="4"/>
        <v>1.1204770217964139E-2</v>
      </c>
      <c r="Q60" s="938">
        <v>32</v>
      </c>
    </row>
    <row r="61" spans="1:17" ht="13.5" customHeight="1">
      <c r="A61" s="939">
        <v>49</v>
      </c>
      <c r="B61" s="925" t="s">
        <v>609</v>
      </c>
      <c r="C61" s="921" t="s">
        <v>321</v>
      </c>
      <c r="D61" s="940">
        <f t="shared" si="0"/>
        <v>9093353</v>
      </c>
      <c r="E61" s="891">
        <v>10534046</v>
      </c>
      <c r="F61" s="891">
        <v>965080</v>
      </c>
      <c r="G61" s="891">
        <v>107946</v>
      </c>
      <c r="H61" s="892">
        <f t="shared" si="1"/>
        <v>9.1615320457115915E-2</v>
      </c>
      <c r="I61" s="892">
        <f t="shared" si="2"/>
        <v>1.0247344657503869E-2</v>
      </c>
      <c r="J61" s="891">
        <v>8020327</v>
      </c>
      <c r="K61" s="885"/>
      <c r="L61" s="891">
        <v>18257</v>
      </c>
      <c r="M61" s="891">
        <v>10095</v>
      </c>
      <c r="N61" s="891">
        <v>145</v>
      </c>
      <c r="O61" s="893">
        <f t="shared" si="3"/>
        <v>0.55293859889357511</v>
      </c>
      <c r="P61" s="893">
        <f t="shared" si="4"/>
        <v>7.942159171824505E-3</v>
      </c>
      <c r="Q61" s="938">
        <v>33</v>
      </c>
    </row>
    <row r="62" spans="1:17" ht="13.5" customHeight="1">
      <c r="A62" s="939">
        <v>50</v>
      </c>
      <c r="B62" s="925" t="s">
        <v>610</v>
      </c>
      <c r="C62" s="921" t="s">
        <v>323</v>
      </c>
      <c r="D62" s="940">
        <f t="shared" si="0"/>
        <v>5078268</v>
      </c>
      <c r="E62" s="891">
        <v>6025475</v>
      </c>
      <c r="F62" s="891">
        <v>2184796</v>
      </c>
      <c r="G62" s="891">
        <v>43213</v>
      </c>
      <c r="H62" s="892">
        <f t="shared" si="1"/>
        <v>0.36259315655612212</v>
      </c>
      <c r="I62" s="892">
        <f t="shared" si="2"/>
        <v>7.1717167526211623E-3</v>
      </c>
      <c r="J62" s="891">
        <v>2850259</v>
      </c>
      <c r="K62" s="885"/>
      <c r="L62" s="891">
        <v>4266206</v>
      </c>
      <c r="M62" s="891">
        <v>1790945</v>
      </c>
      <c r="N62" s="891">
        <v>28414</v>
      </c>
      <c r="O62" s="893">
        <f t="shared" si="3"/>
        <v>0.41979805944673088</v>
      </c>
      <c r="P62" s="893">
        <f t="shared" si="4"/>
        <v>6.6602503489048585E-3</v>
      </c>
      <c r="Q62" s="938">
        <v>33</v>
      </c>
    </row>
    <row r="63" spans="1:17" ht="13.5" customHeight="1">
      <c r="A63" s="939">
        <v>51</v>
      </c>
      <c r="B63" s="925" t="s">
        <v>611</v>
      </c>
      <c r="C63" s="921" t="s">
        <v>322</v>
      </c>
      <c r="D63" s="940">
        <f t="shared" si="0"/>
        <v>2589358</v>
      </c>
      <c r="E63" s="891">
        <v>3664009</v>
      </c>
      <c r="F63" s="891">
        <v>382789</v>
      </c>
      <c r="G63" s="891">
        <v>41092</v>
      </c>
      <c r="H63" s="892">
        <f t="shared" si="1"/>
        <v>0.10447272372966333</v>
      </c>
      <c r="I63" s="892">
        <f t="shared" si="2"/>
        <v>1.1215037954328169E-2</v>
      </c>
      <c r="J63" s="891">
        <v>2165477</v>
      </c>
      <c r="K63" s="885"/>
      <c r="L63" s="891">
        <v>151</v>
      </c>
      <c r="M63" s="891">
        <v>69</v>
      </c>
      <c r="N63" s="891">
        <v>0</v>
      </c>
      <c r="O63" s="893">
        <f t="shared" si="3"/>
        <v>0.45695364238410596</v>
      </c>
      <c r="P63" s="893">
        <f t="shared" si="4"/>
        <v>0</v>
      </c>
      <c r="Q63" s="938">
        <v>33</v>
      </c>
    </row>
    <row r="64" spans="1:17" ht="13.5" customHeight="1">
      <c r="A64" s="939">
        <v>52</v>
      </c>
      <c r="B64" s="925" t="s">
        <v>612</v>
      </c>
      <c r="C64" s="921" t="s">
        <v>430</v>
      </c>
      <c r="D64" s="940">
        <f t="shared" si="0"/>
        <v>3943871</v>
      </c>
      <c r="E64" s="891">
        <v>5204359</v>
      </c>
      <c r="F64" s="891">
        <v>877719</v>
      </c>
      <c r="G64" s="891">
        <v>39505</v>
      </c>
      <c r="H64" s="892">
        <f t="shared" si="1"/>
        <v>0.16865074065797536</v>
      </c>
      <c r="I64" s="892">
        <f t="shared" si="2"/>
        <v>7.5907522905318409E-3</v>
      </c>
      <c r="J64" s="891">
        <v>3026647</v>
      </c>
      <c r="K64" s="885"/>
      <c r="L64" s="891">
        <v>1024642</v>
      </c>
      <c r="M64" s="891">
        <v>335361</v>
      </c>
      <c r="N64" s="891">
        <v>7181</v>
      </c>
      <c r="O64" s="893">
        <f t="shared" si="3"/>
        <v>0.32729577745202715</v>
      </c>
      <c r="P64" s="893">
        <f t="shared" si="4"/>
        <v>7.0083014360137492E-3</v>
      </c>
      <c r="Q64" s="938">
        <v>33</v>
      </c>
    </row>
    <row r="65" spans="1:17" ht="13.5" customHeight="1">
      <c r="A65" s="939">
        <v>53</v>
      </c>
      <c r="B65" s="925" t="s">
        <v>613</v>
      </c>
      <c r="C65" s="921" t="s">
        <v>324</v>
      </c>
      <c r="D65" s="940">
        <f t="shared" si="0"/>
        <v>5397254</v>
      </c>
      <c r="E65" s="891">
        <v>9141553</v>
      </c>
      <c r="F65" s="891">
        <v>1779142</v>
      </c>
      <c r="G65" s="891">
        <v>80499</v>
      </c>
      <c r="H65" s="892">
        <f t="shared" si="1"/>
        <v>0.19462141717058359</v>
      </c>
      <c r="I65" s="892">
        <f t="shared" si="2"/>
        <v>8.8058341946931767E-3</v>
      </c>
      <c r="J65" s="891">
        <v>3537613</v>
      </c>
      <c r="K65" s="885"/>
      <c r="L65" s="891">
        <v>3881963</v>
      </c>
      <c r="M65" s="891">
        <v>993567</v>
      </c>
      <c r="N65" s="891">
        <v>31750</v>
      </c>
      <c r="O65" s="893">
        <f t="shared" si="3"/>
        <v>0.25594447963568945</v>
      </c>
      <c r="P65" s="893">
        <f t="shared" si="4"/>
        <v>8.1788517819464026E-3</v>
      </c>
      <c r="Q65" s="938">
        <v>34</v>
      </c>
    </row>
    <row r="66" spans="1:17" ht="13.5" customHeight="1">
      <c r="A66" s="939">
        <v>54</v>
      </c>
      <c r="B66" s="925" t="s">
        <v>614</v>
      </c>
      <c r="C66" s="921" t="s">
        <v>431</v>
      </c>
      <c r="D66" s="940">
        <f t="shared" si="0"/>
        <v>2768462</v>
      </c>
      <c r="E66" s="891">
        <v>5436607</v>
      </c>
      <c r="F66" s="891">
        <v>814813</v>
      </c>
      <c r="G66" s="891">
        <v>34802</v>
      </c>
      <c r="H66" s="892">
        <f t="shared" si="1"/>
        <v>0.14987528066678352</v>
      </c>
      <c r="I66" s="892">
        <f t="shared" si="2"/>
        <v>6.4014191204183049E-3</v>
      </c>
      <c r="J66" s="891">
        <v>1918847</v>
      </c>
      <c r="K66" s="885"/>
      <c r="L66" s="891">
        <v>896235</v>
      </c>
      <c r="M66" s="891">
        <v>297647</v>
      </c>
      <c r="N66" s="891">
        <v>4599</v>
      </c>
      <c r="O66" s="893">
        <f t="shared" si="3"/>
        <v>0.332108208226637</v>
      </c>
      <c r="P66" s="893">
        <f t="shared" si="4"/>
        <v>5.1314666354248606E-3</v>
      </c>
      <c r="Q66" s="938">
        <v>34</v>
      </c>
    </row>
    <row r="67" spans="1:17" ht="13.5" customHeight="1">
      <c r="A67" s="939">
        <v>55</v>
      </c>
      <c r="B67" s="925" t="s">
        <v>615</v>
      </c>
      <c r="C67" s="921" t="s">
        <v>326</v>
      </c>
      <c r="D67" s="940">
        <f t="shared" si="0"/>
        <v>19766906</v>
      </c>
      <c r="E67" s="891">
        <v>20940310</v>
      </c>
      <c r="F67" s="891">
        <v>3360416</v>
      </c>
      <c r="G67" s="891">
        <v>418150</v>
      </c>
      <c r="H67" s="892">
        <f t="shared" si="1"/>
        <v>0.16047594328832762</v>
      </c>
      <c r="I67" s="892">
        <f t="shared" si="2"/>
        <v>1.9968663310142017E-2</v>
      </c>
      <c r="J67" s="891">
        <v>15988340</v>
      </c>
      <c r="K67" s="885"/>
      <c r="L67" s="891">
        <v>8135845</v>
      </c>
      <c r="M67" s="891">
        <v>2633614</v>
      </c>
      <c r="N67" s="891">
        <v>130163</v>
      </c>
      <c r="O67" s="893">
        <f t="shared" si="3"/>
        <v>0.3237050361701827</v>
      </c>
      <c r="P67" s="893">
        <f t="shared" si="4"/>
        <v>1.5998706956683664E-2</v>
      </c>
      <c r="Q67" s="938">
        <v>35</v>
      </c>
    </row>
    <row r="68" spans="1:17" ht="13.5" customHeight="1">
      <c r="A68" s="939">
        <v>56</v>
      </c>
      <c r="B68" s="925" t="s">
        <v>616</v>
      </c>
      <c r="C68" s="921" t="s">
        <v>327</v>
      </c>
      <c r="D68" s="940">
        <f t="shared" si="0"/>
        <v>5147455</v>
      </c>
      <c r="E68" s="891">
        <v>5315568</v>
      </c>
      <c r="F68" s="891">
        <v>494788</v>
      </c>
      <c r="G68" s="891">
        <v>92018</v>
      </c>
      <c r="H68" s="892">
        <f t="shared" si="1"/>
        <v>9.3082808836233488E-2</v>
      </c>
      <c r="I68" s="892">
        <f t="shared" si="2"/>
        <v>1.7311038067803854E-2</v>
      </c>
      <c r="J68" s="891">
        <v>4560649</v>
      </c>
      <c r="K68" s="885"/>
      <c r="L68" s="891">
        <v>517759</v>
      </c>
      <c r="M68" s="891">
        <v>151028</v>
      </c>
      <c r="N68" s="891">
        <v>7263</v>
      </c>
      <c r="O68" s="893">
        <f t="shared" si="3"/>
        <v>0.291695557199392</v>
      </c>
      <c r="P68" s="893">
        <f t="shared" si="4"/>
        <v>1.4027761951023546E-2</v>
      </c>
      <c r="Q68" s="938">
        <v>35</v>
      </c>
    </row>
    <row r="69" spans="1:17" ht="13.5" customHeight="1">
      <c r="A69" s="939">
        <v>57</v>
      </c>
      <c r="B69" s="925" t="s">
        <v>617</v>
      </c>
      <c r="C69" s="921" t="s">
        <v>422</v>
      </c>
      <c r="D69" s="940">
        <f t="shared" si="0"/>
        <v>29184153</v>
      </c>
      <c r="E69" s="891">
        <v>30695022</v>
      </c>
      <c r="F69" s="891">
        <v>959976</v>
      </c>
      <c r="G69" s="891">
        <v>455118</v>
      </c>
      <c r="H69" s="892">
        <f t="shared" si="1"/>
        <v>3.1274647726266494E-2</v>
      </c>
      <c r="I69" s="892">
        <f t="shared" si="2"/>
        <v>1.4827094764747195E-2</v>
      </c>
      <c r="J69" s="891">
        <v>27769059</v>
      </c>
      <c r="K69" s="885"/>
      <c r="L69" s="891">
        <v>12392</v>
      </c>
      <c r="M69" s="891">
        <v>1505</v>
      </c>
      <c r="N69" s="891">
        <v>259</v>
      </c>
      <c r="O69" s="893">
        <f t="shared" si="3"/>
        <v>0.12144932214331827</v>
      </c>
      <c r="P69" s="893">
        <f t="shared" si="4"/>
        <v>2.0900581020012913E-2</v>
      </c>
      <c r="Q69" s="938">
        <v>35</v>
      </c>
    </row>
    <row r="70" spans="1:17" ht="13.5" customHeight="1">
      <c r="A70" s="939">
        <v>58</v>
      </c>
      <c r="B70" s="925" t="s">
        <v>618</v>
      </c>
      <c r="C70" s="921" t="s">
        <v>328</v>
      </c>
      <c r="D70" s="940">
        <f t="shared" si="0"/>
        <v>2924608</v>
      </c>
      <c r="E70" s="891">
        <v>3016069</v>
      </c>
      <c r="F70" s="891">
        <v>225401</v>
      </c>
      <c r="G70" s="891">
        <v>10309</v>
      </c>
      <c r="H70" s="892">
        <f t="shared" si="1"/>
        <v>7.4733369826751314E-2</v>
      </c>
      <c r="I70" s="892">
        <f t="shared" si="2"/>
        <v>3.4180252507485737E-3</v>
      </c>
      <c r="J70" s="891">
        <v>2688898</v>
      </c>
      <c r="K70" s="885"/>
      <c r="L70" s="891">
        <v>17132</v>
      </c>
      <c r="M70" s="891">
        <v>4862</v>
      </c>
      <c r="N70" s="891">
        <v>183</v>
      </c>
      <c r="O70" s="893">
        <f t="shared" si="3"/>
        <v>0.28379640438944664</v>
      </c>
      <c r="P70" s="893">
        <f t="shared" si="4"/>
        <v>1.0681765117908009E-2</v>
      </c>
      <c r="Q70" s="938">
        <v>35</v>
      </c>
    </row>
    <row r="71" spans="1:17" ht="13.5" customHeight="1">
      <c r="A71" s="939">
        <v>59</v>
      </c>
      <c r="B71" s="925" t="s">
        <v>619</v>
      </c>
      <c r="C71" s="921" t="s">
        <v>329</v>
      </c>
      <c r="D71" s="940">
        <f t="shared" si="0"/>
        <v>5194746</v>
      </c>
      <c r="E71" s="891">
        <v>6839361</v>
      </c>
      <c r="F71" s="891">
        <v>747767</v>
      </c>
      <c r="G71" s="891">
        <v>76212</v>
      </c>
      <c r="H71" s="892">
        <f t="shared" si="1"/>
        <v>0.10933287481096553</v>
      </c>
      <c r="I71" s="892">
        <f t="shared" si="2"/>
        <v>1.1143146267611842E-2</v>
      </c>
      <c r="J71" s="891">
        <v>4370767</v>
      </c>
      <c r="K71" s="885"/>
      <c r="L71" s="891">
        <v>268335</v>
      </c>
      <c r="M71" s="891">
        <v>120841</v>
      </c>
      <c r="N71" s="891">
        <v>2136</v>
      </c>
      <c r="O71" s="893">
        <f t="shared" si="3"/>
        <v>0.45033633331469991</v>
      </c>
      <c r="P71" s="893">
        <f t="shared" si="4"/>
        <v>7.9601990049751239E-3</v>
      </c>
      <c r="Q71" s="938">
        <v>35</v>
      </c>
    </row>
    <row r="72" spans="1:17" ht="13.5" customHeight="1">
      <c r="A72" s="939">
        <v>60</v>
      </c>
      <c r="B72" s="925" t="s">
        <v>620</v>
      </c>
      <c r="C72" s="921" t="s">
        <v>20</v>
      </c>
      <c r="D72" s="940">
        <f t="shared" si="0"/>
        <v>9313293</v>
      </c>
      <c r="E72" s="891">
        <v>11576716</v>
      </c>
      <c r="F72" s="891">
        <v>5195576</v>
      </c>
      <c r="G72" s="891">
        <v>499411</v>
      </c>
      <c r="H72" s="892">
        <f t="shared" si="1"/>
        <v>0.44879532330239424</v>
      </c>
      <c r="I72" s="892">
        <f t="shared" si="2"/>
        <v>4.313926332821847E-2</v>
      </c>
      <c r="J72" s="891">
        <v>3618306</v>
      </c>
      <c r="K72" s="885"/>
      <c r="L72" s="891">
        <v>4672150</v>
      </c>
      <c r="M72" s="891">
        <v>2763089</v>
      </c>
      <c r="N72" s="891">
        <v>94363</v>
      </c>
      <c r="O72" s="893">
        <f t="shared" si="3"/>
        <v>0.5913956101580643</v>
      </c>
      <c r="P72" s="893">
        <f t="shared" si="4"/>
        <v>2.0196911486146635E-2</v>
      </c>
      <c r="Q72" s="938">
        <v>39</v>
      </c>
    </row>
    <row r="73" spans="1:17" ht="13.5" customHeight="1">
      <c r="A73" s="939">
        <v>61</v>
      </c>
      <c r="B73" s="925" t="s">
        <v>621</v>
      </c>
      <c r="C73" s="921" t="s">
        <v>330</v>
      </c>
      <c r="D73" s="940">
        <f t="shared" si="0"/>
        <v>995232</v>
      </c>
      <c r="E73" s="891">
        <v>995232</v>
      </c>
      <c r="F73" s="891">
        <v>0</v>
      </c>
      <c r="G73" s="891">
        <v>0</v>
      </c>
      <c r="H73" s="892">
        <f t="shared" si="1"/>
        <v>0</v>
      </c>
      <c r="I73" s="892">
        <f t="shared" si="2"/>
        <v>0</v>
      </c>
      <c r="J73" s="891">
        <v>995232</v>
      </c>
      <c r="K73" s="885"/>
      <c r="L73" s="891">
        <v>104116</v>
      </c>
      <c r="M73" s="891">
        <v>0</v>
      </c>
      <c r="N73" s="891">
        <v>0</v>
      </c>
      <c r="O73" s="893">
        <f t="shared" si="3"/>
        <v>0</v>
      </c>
      <c r="P73" s="893">
        <f t="shared" si="4"/>
        <v>0</v>
      </c>
      <c r="Q73" s="938">
        <v>39</v>
      </c>
    </row>
    <row r="74" spans="1:17" ht="13.5" customHeight="1">
      <c r="A74" s="939">
        <v>62</v>
      </c>
      <c r="B74" s="925" t="s">
        <v>622</v>
      </c>
      <c r="C74" s="921" t="s">
        <v>331</v>
      </c>
      <c r="D74" s="940">
        <f t="shared" si="0"/>
        <v>29276041</v>
      </c>
      <c r="E74" s="891">
        <v>29276041</v>
      </c>
      <c r="F74" s="891">
        <v>0</v>
      </c>
      <c r="G74" s="891">
        <v>0</v>
      </c>
      <c r="H74" s="892">
        <f t="shared" si="1"/>
        <v>0</v>
      </c>
      <c r="I74" s="892">
        <f t="shared" si="2"/>
        <v>0</v>
      </c>
      <c r="J74" s="891">
        <v>29276041</v>
      </c>
      <c r="K74" s="885"/>
      <c r="L74" s="891">
        <v>0</v>
      </c>
      <c r="M74" s="891">
        <v>0</v>
      </c>
      <c r="N74" s="891">
        <v>0</v>
      </c>
      <c r="O74" s="893">
        <f t="shared" si="3"/>
        <v>0</v>
      </c>
      <c r="P74" s="893">
        <f t="shared" si="4"/>
        <v>0</v>
      </c>
      <c r="Q74" s="938">
        <v>41</v>
      </c>
    </row>
    <row r="75" spans="1:17" ht="13.5" customHeight="1">
      <c r="A75" s="939">
        <v>63</v>
      </c>
      <c r="B75" s="925" t="s">
        <v>623</v>
      </c>
      <c r="C75" s="921" t="s">
        <v>332</v>
      </c>
      <c r="D75" s="940">
        <f t="shared" si="0"/>
        <v>11183962</v>
      </c>
      <c r="E75" s="891">
        <v>11183962</v>
      </c>
      <c r="F75" s="891">
        <v>0</v>
      </c>
      <c r="G75" s="891">
        <v>0</v>
      </c>
      <c r="H75" s="892">
        <f t="shared" si="1"/>
        <v>0</v>
      </c>
      <c r="I75" s="892">
        <f t="shared" si="2"/>
        <v>0</v>
      </c>
      <c r="J75" s="891">
        <v>11183962</v>
      </c>
      <c r="K75" s="885"/>
      <c r="L75" s="891">
        <v>0</v>
      </c>
      <c r="M75" s="891">
        <v>0</v>
      </c>
      <c r="N75" s="891">
        <v>0</v>
      </c>
      <c r="O75" s="893">
        <f t="shared" si="3"/>
        <v>0</v>
      </c>
      <c r="P75" s="893">
        <f t="shared" si="4"/>
        <v>0</v>
      </c>
      <c r="Q75" s="938">
        <v>41</v>
      </c>
    </row>
    <row r="76" spans="1:17" ht="13.5" customHeight="1">
      <c r="A76" s="939">
        <v>64</v>
      </c>
      <c r="B76" s="925" t="s">
        <v>624</v>
      </c>
      <c r="C76" s="921" t="s">
        <v>333</v>
      </c>
      <c r="D76" s="940">
        <f t="shared" si="0"/>
        <v>12246214</v>
      </c>
      <c r="E76" s="891">
        <v>12246214</v>
      </c>
      <c r="F76" s="891">
        <v>0</v>
      </c>
      <c r="G76" s="891">
        <v>0</v>
      </c>
      <c r="H76" s="892">
        <f t="shared" si="1"/>
        <v>0</v>
      </c>
      <c r="I76" s="892">
        <f t="shared" si="2"/>
        <v>0</v>
      </c>
      <c r="J76" s="891">
        <v>12246214</v>
      </c>
      <c r="K76" s="885"/>
      <c r="L76" s="891">
        <v>0</v>
      </c>
      <c r="M76" s="891">
        <v>0</v>
      </c>
      <c r="N76" s="891">
        <v>0</v>
      </c>
      <c r="O76" s="893">
        <f t="shared" si="3"/>
        <v>0</v>
      </c>
      <c r="P76" s="893">
        <f t="shared" si="4"/>
        <v>0</v>
      </c>
      <c r="Q76" s="938">
        <v>41</v>
      </c>
    </row>
    <row r="77" spans="1:17" ht="13.5" customHeight="1">
      <c r="A77" s="939">
        <v>65</v>
      </c>
      <c r="B77" s="925" t="s">
        <v>625</v>
      </c>
      <c r="C77" s="921" t="s">
        <v>334</v>
      </c>
      <c r="D77" s="940">
        <f t="shared" ref="D77:D119" si="5">SUM(J77,F77,G77)</f>
        <v>8130352</v>
      </c>
      <c r="E77" s="891">
        <v>8130352</v>
      </c>
      <c r="F77" s="891">
        <v>0</v>
      </c>
      <c r="G77" s="891">
        <v>0</v>
      </c>
      <c r="H77" s="892">
        <f t="shared" ref="H77:H119" si="6">IF(F77&gt;0,F77/E77,0)</f>
        <v>0</v>
      </c>
      <c r="I77" s="892">
        <f t="shared" ref="I77:I119" si="7">IF(G77&gt;0,G77/E77,0)</f>
        <v>0</v>
      </c>
      <c r="J77" s="891">
        <v>8130352</v>
      </c>
      <c r="K77" s="885"/>
      <c r="L77" s="891">
        <v>0</v>
      </c>
      <c r="M77" s="891">
        <v>0</v>
      </c>
      <c r="N77" s="891">
        <v>0</v>
      </c>
      <c r="O77" s="893">
        <f t="shared" ref="O77:O118" si="8">IF(M77&gt;0,M77/L77,0)</f>
        <v>0</v>
      </c>
      <c r="P77" s="893">
        <f t="shared" ref="P77:P119" si="9">IF(N77&gt;0,N77/L77,0)</f>
        <v>0</v>
      </c>
      <c r="Q77" s="938">
        <v>41</v>
      </c>
    </row>
    <row r="78" spans="1:17" ht="13.5" customHeight="1">
      <c r="A78" s="939">
        <v>66</v>
      </c>
      <c r="B78" s="925" t="s">
        <v>626</v>
      </c>
      <c r="C78" s="921" t="s">
        <v>335</v>
      </c>
      <c r="D78" s="940">
        <f t="shared" si="5"/>
        <v>20342666</v>
      </c>
      <c r="E78" s="891">
        <v>20344205</v>
      </c>
      <c r="F78" s="891">
        <v>0</v>
      </c>
      <c r="G78" s="891">
        <v>0</v>
      </c>
      <c r="H78" s="892">
        <f t="shared" si="6"/>
        <v>0</v>
      </c>
      <c r="I78" s="892">
        <f t="shared" si="7"/>
        <v>0</v>
      </c>
      <c r="J78" s="891">
        <v>20342666</v>
      </c>
      <c r="K78" s="885"/>
      <c r="L78" s="891">
        <v>5353504</v>
      </c>
      <c r="M78" s="891">
        <v>0</v>
      </c>
      <c r="N78" s="891">
        <v>0</v>
      </c>
      <c r="O78" s="893">
        <f t="shared" si="8"/>
        <v>0</v>
      </c>
      <c r="P78" s="893">
        <f t="shared" si="9"/>
        <v>0</v>
      </c>
      <c r="Q78" s="938">
        <v>46</v>
      </c>
    </row>
    <row r="79" spans="1:17" ht="13.5" customHeight="1">
      <c r="A79" s="939">
        <v>67</v>
      </c>
      <c r="B79" s="925" t="s">
        <v>627</v>
      </c>
      <c r="C79" s="921" t="s">
        <v>336</v>
      </c>
      <c r="D79" s="940">
        <f t="shared" si="5"/>
        <v>4291043</v>
      </c>
      <c r="E79" s="891">
        <v>4291257</v>
      </c>
      <c r="F79" s="891">
        <v>0</v>
      </c>
      <c r="G79" s="891">
        <v>0</v>
      </c>
      <c r="H79" s="892">
        <f t="shared" si="6"/>
        <v>0</v>
      </c>
      <c r="I79" s="892">
        <f t="shared" si="7"/>
        <v>0</v>
      </c>
      <c r="J79" s="891">
        <v>4291043</v>
      </c>
      <c r="K79" s="885"/>
      <c r="L79" s="891">
        <v>1541626</v>
      </c>
      <c r="M79" s="891">
        <v>0</v>
      </c>
      <c r="N79" s="891">
        <v>0</v>
      </c>
      <c r="O79" s="893">
        <f t="shared" si="8"/>
        <v>0</v>
      </c>
      <c r="P79" s="893">
        <f t="shared" si="9"/>
        <v>0</v>
      </c>
      <c r="Q79" s="938">
        <v>46</v>
      </c>
    </row>
    <row r="80" spans="1:17" ht="13.5" customHeight="1">
      <c r="A80" s="939">
        <v>68</v>
      </c>
      <c r="B80" s="925" t="s">
        <v>628</v>
      </c>
      <c r="C80" s="921" t="s">
        <v>337</v>
      </c>
      <c r="D80" s="940">
        <f t="shared" si="5"/>
        <v>4545590</v>
      </c>
      <c r="E80" s="891">
        <v>4547124</v>
      </c>
      <c r="F80" s="891">
        <v>0</v>
      </c>
      <c r="G80" s="891">
        <v>0</v>
      </c>
      <c r="H80" s="892">
        <f t="shared" si="6"/>
        <v>0</v>
      </c>
      <c r="I80" s="892">
        <f t="shared" si="7"/>
        <v>0</v>
      </c>
      <c r="J80" s="891">
        <v>4545590</v>
      </c>
      <c r="K80" s="885"/>
      <c r="L80" s="891">
        <v>1902465</v>
      </c>
      <c r="M80" s="891">
        <v>0</v>
      </c>
      <c r="N80" s="891">
        <v>0</v>
      </c>
      <c r="O80" s="893">
        <f t="shared" si="8"/>
        <v>0</v>
      </c>
      <c r="P80" s="893">
        <f t="shared" si="9"/>
        <v>0</v>
      </c>
      <c r="Q80" s="938">
        <v>47</v>
      </c>
    </row>
    <row r="81" spans="1:17" ht="13.5" customHeight="1">
      <c r="A81" s="939">
        <v>69</v>
      </c>
      <c r="B81" s="925" t="s">
        <v>629</v>
      </c>
      <c r="C81" s="921" t="s">
        <v>338</v>
      </c>
      <c r="D81" s="940">
        <f t="shared" si="5"/>
        <v>4901980</v>
      </c>
      <c r="E81" s="891">
        <v>4902286</v>
      </c>
      <c r="F81" s="891">
        <v>0</v>
      </c>
      <c r="G81" s="891">
        <v>0</v>
      </c>
      <c r="H81" s="892">
        <f t="shared" si="6"/>
        <v>0</v>
      </c>
      <c r="I81" s="892">
        <f t="shared" si="7"/>
        <v>0</v>
      </c>
      <c r="J81" s="891">
        <v>4901980</v>
      </c>
      <c r="K81" s="885"/>
      <c r="L81" s="891">
        <v>292863</v>
      </c>
      <c r="M81" s="891">
        <v>0</v>
      </c>
      <c r="N81" s="891">
        <v>0</v>
      </c>
      <c r="O81" s="893">
        <f t="shared" si="8"/>
        <v>0</v>
      </c>
      <c r="P81" s="893">
        <f t="shared" si="9"/>
        <v>0</v>
      </c>
      <c r="Q81" s="938">
        <v>48</v>
      </c>
    </row>
    <row r="82" spans="1:17" ht="13.5" customHeight="1">
      <c r="A82" s="939">
        <v>70</v>
      </c>
      <c r="B82" s="925" t="s">
        <v>630</v>
      </c>
      <c r="C82" s="921" t="s">
        <v>4</v>
      </c>
      <c r="D82" s="940">
        <f t="shared" si="5"/>
        <v>360209</v>
      </c>
      <c r="E82" s="891">
        <v>549709</v>
      </c>
      <c r="F82" s="891">
        <v>-95118672</v>
      </c>
      <c r="G82" s="891">
        <v>0</v>
      </c>
      <c r="H82" s="892">
        <f t="shared" si="6"/>
        <v>0</v>
      </c>
      <c r="I82" s="892">
        <f t="shared" si="7"/>
        <v>0</v>
      </c>
      <c r="J82" s="891">
        <v>95478881</v>
      </c>
      <c r="K82" s="885"/>
      <c r="L82" s="891">
        <v>1102720</v>
      </c>
      <c r="M82" s="891">
        <v>-47051989</v>
      </c>
      <c r="N82" s="891">
        <v>0</v>
      </c>
      <c r="O82" s="893">
        <f t="shared" si="8"/>
        <v>0</v>
      </c>
      <c r="P82" s="893">
        <f t="shared" si="9"/>
        <v>0</v>
      </c>
      <c r="Q82" s="938">
        <v>51</v>
      </c>
    </row>
    <row r="83" spans="1:17" ht="13.5" customHeight="1">
      <c r="A83" s="939">
        <v>71</v>
      </c>
      <c r="B83" s="925" t="s">
        <v>631</v>
      </c>
      <c r="C83" s="921" t="s">
        <v>21</v>
      </c>
      <c r="D83" s="940">
        <f t="shared" si="5"/>
        <v>35448224</v>
      </c>
      <c r="E83" s="891">
        <v>36847628</v>
      </c>
      <c r="F83" s="891">
        <v>0</v>
      </c>
      <c r="G83" s="891">
        <v>0</v>
      </c>
      <c r="H83" s="892">
        <f t="shared" si="6"/>
        <v>0</v>
      </c>
      <c r="I83" s="892">
        <f t="shared" si="7"/>
        <v>0</v>
      </c>
      <c r="J83" s="891">
        <v>35448224</v>
      </c>
      <c r="K83" s="885"/>
      <c r="L83" s="891">
        <v>17774586</v>
      </c>
      <c r="M83" s="891">
        <v>0</v>
      </c>
      <c r="N83" s="891">
        <v>0</v>
      </c>
      <c r="O83" s="893">
        <f t="shared" si="8"/>
        <v>0</v>
      </c>
      <c r="P83" s="893">
        <f t="shared" si="9"/>
        <v>0</v>
      </c>
      <c r="Q83" s="938">
        <v>53</v>
      </c>
    </row>
    <row r="84" spans="1:17" ht="13.5" customHeight="1">
      <c r="A84" s="939">
        <v>72</v>
      </c>
      <c r="B84" s="925" t="s">
        <v>632</v>
      </c>
      <c r="C84" s="921" t="s">
        <v>339</v>
      </c>
      <c r="D84" s="940">
        <f t="shared" si="5"/>
        <v>15298865</v>
      </c>
      <c r="E84" s="891">
        <v>15298865</v>
      </c>
      <c r="F84" s="891">
        <v>0</v>
      </c>
      <c r="G84" s="891">
        <v>0</v>
      </c>
      <c r="H84" s="892">
        <f t="shared" si="6"/>
        <v>0</v>
      </c>
      <c r="I84" s="892">
        <f t="shared" si="7"/>
        <v>0</v>
      </c>
      <c r="J84" s="891">
        <v>15298865</v>
      </c>
      <c r="K84" s="885"/>
      <c r="L84" s="891">
        <v>558562</v>
      </c>
      <c r="M84" s="891">
        <v>0</v>
      </c>
      <c r="N84" s="891">
        <v>0</v>
      </c>
      <c r="O84" s="893">
        <f t="shared" si="8"/>
        <v>0</v>
      </c>
      <c r="P84" s="893">
        <f t="shared" si="9"/>
        <v>0</v>
      </c>
      <c r="Q84" s="938">
        <v>55</v>
      </c>
    </row>
    <row r="85" spans="1:17" ht="13.5" customHeight="1">
      <c r="A85" s="939">
        <v>73</v>
      </c>
      <c r="B85" s="925" t="s">
        <v>633</v>
      </c>
      <c r="C85" s="921" t="s">
        <v>340</v>
      </c>
      <c r="D85" s="940">
        <f t="shared" si="5"/>
        <v>14087379</v>
      </c>
      <c r="E85" s="891">
        <v>14089166</v>
      </c>
      <c r="F85" s="891">
        <v>0</v>
      </c>
      <c r="G85" s="891">
        <v>0</v>
      </c>
      <c r="H85" s="892">
        <f t="shared" si="6"/>
        <v>0</v>
      </c>
      <c r="I85" s="892">
        <f t="shared" si="7"/>
        <v>0</v>
      </c>
      <c r="J85" s="891">
        <v>14087379</v>
      </c>
      <c r="K85" s="885"/>
      <c r="L85" s="891">
        <v>14022828</v>
      </c>
      <c r="M85" s="891">
        <v>0</v>
      </c>
      <c r="N85" s="891">
        <v>0</v>
      </c>
      <c r="O85" s="893">
        <f t="shared" si="8"/>
        <v>0</v>
      </c>
      <c r="P85" s="893">
        <f t="shared" si="9"/>
        <v>0</v>
      </c>
      <c r="Q85" s="938">
        <v>55</v>
      </c>
    </row>
    <row r="86" spans="1:17" ht="13.5" customHeight="1">
      <c r="A86" s="939">
        <v>74</v>
      </c>
      <c r="B86" s="925" t="s">
        <v>634</v>
      </c>
      <c r="C86" s="921" t="s">
        <v>529</v>
      </c>
      <c r="D86" s="940">
        <f t="shared" si="5"/>
        <v>51332699</v>
      </c>
      <c r="E86" s="891">
        <v>51332699</v>
      </c>
      <c r="F86" s="891">
        <v>0</v>
      </c>
      <c r="G86" s="891">
        <v>0</v>
      </c>
      <c r="H86" s="892">
        <f t="shared" si="6"/>
        <v>0</v>
      </c>
      <c r="I86" s="892">
        <f t="shared" si="7"/>
        <v>0</v>
      </c>
      <c r="J86" s="891">
        <v>51332699</v>
      </c>
      <c r="K86" s="885"/>
      <c r="L86" s="891">
        <v>51332699</v>
      </c>
      <c r="M86" s="891">
        <v>0</v>
      </c>
      <c r="N86" s="891">
        <v>0</v>
      </c>
      <c r="O86" s="893">
        <f t="shared" si="8"/>
        <v>0</v>
      </c>
      <c r="P86" s="893">
        <f t="shared" si="9"/>
        <v>0</v>
      </c>
      <c r="Q86" s="938">
        <v>55</v>
      </c>
    </row>
    <row r="87" spans="1:17" ht="13.5" customHeight="1">
      <c r="A87" s="939">
        <v>75</v>
      </c>
      <c r="B87" s="925" t="s">
        <v>635</v>
      </c>
      <c r="C87" s="921" t="s">
        <v>341</v>
      </c>
      <c r="D87" s="940">
        <f t="shared" si="5"/>
        <v>7268994</v>
      </c>
      <c r="E87" s="891">
        <v>7308130</v>
      </c>
      <c r="F87" s="891">
        <v>0</v>
      </c>
      <c r="G87" s="891">
        <v>-110965</v>
      </c>
      <c r="H87" s="892">
        <f t="shared" si="6"/>
        <v>0</v>
      </c>
      <c r="I87" s="892">
        <f t="shared" si="7"/>
        <v>0</v>
      </c>
      <c r="J87" s="891">
        <v>7379959</v>
      </c>
      <c r="K87" s="885"/>
      <c r="L87" s="891">
        <v>4465366</v>
      </c>
      <c r="M87" s="891">
        <v>0</v>
      </c>
      <c r="N87" s="891">
        <v>-23570</v>
      </c>
      <c r="O87" s="893">
        <f t="shared" si="8"/>
        <v>0</v>
      </c>
      <c r="P87" s="893">
        <f t="shared" si="9"/>
        <v>0</v>
      </c>
      <c r="Q87" s="938">
        <v>57</v>
      </c>
    </row>
    <row r="88" spans="1:17" ht="13.5" customHeight="1">
      <c r="A88" s="939">
        <v>76</v>
      </c>
      <c r="B88" s="925" t="s">
        <v>636</v>
      </c>
      <c r="C88" s="921" t="s">
        <v>432</v>
      </c>
      <c r="D88" s="940">
        <f t="shared" si="5"/>
        <v>6371885</v>
      </c>
      <c r="E88" s="891">
        <v>6443877</v>
      </c>
      <c r="F88" s="891">
        <v>0</v>
      </c>
      <c r="G88" s="891">
        <v>-10345390</v>
      </c>
      <c r="H88" s="892">
        <f t="shared" si="6"/>
        <v>0</v>
      </c>
      <c r="I88" s="892">
        <f t="shared" si="7"/>
        <v>0</v>
      </c>
      <c r="J88" s="891">
        <v>16717275</v>
      </c>
      <c r="K88" s="885"/>
      <c r="L88" s="891">
        <v>3321819</v>
      </c>
      <c r="M88" s="891">
        <v>0</v>
      </c>
      <c r="N88" s="891">
        <v>-1925977</v>
      </c>
      <c r="O88" s="893">
        <f t="shared" si="8"/>
        <v>0</v>
      </c>
      <c r="P88" s="893">
        <f t="shared" si="9"/>
        <v>0</v>
      </c>
      <c r="Q88" s="938">
        <v>57</v>
      </c>
    </row>
    <row r="89" spans="1:17" ht="13.5" customHeight="1">
      <c r="A89" s="939">
        <v>77</v>
      </c>
      <c r="B89" s="925" t="s">
        <v>637</v>
      </c>
      <c r="C89" s="921" t="s">
        <v>342</v>
      </c>
      <c r="D89" s="940">
        <f t="shared" si="5"/>
        <v>9563244</v>
      </c>
      <c r="E89" s="891">
        <v>9563244</v>
      </c>
      <c r="F89" s="891">
        <v>0</v>
      </c>
      <c r="G89" s="891">
        <v>0</v>
      </c>
      <c r="H89" s="892">
        <f t="shared" si="6"/>
        <v>0</v>
      </c>
      <c r="I89" s="892">
        <f t="shared" si="7"/>
        <v>0</v>
      </c>
      <c r="J89" s="891">
        <v>9563244</v>
      </c>
      <c r="K89" s="885"/>
      <c r="L89" s="891">
        <v>0</v>
      </c>
      <c r="M89" s="891">
        <v>0</v>
      </c>
      <c r="N89" s="891">
        <v>0</v>
      </c>
      <c r="O89" s="893">
        <f t="shared" si="8"/>
        <v>0</v>
      </c>
      <c r="P89" s="893">
        <f t="shared" si="9"/>
        <v>0</v>
      </c>
      <c r="Q89" s="938">
        <v>57</v>
      </c>
    </row>
    <row r="90" spans="1:17" ht="13.5" customHeight="1">
      <c r="A90" s="939">
        <v>78</v>
      </c>
      <c r="B90" s="925" t="s">
        <v>638</v>
      </c>
      <c r="C90" s="921" t="s">
        <v>343</v>
      </c>
      <c r="D90" s="944">
        <f t="shared" si="5"/>
        <v>4690808</v>
      </c>
      <c r="E90" s="894">
        <v>6929024</v>
      </c>
      <c r="F90" s="894">
        <v>0</v>
      </c>
      <c r="G90" s="894">
        <v>-1256452</v>
      </c>
      <c r="H90" s="895">
        <f t="shared" si="6"/>
        <v>0</v>
      </c>
      <c r="I90" s="895">
        <f t="shared" si="7"/>
        <v>0</v>
      </c>
      <c r="J90" s="894">
        <v>5947260</v>
      </c>
      <c r="K90" s="885"/>
      <c r="L90" s="894">
        <v>72537</v>
      </c>
      <c r="M90" s="894">
        <v>0</v>
      </c>
      <c r="N90" s="894">
        <v>-102221</v>
      </c>
      <c r="O90" s="896">
        <f t="shared" si="8"/>
        <v>0</v>
      </c>
      <c r="P90" s="896">
        <f t="shared" si="9"/>
        <v>0</v>
      </c>
      <c r="Q90" s="938">
        <v>57</v>
      </c>
    </row>
    <row r="91" spans="1:17" ht="13.5" customHeight="1">
      <c r="A91" s="939">
        <v>79</v>
      </c>
      <c r="B91" s="925" t="s">
        <v>639</v>
      </c>
      <c r="C91" s="921" t="s">
        <v>344</v>
      </c>
      <c r="D91" s="944">
        <f t="shared" si="5"/>
        <v>2950316</v>
      </c>
      <c r="E91" s="894">
        <v>3890706</v>
      </c>
      <c r="F91" s="894">
        <v>0</v>
      </c>
      <c r="G91" s="894">
        <v>-32721</v>
      </c>
      <c r="H91" s="895">
        <f t="shared" si="6"/>
        <v>0</v>
      </c>
      <c r="I91" s="895">
        <f t="shared" si="7"/>
        <v>0</v>
      </c>
      <c r="J91" s="894">
        <v>2983037</v>
      </c>
      <c r="K91" s="885"/>
      <c r="L91" s="894">
        <v>1834130</v>
      </c>
      <c r="M91" s="894">
        <v>0</v>
      </c>
      <c r="N91" s="894">
        <v>-13936</v>
      </c>
      <c r="O91" s="896">
        <f t="shared" si="8"/>
        <v>0</v>
      </c>
      <c r="P91" s="896">
        <f t="shared" si="9"/>
        <v>0</v>
      </c>
      <c r="Q91" s="938">
        <v>57</v>
      </c>
    </row>
    <row r="92" spans="1:17" ht="13.5" customHeight="1">
      <c r="A92" s="939">
        <v>80</v>
      </c>
      <c r="B92" s="925" t="s">
        <v>640</v>
      </c>
      <c r="C92" s="921" t="s">
        <v>345</v>
      </c>
      <c r="D92" s="944">
        <f t="shared" si="5"/>
        <v>78575</v>
      </c>
      <c r="E92" s="894">
        <v>78575</v>
      </c>
      <c r="F92" s="894">
        <v>0</v>
      </c>
      <c r="G92" s="894">
        <v>-862635</v>
      </c>
      <c r="H92" s="895">
        <f t="shared" si="6"/>
        <v>0</v>
      </c>
      <c r="I92" s="895">
        <f t="shared" si="7"/>
        <v>0</v>
      </c>
      <c r="J92" s="894">
        <v>941210</v>
      </c>
      <c r="K92" s="885"/>
      <c r="L92" s="894">
        <v>31950</v>
      </c>
      <c r="M92" s="894">
        <v>0</v>
      </c>
      <c r="N92" s="894">
        <v>-163698</v>
      </c>
      <c r="O92" s="896">
        <f t="shared" si="8"/>
        <v>0</v>
      </c>
      <c r="P92" s="896">
        <f t="shared" si="9"/>
        <v>0</v>
      </c>
      <c r="Q92" s="938">
        <v>57</v>
      </c>
    </row>
    <row r="93" spans="1:17" ht="13.5" customHeight="1">
      <c r="A93" s="939">
        <v>81</v>
      </c>
      <c r="B93" s="925" t="s">
        <v>641</v>
      </c>
      <c r="C93" s="921" t="s">
        <v>346</v>
      </c>
      <c r="D93" s="944">
        <f t="shared" si="5"/>
        <v>227987</v>
      </c>
      <c r="E93" s="894">
        <v>227987</v>
      </c>
      <c r="F93" s="894">
        <v>0</v>
      </c>
      <c r="G93" s="894">
        <v>-1822540</v>
      </c>
      <c r="H93" s="895">
        <f t="shared" si="6"/>
        <v>0</v>
      </c>
      <c r="I93" s="895">
        <f t="shared" si="7"/>
        <v>0</v>
      </c>
      <c r="J93" s="894">
        <v>2050527</v>
      </c>
      <c r="K93" s="885"/>
      <c r="L93" s="894">
        <v>2121</v>
      </c>
      <c r="M93" s="894">
        <v>0</v>
      </c>
      <c r="N93" s="894">
        <v>-230359</v>
      </c>
      <c r="O93" s="896">
        <f t="shared" si="8"/>
        <v>0</v>
      </c>
      <c r="P93" s="896">
        <f t="shared" si="9"/>
        <v>0</v>
      </c>
      <c r="Q93" s="938">
        <v>57</v>
      </c>
    </row>
    <row r="94" spans="1:17" ht="13.5" customHeight="1">
      <c r="A94" s="939">
        <v>82</v>
      </c>
      <c r="B94" s="925" t="s">
        <v>642</v>
      </c>
      <c r="C94" s="921" t="s">
        <v>433</v>
      </c>
      <c r="D94" s="944">
        <f t="shared" si="5"/>
        <v>7996420</v>
      </c>
      <c r="E94" s="894">
        <v>8275936</v>
      </c>
      <c r="F94" s="894">
        <v>0</v>
      </c>
      <c r="G94" s="894">
        <v>0</v>
      </c>
      <c r="H94" s="895">
        <f t="shared" si="6"/>
        <v>0</v>
      </c>
      <c r="I94" s="895">
        <f t="shared" si="7"/>
        <v>0</v>
      </c>
      <c r="J94" s="894">
        <v>7996420</v>
      </c>
      <c r="K94" s="885"/>
      <c r="L94" s="894">
        <v>2689837</v>
      </c>
      <c r="M94" s="894">
        <v>0</v>
      </c>
      <c r="N94" s="894">
        <v>0</v>
      </c>
      <c r="O94" s="896">
        <f t="shared" si="8"/>
        <v>0</v>
      </c>
      <c r="P94" s="896">
        <f t="shared" si="9"/>
        <v>0</v>
      </c>
      <c r="Q94" s="938">
        <v>57</v>
      </c>
    </row>
    <row r="95" spans="1:17" ht="13.5" customHeight="1">
      <c r="A95" s="939">
        <v>83</v>
      </c>
      <c r="B95" s="925" t="s">
        <v>643</v>
      </c>
      <c r="C95" s="921" t="s">
        <v>434</v>
      </c>
      <c r="D95" s="944">
        <f t="shared" si="5"/>
        <v>1430486</v>
      </c>
      <c r="E95" s="894">
        <v>1470602</v>
      </c>
      <c r="F95" s="894">
        <v>0</v>
      </c>
      <c r="G95" s="894">
        <v>0</v>
      </c>
      <c r="H95" s="895">
        <f t="shared" si="6"/>
        <v>0</v>
      </c>
      <c r="I95" s="895">
        <f t="shared" si="7"/>
        <v>0</v>
      </c>
      <c r="J95" s="894">
        <v>1430486</v>
      </c>
      <c r="K95" s="885"/>
      <c r="L95" s="894">
        <v>177745</v>
      </c>
      <c r="M95" s="894">
        <v>0</v>
      </c>
      <c r="N95" s="894">
        <v>0</v>
      </c>
      <c r="O95" s="896">
        <f t="shared" si="8"/>
        <v>0</v>
      </c>
      <c r="P95" s="896">
        <f t="shared" si="9"/>
        <v>0</v>
      </c>
      <c r="Q95" s="938">
        <v>57</v>
      </c>
    </row>
    <row r="96" spans="1:17" ht="13.5" customHeight="1">
      <c r="A96" s="939">
        <v>84</v>
      </c>
      <c r="B96" s="925" t="s">
        <v>644</v>
      </c>
      <c r="C96" s="921" t="s">
        <v>347</v>
      </c>
      <c r="D96" s="944">
        <f t="shared" si="5"/>
        <v>16353543</v>
      </c>
      <c r="E96" s="894">
        <v>16537147</v>
      </c>
      <c r="F96" s="894">
        <v>0</v>
      </c>
      <c r="G96" s="894">
        <v>0</v>
      </c>
      <c r="H96" s="895">
        <f t="shared" si="6"/>
        <v>0</v>
      </c>
      <c r="I96" s="895">
        <f t="shared" si="7"/>
        <v>0</v>
      </c>
      <c r="J96" s="894">
        <v>16353543</v>
      </c>
      <c r="K96" s="885"/>
      <c r="L96" s="894">
        <v>8958025</v>
      </c>
      <c r="M96" s="894">
        <v>0</v>
      </c>
      <c r="N96" s="894">
        <v>0</v>
      </c>
      <c r="O96" s="896">
        <f t="shared" si="8"/>
        <v>0</v>
      </c>
      <c r="P96" s="896">
        <f t="shared" si="9"/>
        <v>0</v>
      </c>
      <c r="Q96" s="938">
        <v>59</v>
      </c>
    </row>
    <row r="97" spans="1:17" ht="13.5" customHeight="1">
      <c r="A97" s="939">
        <v>85</v>
      </c>
      <c r="B97" s="925" t="s">
        <v>645</v>
      </c>
      <c r="C97" s="921" t="s">
        <v>348</v>
      </c>
      <c r="D97" s="944">
        <f t="shared" si="5"/>
        <v>4724439</v>
      </c>
      <c r="E97" s="894">
        <v>4724439</v>
      </c>
      <c r="F97" s="894">
        <v>0</v>
      </c>
      <c r="G97" s="894">
        <v>0</v>
      </c>
      <c r="H97" s="895">
        <f t="shared" si="6"/>
        <v>0</v>
      </c>
      <c r="I97" s="895">
        <f t="shared" si="7"/>
        <v>0</v>
      </c>
      <c r="J97" s="894">
        <v>4724439</v>
      </c>
      <c r="K97" s="885"/>
      <c r="L97" s="894">
        <v>1324146</v>
      </c>
      <c r="M97" s="894">
        <v>0</v>
      </c>
      <c r="N97" s="894">
        <v>0</v>
      </c>
      <c r="O97" s="896">
        <f t="shared" si="8"/>
        <v>0</v>
      </c>
      <c r="P97" s="896">
        <f t="shared" si="9"/>
        <v>0</v>
      </c>
      <c r="Q97" s="938">
        <v>59</v>
      </c>
    </row>
    <row r="98" spans="1:17" ht="13.5" customHeight="1">
      <c r="A98" s="939">
        <v>86</v>
      </c>
      <c r="B98" s="925" t="s">
        <v>646</v>
      </c>
      <c r="C98" s="921" t="s">
        <v>349</v>
      </c>
      <c r="D98" s="944">
        <f t="shared" si="5"/>
        <v>19077634</v>
      </c>
      <c r="E98" s="894">
        <v>20903097</v>
      </c>
      <c r="F98" s="894">
        <v>537103</v>
      </c>
      <c r="G98" s="894">
        <v>40209</v>
      </c>
      <c r="H98" s="895">
        <f t="shared" si="6"/>
        <v>2.569490061687988E-2</v>
      </c>
      <c r="I98" s="895">
        <f t="shared" si="7"/>
        <v>1.9235905569399596E-3</v>
      </c>
      <c r="J98" s="894">
        <v>18500322</v>
      </c>
      <c r="K98" s="885"/>
      <c r="L98" s="894">
        <v>1363184</v>
      </c>
      <c r="M98" s="894">
        <v>322111</v>
      </c>
      <c r="N98" s="894">
        <v>18775</v>
      </c>
      <c r="O98" s="896">
        <f t="shared" si="8"/>
        <v>0.23629311963755442</v>
      </c>
      <c r="P98" s="896">
        <f t="shared" si="9"/>
        <v>1.377290226411108E-2</v>
      </c>
      <c r="Q98" s="938">
        <v>59</v>
      </c>
    </row>
    <row r="99" spans="1:17" ht="13.5" customHeight="1">
      <c r="A99" s="939">
        <v>87</v>
      </c>
      <c r="B99" s="925" t="s">
        <v>647</v>
      </c>
      <c r="C99" s="921" t="s">
        <v>350</v>
      </c>
      <c r="D99" s="944">
        <f t="shared" si="5"/>
        <v>3550730</v>
      </c>
      <c r="E99" s="894">
        <v>3555245</v>
      </c>
      <c r="F99" s="894">
        <v>0</v>
      </c>
      <c r="G99" s="894">
        <v>0</v>
      </c>
      <c r="H99" s="895">
        <f t="shared" si="6"/>
        <v>0</v>
      </c>
      <c r="I99" s="895">
        <f t="shared" si="7"/>
        <v>0</v>
      </c>
      <c r="J99" s="894">
        <v>3550730</v>
      </c>
      <c r="K99" s="885"/>
      <c r="L99" s="894">
        <v>753332</v>
      </c>
      <c r="M99" s="894">
        <v>0</v>
      </c>
      <c r="N99" s="894">
        <v>0</v>
      </c>
      <c r="O99" s="896">
        <f t="shared" si="8"/>
        <v>0</v>
      </c>
      <c r="P99" s="896">
        <f t="shared" si="9"/>
        <v>0</v>
      </c>
      <c r="Q99" s="938">
        <v>59</v>
      </c>
    </row>
    <row r="100" spans="1:17" ht="13.5" customHeight="1">
      <c r="A100" s="939">
        <v>88</v>
      </c>
      <c r="B100" s="925" t="s">
        <v>648</v>
      </c>
      <c r="C100" s="921" t="s">
        <v>435</v>
      </c>
      <c r="D100" s="944">
        <f t="shared" si="5"/>
        <v>8782732</v>
      </c>
      <c r="E100" s="894">
        <v>9090815</v>
      </c>
      <c r="F100" s="894">
        <v>1752282</v>
      </c>
      <c r="G100" s="894">
        <v>184973</v>
      </c>
      <c r="H100" s="895">
        <f t="shared" si="6"/>
        <v>0.19275301499370517</v>
      </c>
      <c r="I100" s="895">
        <f t="shared" si="7"/>
        <v>2.0347240593940146E-2</v>
      </c>
      <c r="J100" s="894">
        <v>6845477</v>
      </c>
      <c r="K100" s="885"/>
      <c r="L100" s="894">
        <v>2185404</v>
      </c>
      <c r="M100" s="894">
        <v>915044</v>
      </c>
      <c r="N100" s="894">
        <v>66620</v>
      </c>
      <c r="O100" s="896">
        <f t="shared" si="8"/>
        <v>0.41870702167654128</v>
      </c>
      <c r="P100" s="896">
        <f t="shared" si="9"/>
        <v>3.0484066104024703E-2</v>
      </c>
      <c r="Q100" s="938">
        <v>59</v>
      </c>
    </row>
    <row r="101" spans="1:17" ht="13.5" customHeight="1">
      <c r="A101" s="939">
        <v>89</v>
      </c>
      <c r="B101" s="925" t="s">
        <v>649</v>
      </c>
      <c r="C101" s="921" t="s">
        <v>5</v>
      </c>
      <c r="D101" s="944">
        <f t="shared" si="5"/>
        <v>39739035</v>
      </c>
      <c r="E101" s="894">
        <v>39739035</v>
      </c>
      <c r="F101" s="894">
        <v>0</v>
      </c>
      <c r="G101" s="894">
        <v>0</v>
      </c>
      <c r="H101" s="895">
        <f t="shared" si="6"/>
        <v>0</v>
      </c>
      <c r="I101" s="895">
        <f>IF(G101&gt;0,G101/E101,0)</f>
        <v>0</v>
      </c>
      <c r="J101" s="894">
        <v>39739035</v>
      </c>
      <c r="K101" s="885"/>
      <c r="L101" s="894">
        <v>1167743</v>
      </c>
      <c r="M101" s="894">
        <v>0</v>
      </c>
      <c r="N101" s="894">
        <v>0</v>
      </c>
      <c r="O101" s="896">
        <f t="shared" si="8"/>
        <v>0</v>
      </c>
      <c r="P101" s="896">
        <f t="shared" si="9"/>
        <v>0</v>
      </c>
      <c r="Q101" s="938">
        <v>61</v>
      </c>
    </row>
    <row r="102" spans="1:17" ht="13.5" customHeight="1">
      <c r="A102" s="939">
        <v>90</v>
      </c>
      <c r="B102" s="925" t="s">
        <v>650</v>
      </c>
      <c r="C102" s="921" t="s">
        <v>351</v>
      </c>
      <c r="D102" s="944">
        <f>SUM(J102,F102,G102)</f>
        <v>25020820</v>
      </c>
      <c r="E102" s="894">
        <v>25292184</v>
      </c>
      <c r="F102" s="894">
        <v>0</v>
      </c>
      <c r="G102" s="894">
        <v>631</v>
      </c>
      <c r="H102" s="895">
        <f t="shared" si="6"/>
        <v>0</v>
      </c>
      <c r="I102" s="895">
        <f t="shared" si="7"/>
        <v>2.4948418847498499E-5</v>
      </c>
      <c r="J102" s="894">
        <v>25020189</v>
      </c>
      <c r="K102" s="885"/>
      <c r="L102" s="894">
        <v>8880992</v>
      </c>
      <c r="M102" s="894">
        <v>0</v>
      </c>
      <c r="N102" s="894">
        <v>110</v>
      </c>
      <c r="O102" s="896">
        <f t="shared" si="8"/>
        <v>0</v>
      </c>
      <c r="P102" s="896">
        <f t="shared" si="9"/>
        <v>1.2386003725709921E-5</v>
      </c>
      <c r="Q102" s="938">
        <v>63</v>
      </c>
    </row>
    <row r="103" spans="1:17" ht="13.5" customHeight="1">
      <c r="A103" s="939">
        <v>91</v>
      </c>
      <c r="B103" s="925" t="s">
        <v>651</v>
      </c>
      <c r="C103" s="921" t="s">
        <v>352</v>
      </c>
      <c r="D103" s="944">
        <f t="shared" si="5"/>
        <v>18660325</v>
      </c>
      <c r="E103" s="894">
        <v>20436705</v>
      </c>
      <c r="F103" s="894">
        <v>0</v>
      </c>
      <c r="G103" s="894">
        <v>0</v>
      </c>
      <c r="H103" s="895">
        <f t="shared" si="6"/>
        <v>0</v>
      </c>
      <c r="I103" s="895">
        <f t="shared" si="7"/>
        <v>0</v>
      </c>
      <c r="J103" s="894">
        <v>18660325</v>
      </c>
      <c r="K103" s="885"/>
      <c r="L103" s="894">
        <v>305497</v>
      </c>
      <c r="M103" s="894">
        <v>0</v>
      </c>
      <c r="N103" s="894">
        <v>0</v>
      </c>
      <c r="O103" s="896">
        <f t="shared" si="8"/>
        <v>0</v>
      </c>
      <c r="P103" s="896">
        <f t="shared" si="9"/>
        <v>0</v>
      </c>
      <c r="Q103" s="938">
        <v>63</v>
      </c>
    </row>
    <row r="104" spans="1:17" ht="13.5" customHeight="1">
      <c r="A104" s="939">
        <v>92</v>
      </c>
      <c r="B104" s="925" t="s">
        <v>652</v>
      </c>
      <c r="C104" s="921" t="s">
        <v>436</v>
      </c>
      <c r="D104" s="944">
        <f t="shared" si="5"/>
        <v>45782259</v>
      </c>
      <c r="E104" s="894">
        <v>45785828</v>
      </c>
      <c r="F104" s="894">
        <v>0</v>
      </c>
      <c r="G104" s="894">
        <v>0</v>
      </c>
      <c r="H104" s="895">
        <f t="shared" si="6"/>
        <v>0</v>
      </c>
      <c r="I104" s="895">
        <f t="shared" si="7"/>
        <v>0</v>
      </c>
      <c r="J104" s="894">
        <v>45782259</v>
      </c>
      <c r="K104" s="885"/>
      <c r="L104" s="894">
        <v>8644719</v>
      </c>
      <c r="M104" s="894">
        <v>0</v>
      </c>
      <c r="N104" s="894">
        <v>0</v>
      </c>
      <c r="O104" s="896">
        <f t="shared" si="8"/>
        <v>0</v>
      </c>
      <c r="P104" s="896">
        <f t="shared" si="9"/>
        <v>0</v>
      </c>
      <c r="Q104" s="938">
        <v>64</v>
      </c>
    </row>
    <row r="105" spans="1:17" ht="13.5" customHeight="1">
      <c r="A105" s="939">
        <v>93</v>
      </c>
      <c r="B105" s="925" t="s">
        <v>653</v>
      </c>
      <c r="C105" s="921" t="s">
        <v>437</v>
      </c>
      <c r="D105" s="944">
        <f t="shared" si="5"/>
        <v>1966987</v>
      </c>
      <c r="E105" s="894">
        <v>1966987</v>
      </c>
      <c r="F105" s="894">
        <v>0</v>
      </c>
      <c r="G105" s="894">
        <v>0</v>
      </c>
      <c r="H105" s="895">
        <f t="shared" si="6"/>
        <v>0</v>
      </c>
      <c r="I105" s="895">
        <f t="shared" si="7"/>
        <v>0</v>
      </c>
      <c r="J105" s="894">
        <v>1966987</v>
      </c>
      <c r="K105" s="885"/>
      <c r="L105" s="894">
        <v>211150</v>
      </c>
      <c r="M105" s="894">
        <v>0</v>
      </c>
      <c r="N105" s="894">
        <v>0</v>
      </c>
      <c r="O105" s="896">
        <f t="shared" si="8"/>
        <v>0</v>
      </c>
      <c r="P105" s="896">
        <f t="shared" si="9"/>
        <v>0</v>
      </c>
      <c r="Q105" s="938">
        <v>64</v>
      </c>
    </row>
    <row r="106" spans="1:17" ht="13.5" customHeight="1">
      <c r="A106" s="939">
        <v>94</v>
      </c>
      <c r="B106" s="925" t="s">
        <v>654</v>
      </c>
      <c r="C106" s="921" t="s">
        <v>438</v>
      </c>
      <c r="D106" s="944">
        <f t="shared" si="5"/>
        <v>9909287</v>
      </c>
      <c r="E106" s="894">
        <v>9909287</v>
      </c>
      <c r="F106" s="894">
        <v>0</v>
      </c>
      <c r="G106" s="894">
        <v>0</v>
      </c>
      <c r="H106" s="895">
        <f t="shared" si="6"/>
        <v>0</v>
      </c>
      <c r="I106" s="895">
        <f t="shared" si="7"/>
        <v>0</v>
      </c>
      <c r="J106" s="894">
        <v>9909287</v>
      </c>
      <c r="K106" s="885"/>
      <c r="L106" s="894">
        <v>5910134</v>
      </c>
      <c r="M106" s="894">
        <v>0</v>
      </c>
      <c r="N106" s="894">
        <v>0</v>
      </c>
      <c r="O106" s="896">
        <f t="shared" si="8"/>
        <v>0</v>
      </c>
      <c r="P106" s="896">
        <f t="shared" si="9"/>
        <v>0</v>
      </c>
      <c r="Q106" s="938">
        <v>64</v>
      </c>
    </row>
    <row r="107" spans="1:17" ht="13.5" customHeight="1">
      <c r="A107" s="939">
        <v>95</v>
      </c>
      <c r="B107" s="925" t="s">
        <v>655</v>
      </c>
      <c r="C107" s="921" t="s">
        <v>353</v>
      </c>
      <c r="D107" s="944">
        <f t="shared" si="5"/>
        <v>9928272</v>
      </c>
      <c r="E107" s="894">
        <v>9928272</v>
      </c>
      <c r="F107" s="894">
        <v>0</v>
      </c>
      <c r="G107" s="894">
        <v>0</v>
      </c>
      <c r="H107" s="895">
        <f t="shared" si="6"/>
        <v>0</v>
      </c>
      <c r="I107" s="895">
        <f t="shared" si="7"/>
        <v>0</v>
      </c>
      <c r="J107" s="894">
        <v>9928272</v>
      </c>
      <c r="K107" s="885"/>
      <c r="L107" s="894">
        <v>922562</v>
      </c>
      <c r="M107" s="894">
        <v>0</v>
      </c>
      <c r="N107" s="894">
        <v>0</v>
      </c>
      <c r="O107" s="896">
        <f t="shared" si="8"/>
        <v>0</v>
      </c>
      <c r="P107" s="896">
        <f t="shared" si="9"/>
        <v>0</v>
      </c>
      <c r="Q107" s="938">
        <v>64</v>
      </c>
    </row>
    <row r="108" spans="1:17" ht="13.5" customHeight="1">
      <c r="A108" s="939">
        <v>96</v>
      </c>
      <c r="B108" s="925" t="s">
        <v>656</v>
      </c>
      <c r="C108" s="921" t="s">
        <v>877</v>
      </c>
      <c r="D108" s="944">
        <f t="shared" si="5"/>
        <v>4431793</v>
      </c>
      <c r="E108" s="894">
        <v>4560137</v>
      </c>
      <c r="F108" s="894">
        <v>0</v>
      </c>
      <c r="G108" s="894">
        <v>0</v>
      </c>
      <c r="H108" s="895">
        <f t="shared" si="6"/>
        <v>0</v>
      </c>
      <c r="I108" s="895">
        <f t="shared" si="7"/>
        <v>0</v>
      </c>
      <c r="J108" s="894">
        <v>4431793</v>
      </c>
      <c r="K108" s="885"/>
      <c r="L108" s="894">
        <v>3303189</v>
      </c>
      <c r="M108" s="894">
        <v>0</v>
      </c>
      <c r="N108" s="894">
        <v>0</v>
      </c>
      <c r="O108" s="896">
        <f t="shared" si="8"/>
        <v>0</v>
      </c>
      <c r="P108" s="896">
        <f t="shared" si="9"/>
        <v>0</v>
      </c>
      <c r="Q108" s="938">
        <v>65</v>
      </c>
    </row>
    <row r="109" spans="1:17" ht="13.5" customHeight="1">
      <c r="A109" s="939">
        <v>97</v>
      </c>
      <c r="B109" s="925" t="s">
        <v>657</v>
      </c>
      <c r="C109" s="921" t="s">
        <v>355</v>
      </c>
      <c r="D109" s="944">
        <f>SUM(J109,F109,G109)</f>
        <v>10083688</v>
      </c>
      <c r="E109" s="894">
        <v>10195759</v>
      </c>
      <c r="F109" s="894">
        <v>0</v>
      </c>
      <c r="G109" s="894">
        <v>0</v>
      </c>
      <c r="H109" s="895">
        <f t="shared" si="6"/>
        <v>0</v>
      </c>
      <c r="I109" s="895">
        <f t="shared" si="7"/>
        <v>0</v>
      </c>
      <c r="J109" s="894">
        <v>10083688</v>
      </c>
      <c r="K109" s="885"/>
      <c r="L109" s="894">
        <v>478379</v>
      </c>
      <c r="M109" s="894">
        <v>0</v>
      </c>
      <c r="N109" s="894">
        <v>0</v>
      </c>
      <c r="O109" s="896">
        <f t="shared" si="8"/>
        <v>0</v>
      </c>
      <c r="P109" s="896">
        <f t="shared" si="9"/>
        <v>0</v>
      </c>
      <c r="Q109" s="938">
        <v>66</v>
      </c>
    </row>
    <row r="110" spans="1:17" ht="13.5" customHeight="1">
      <c r="A110" s="939">
        <v>98</v>
      </c>
      <c r="B110" s="925" t="s">
        <v>658</v>
      </c>
      <c r="C110" s="921" t="s">
        <v>354</v>
      </c>
      <c r="D110" s="944">
        <f t="shared" si="5"/>
        <v>7213238</v>
      </c>
      <c r="E110" s="894">
        <v>8095138</v>
      </c>
      <c r="F110" s="894">
        <v>0</v>
      </c>
      <c r="G110" s="894">
        <v>0</v>
      </c>
      <c r="H110" s="895">
        <f t="shared" si="6"/>
        <v>0</v>
      </c>
      <c r="I110" s="895">
        <f t="shared" si="7"/>
        <v>0</v>
      </c>
      <c r="J110" s="894">
        <v>7213238</v>
      </c>
      <c r="K110" s="885"/>
      <c r="L110" s="894">
        <v>4194</v>
      </c>
      <c r="M110" s="894">
        <v>0</v>
      </c>
      <c r="N110" s="894">
        <v>0</v>
      </c>
      <c r="O110" s="896">
        <f t="shared" si="8"/>
        <v>0</v>
      </c>
      <c r="P110" s="896">
        <f t="shared" si="9"/>
        <v>0</v>
      </c>
      <c r="Q110" s="938">
        <v>66</v>
      </c>
    </row>
    <row r="111" spans="1:17" ht="13.5" customHeight="1">
      <c r="A111" s="939">
        <v>99</v>
      </c>
      <c r="B111" s="925" t="s">
        <v>659</v>
      </c>
      <c r="C111" s="921" t="s">
        <v>423</v>
      </c>
      <c r="D111" s="944">
        <f t="shared" si="5"/>
        <v>11581646</v>
      </c>
      <c r="E111" s="894">
        <v>11581931</v>
      </c>
      <c r="F111" s="894">
        <v>0</v>
      </c>
      <c r="G111" s="894">
        <v>0</v>
      </c>
      <c r="H111" s="895">
        <f t="shared" si="6"/>
        <v>0</v>
      </c>
      <c r="I111" s="895">
        <f t="shared" si="7"/>
        <v>0</v>
      </c>
      <c r="J111" s="894">
        <v>11581646</v>
      </c>
      <c r="K111" s="885"/>
      <c r="L111" s="894">
        <v>2883933</v>
      </c>
      <c r="M111" s="894">
        <v>0</v>
      </c>
      <c r="N111" s="894">
        <v>0</v>
      </c>
      <c r="O111" s="896">
        <f t="shared" si="8"/>
        <v>0</v>
      </c>
      <c r="P111" s="896">
        <f t="shared" si="9"/>
        <v>0</v>
      </c>
      <c r="Q111" s="938">
        <v>66</v>
      </c>
    </row>
    <row r="112" spans="1:17" ht="13.5" customHeight="1">
      <c r="A112" s="939">
        <v>100</v>
      </c>
      <c r="B112" s="925" t="s">
        <v>660</v>
      </c>
      <c r="C112" s="921" t="s">
        <v>356</v>
      </c>
      <c r="D112" s="944">
        <f t="shared" si="5"/>
        <v>45910033</v>
      </c>
      <c r="E112" s="894">
        <v>48699072</v>
      </c>
      <c r="F112" s="894">
        <v>0</v>
      </c>
      <c r="G112" s="894">
        <v>0</v>
      </c>
      <c r="H112" s="895">
        <f t="shared" si="6"/>
        <v>0</v>
      </c>
      <c r="I112" s="895">
        <f t="shared" si="7"/>
        <v>0</v>
      </c>
      <c r="J112" s="894">
        <v>45910033</v>
      </c>
      <c r="K112" s="885"/>
      <c r="L112" s="894">
        <v>702499</v>
      </c>
      <c r="M112" s="894">
        <v>0</v>
      </c>
      <c r="N112" s="894">
        <v>0</v>
      </c>
      <c r="O112" s="896">
        <f t="shared" si="8"/>
        <v>0</v>
      </c>
      <c r="P112" s="896">
        <f t="shared" si="9"/>
        <v>0</v>
      </c>
      <c r="Q112" s="938">
        <v>66</v>
      </c>
    </row>
    <row r="113" spans="1:17" ht="13.5" customHeight="1">
      <c r="A113" s="939">
        <v>101</v>
      </c>
      <c r="B113" s="925" t="s">
        <v>661</v>
      </c>
      <c r="C113" s="921" t="s">
        <v>358</v>
      </c>
      <c r="D113" s="944">
        <f t="shared" si="5"/>
        <v>5075910</v>
      </c>
      <c r="E113" s="894">
        <v>5673474</v>
      </c>
      <c r="F113" s="894">
        <v>0</v>
      </c>
      <c r="G113" s="894">
        <v>0</v>
      </c>
      <c r="H113" s="895">
        <f t="shared" si="6"/>
        <v>0</v>
      </c>
      <c r="I113" s="895">
        <f t="shared" si="7"/>
        <v>0</v>
      </c>
      <c r="J113" s="894">
        <v>5075910</v>
      </c>
      <c r="K113" s="885"/>
      <c r="L113" s="894">
        <v>3045103</v>
      </c>
      <c r="M113" s="894">
        <v>0</v>
      </c>
      <c r="N113" s="894">
        <v>0</v>
      </c>
      <c r="O113" s="896">
        <f t="shared" si="8"/>
        <v>0</v>
      </c>
      <c r="P113" s="896">
        <f t="shared" si="9"/>
        <v>0</v>
      </c>
      <c r="Q113" s="938">
        <v>67</v>
      </c>
    </row>
    <row r="114" spans="1:17" ht="13.5" customHeight="1">
      <c r="A114" s="939">
        <v>102</v>
      </c>
      <c r="B114" s="925" t="s">
        <v>662</v>
      </c>
      <c r="C114" s="921" t="s">
        <v>439</v>
      </c>
      <c r="D114" s="944">
        <f t="shared" si="5"/>
        <v>27554253</v>
      </c>
      <c r="E114" s="894">
        <v>28001339</v>
      </c>
      <c r="F114" s="894">
        <v>0</v>
      </c>
      <c r="G114" s="894">
        <v>0</v>
      </c>
      <c r="H114" s="895">
        <f t="shared" si="6"/>
        <v>0</v>
      </c>
      <c r="I114" s="895">
        <f t="shared" si="7"/>
        <v>0</v>
      </c>
      <c r="J114" s="894">
        <v>27554253</v>
      </c>
      <c r="K114" s="885"/>
      <c r="L114" s="894">
        <v>19503759</v>
      </c>
      <c r="M114" s="894">
        <v>0</v>
      </c>
      <c r="N114" s="894">
        <v>0</v>
      </c>
      <c r="O114" s="896">
        <f t="shared" si="8"/>
        <v>0</v>
      </c>
      <c r="P114" s="896">
        <f t="shared" si="9"/>
        <v>0</v>
      </c>
      <c r="Q114" s="938">
        <v>67</v>
      </c>
    </row>
    <row r="115" spans="1:17" ht="13.5" customHeight="1">
      <c r="A115" s="939">
        <v>103</v>
      </c>
      <c r="B115" s="925" t="s">
        <v>663</v>
      </c>
      <c r="C115" s="921" t="s">
        <v>359</v>
      </c>
      <c r="D115" s="944">
        <f t="shared" si="5"/>
        <v>5264550</v>
      </c>
      <c r="E115" s="894">
        <v>5267296</v>
      </c>
      <c r="F115" s="894">
        <v>0</v>
      </c>
      <c r="G115" s="894">
        <v>0</v>
      </c>
      <c r="H115" s="895">
        <f t="shared" si="6"/>
        <v>0</v>
      </c>
      <c r="I115" s="895">
        <f t="shared" si="7"/>
        <v>0</v>
      </c>
      <c r="J115" s="894">
        <v>5264550</v>
      </c>
      <c r="K115" s="885"/>
      <c r="L115" s="894">
        <v>4242574</v>
      </c>
      <c r="M115" s="894">
        <v>0</v>
      </c>
      <c r="N115" s="894">
        <v>0</v>
      </c>
      <c r="O115" s="896">
        <f t="shared" si="8"/>
        <v>0</v>
      </c>
      <c r="P115" s="896">
        <f t="shared" si="9"/>
        <v>0</v>
      </c>
      <c r="Q115" s="938">
        <v>67</v>
      </c>
    </row>
    <row r="116" spans="1:17" ht="13.5" customHeight="1">
      <c r="A116" s="939">
        <v>104</v>
      </c>
      <c r="B116" s="925" t="s">
        <v>664</v>
      </c>
      <c r="C116" s="921" t="s">
        <v>357</v>
      </c>
      <c r="D116" s="944">
        <f t="shared" si="5"/>
        <v>9639163</v>
      </c>
      <c r="E116" s="894">
        <v>9850838</v>
      </c>
      <c r="F116" s="894">
        <v>0</v>
      </c>
      <c r="G116" s="894">
        <v>0</v>
      </c>
      <c r="H116" s="895">
        <f t="shared" si="6"/>
        <v>0</v>
      </c>
      <c r="I116" s="895">
        <f t="shared" si="7"/>
        <v>0</v>
      </c>
      <c r="J116" s="894">
        <v>9639163</v>
      </c>
      <c r="K116" s="885"/>
      <c r="L116" s="894">
        <v>8274662</v>
      </c>
      <c r="M116" s="894">
        <v>0</v>
      </c>
      <c r="N116" s="894">
        <v>0</v>
      </c>
      <c r="O116" s="896">
        <f t="shared" si="8"/>
        <v>0</v>
      </c>
      <c r="P116" s="896">
        <f t="shared" si="9"/>
        <v>0</v>
      </c>
      <c r="Q116" s="938">
        <v>67</v>
      </c>
    </row>
    <row r="117" spans="1:17" ht="13.5" customHeight="1">
      <c r="A117" s="939">
        <v>105</v>
      </c>
      <c r="B117" s="925" t="s">
        <v>665</v>
      </c>
      <c r="C117" s="921" t="s">
        <v>360</v>
      </c>
      <c r="D117" s="944">
        <f t="shared" si="5"/>
        <v>7273554</v>
      </c>
      <c r="E117" s="894">
        <v>7289667</v>
      </c>
      <c r="F117" s="894">
        <v>990</v>
      </c>
      <c r="G117" s="894">
        <v>351</v>
      </c>
      <c r="H117" s="895">
        <f t="shared" si="6"/>
        <v>1.358086727418413E-4</v>
      </c>
      <c r="I117" s="895">
        <f t="shared" si="7"/>
        <v>4.8150347608471004E-5</v>
      </c>
      <c r="J117" s="894">
        <v>7272213</v>
      </c>
      <c r="K117" s="885"/>
      <c r="L117" s="894">
        <v>6616491</v>
      </c>
      <c r="M117" s="894">
        <v>0</v>
      </c>
      <c r="N117" s="894">
        <v>0</v>
      </c>
      <c r="O117" s="896">
        <f t="shared" si="8"/>
        <v>0</v>
      </c>
      <c r="P117" s="896">
        <f t="shared" si="9"/>
        <v>0</v>
      </c>
      <c r="Q117" s="938">
        <v>67</v>
      </c>
    </row>
    <row r="118" spans="1:17" ht="13.5" customHeight="1">
      <c r="A118" s="939">
        <v>106</v>
      </c>
      <c r="B118" s="925" t="s">
        <v>666</v>
      </c>
      <c r="C118" s="921" t="s">
        <v>25</v>
      </c>
      <c r="D118" s="944">
        <f t="shared" si="5"/>
        <v>1463403</v>
      </c>
      <c r="E118" s="894">
        <v>1463403</v>
      </c>
      <c r="F118" s="894">
        <v>0</v>
      </c>
      <c r="G118" s="894">
        <v>0</v>
      </c>
      <c r="H118" s="895">
        <f t="shared" si="6"/>
        <v>0</v>
      </c>
      <c r="I118" s="895">
        <f t="shared" si="7"/>
        <v>0</v>
      </c>
      <c r="J118" s="894">
        <v>1463403</v>
      </c>
      <c r="K118" s="885"/>
      <c r="L118" s="894">
        <v>0</v>
      </c>
      <c r="M118" s="894">
        <v>0</v>
      </c>
      <c r="N118" s="894">
        <v>0</v>
      </c>
      <c r="O118" s="896">
        <f t="shared" si="8"/>
        <v>0</v>
      </c>
      <c r="P118" s="896">
        <f t="shared" si="9"/>
        <v>0</v>
      </c>
      <c r="Q118" s="938">
        <v>68</v>
      </c>
    </row>
    <row r="119" spans="1:17" ht="13.5" customHeight="1">
      <c r="A119" s="937">
        <v>107</v>
      </c>
      <c r="B119" s="922" t="s">
        <v>667</v>
      </c>
      <c r="C119" s="923" t="s">
        <v>7</v>
      </c>
      <c r="D119" s="944">
        <f t="shared" si="5"/>
        <v>4961663</v>
      </c>
      <c r="E119" s="894">
        <v>5012311</v>
      </c>
      <c r="F119" s="894">
        <v>117815</v>
      </c>
      <c r="G119" s="894">
        <v>150860</v>
      </c>
      <c r="H119" s="895">
        <f t="shared" si="6"/>
        <v>2.3505125679551809E-2</v>
      </c>
      <c r="I119" s="895">
        <f t="shared" si="7"/>
        <v>3.0097892967934352E-2</v>
      </c>
      <c r="J119" s="894">
        <v>4692988</v>
      </c>
      <c r="K119" s="885"/>
      <c r="L119" s="894">
        <v>10625</v>
      </c>
      <c r="M119" s="894">
        <v>259</v>
      </c>
      <c r="N119" s="894">
        <v>323</v>
      </c>
      <c r="O119" s="896">
        <f>IF(M119&gt;0,M119/L119,0)</f>
        <v>2.4376470588235295E-2</v>
      </c>
      <c r="P119" s="896">
        <f t="shared" si="9"/>
        <v>3.04E-2</v>
      </c>
      <c r="Q119" s="938">
        <v>69</v>
      </c>
    </row>
    <row r="120" spans="1:17" ht="13.5" customHeight="1">
      <c r="A120" s="945"/>
      <c r="B120" s="933" t="s">
        <v>539</v>
      </c>
      <c r="C120" s="932" t="s">
        <v>530</v>
      </c>
      <c r="D120" s="934">
        <f>SUM(D13:D119)</f>
        <v>1017818388</v>
      </c>
      <c r="E120" s="900">
        <f>SUM(E13:E119)</f>
        <v>1119986515</v>
      </c>
      <c r="F120" s="900">
        <f>SUM(F13:F119)</f>
        <v>0</v>
      </c>
      <c r="G120" s="900">
        <f>SUM(G13:G119)</f>
        <v>0</v>
      </c>
      <c r="H120" s="901"/>
      <c r="I120" s="901"/>
      <c r="J120" s="900">
        <v>1017818388</v>
      </c>
      <c r="K120" s="885"/>
      <c r="L120" s="900">
        <f>SUM(L13:L119)</f>
        <v>305616414</v>
      </c>
      <c r="M120" s="900">
        <f>SUM(M13:M119)</f>
        <v>0</v>
      </c>
      <c r="N120" s="900">
        <f>SUM(N13:N119)</f>
        <v>0</v>
      </c>
      <c r="O120" s="901"/>
      <c r="P120" s="901"/>
    </row>
  </sheetData>
  <sheetProtection algorithmName="SHA-512" hashValue="bhUpztl12lMxNcYTG6s3KulW4u1TK7cX7V7L7oxrrGpZN/9UOfpPyyCSrfpYdtpmn2XLn5XlPQA0g2ODuU/KDw==" saltValue="YOUziOws64Hy7eEygQoHmA==" spinCount="100000" sheet="1" objects="1" scenarios="1"/>
  <mergeCells count="4">
    <mergeCell ref="D10:D11"/>
    <mergeCell ref="E10:I10"/>
    <mergeCell ref="J10:J11"/>
    <mergeCell ref="L10:P10"/>
  </mergeCells>
  <phoneticPr fontId="13"/>
  <pageMargins left="0.39370078740157483" right="0.39370078740157483" top="0.59055118110236227" bottom="0.39370078740157483" header="0.19685039370078741" footer="0.19685039370078741"/>
  <pageSetup paperSize="9" scale="65" orientation="portrait" r:id="rId1"/>
  <colBreaks count="1" manualBreakCount="1">
    <brk id="11"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6ec02ba-165a-4860-906d-11f616c3c603">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B286C4F5E196443B9CC9BB378DC0EC7" ma:contentTypeVersion="12" ma:contentTypeDescription="新しいドキュメントを作成します。" ma:contentTypeScope="" ma:versionID="ceb8e104ca157ae62f608814dbf30a88">
  <xsd:schema xmlns:xsd="http://www.w3.org/2001/XMLSchema" xmlns:xs="http://www.w3.org/2001/XMLSchema" xmlns:p="http://schemas.microsoft.com/office/2006/metadata/properties" xmlns:ns2="76ec02ba-165a-4860-906d-11f616c3c603" xmlns:ns3="43bbaa11-25c5-4dab-98e5-780c5881f342" targetNamespace="http://schemas.microsoft.com/office/2006/metadata/properties" ma:root="true" ma:fieldsID="48fdcac1abdab80feb34a4b9ec409e32" ns2:_="" ns3:_="">
    <xsd:import namespace="76ec02ba-165a-4860-906d-11f616c3c603"/>
    <xsd:import namespace="43bbaa11-25c5-4dab-98e5-780c5881f34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2:MediaServiceDateTaken" minOccurs="0"/>
                <xsd:element ref="ns2:MediaLengthInSeconds" minOccurs="0"/>
                <xsd:element ref="ns3:SharedWithUsers" minOccurs="0"/>
                <xsd:element ref="ns3:SharedWithDetails"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ec02ba-165a-4860-906d-11f616c3c6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55f4c47a-015a-49f5-851f-1af3a137694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bbaa11-25c5-4dab-98e5-780c5881f342"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10835C0-978D-4F1F-8D0D-BFE7C147E91A}">
  <ds:schemaRefs>
    <ds:schemaRef ds:uri="http://purl.org/dc/dcmitype/"/>
    <ds:schemaRef ds:uri="43bbaa11-25c5-4dab-98e5-780c5881f342"/>
    <ds:schemaRef ds:uri="76ec02ba-165a-4860-906d-11f616c3c603"/>
    <ds:schemaRef ds:uri="http://www.w3.org/XML/1998/namespace"/>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3A9ECC46-21A1-4F37-80C7-F2126BE5E3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ec02ba-165a-4860-906d-11f616c3c603"/>
    <ds:schemaRef ds:uri="43bbaa11-25c5-4dab-98e5-780c5881f3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868BDD0-F492-4AF0-8206-D762BFCBE13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18</vt:i4>
      </vt:variant>
    </vt:vector>
  </HeadingPairs>
  <TitlesOfParts>
    <vt:vector size="52" baseType="lpstr">
      <vt:lpstr>表紙</vt:lpstr>
      <vt:lpstr>(入力用)総括表</vt:lpstr>
      <vt:lpstr>建設⇒</vt:lpstr>
      <vt:lpstr>用語定義(建設投資)</vt:lpstr>
      <vt:lpstr>第17表(建設Ori)</vt:lpstr>
      <vt:lpstr>第17表(青森40部門)</vt:lpstr>
      <vt:lpstr>投入係数(建設)</vt:lpstr>
      <vt:lpstr>投入分析(建設)</vt:lpstr>
      <vt:lpstr>経済波及効果(建設)</vt:lpstr>
      <vt:lpstr>設備投資・需要増⇒</vt:lpstr>
      <vt:lpstr>目次</vt:lpstr>
      <vt:lpstr>留意点</vt:lpstr>
      <vt:lpstr>用語定義（設備・生産）</vt:lpstr>
      <vt:lpstr>①a-15</vt:lpstr>
      <vt:lpstr>①b-15 </vt:lpstr>
      <vt:lpstr>①a-40(設備)</vt:lpstr>
      <vt:lpstr>①a-40(生産)</vt:lpstr>
      <vt:lpstr>①b-40(設備)</vt:lpstr>
      <vt:lpstr>①b-40(生産)</vt:lpstr>
      <vt:lpstr>②-40</vt:lpstr>
      <vt:lpstr>③-40</vt:lpstr>
      <vt:lpstr>④-40</vt:lpstr>
      <vt:lpstr>①a-15フロー</vt:lpstr>
      <vt:lpstr>①a-40フロー</vt:lpstr>
      <vt:lpstr>①b-15フロー</vt:lpstr>
      <vt:lpstr>①b-40フロー</vt:lpstr>
      <vt:lpstr>②-40フロー</vt:lpstr>
      <vt:lpstr>③-40フロー</vt:lpstr>
      <vt:lpstr>④-40フロー</vt:lpstr>
      <vt:lpstr>参考1</vt:lpstr>
      <vt:lpstr>参考2</vt:lpstr>
      <vt:lpstr>参考3</vt:lpstr>
      <vt:lpstr>マージン率（40）</vt:lpstr>
      <vt:lpstr>マージン率 (107）</vt:lpstr>
      <vt:lpstr>'(入力用)総括表'!Print_Area</vt:lpstr>
      <vt:lpstr>'①a-40(生産)'!Print_Area</vt:lpstr>
      <vt:lpstr>'①a-40(設備)'!Print_Area</vt:lpstr>
      <vt:lpstr>'②-40'!Print_Area</vt:lpstr>
      <vt:lpstr>'経済波及効果(建設)'!Print_Area</vt:lpstr>
      <vt:lpstr>建設⇒!Print_Area</vt:lpstr>
      <vt:lpstr>参考1!Print_Area</vt:lpstr>
      <vt:lpstr>参考3!Print_Area</vt:lpstr>
      <vt:lpstr>設備投資・需要増⇒!Print_Area</vt:lpstr>
      <vt:lpstr>'第17表(青森40部門)'!Print_Area</vt:lpstr>
      <vt:lpstr>'投入係数(建設)'!Print_Area</vt:lpstr>
      <vt:lpstr>'投入分析(建設)'!Print_Area</vt:lpstr>
      <vt:lpstr>表紙!Print_Area</vt:lpstr>
      <vt:lpstr>目次!Print_Area</vt:lpstr>
      <vt:lpstr>'用語定義(建設投資)'!Print_Area</vt:lpstr>
      <vt:lpstr>留意点!Print_Area</vt:lpstr>
      <vt:lpstr>'マージン率 (107）'!Print_Titles</vt:lpstr>
      <vt:lpstr>参考2!Print_Titles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1900-12-31T15:00:00Z</cp:lastPrinted>
  <dcterms:created xsi:type="dcterms:W3CDTF">1900-12-31T15:00:00Z</dcterms:created>
  <dcterms:modified xsi:type="dcterms:W3CDTF">2024-01-23T07:47:11Z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0x0101008B286C4F5E196443B9CC9BB378DC0EC7</vt:lpwstr>
  </property>
  <property fmtid="{D5CDD505-2E9C-101B-9397-08002B2CF9AE}" pid="3" name="MediaServiceImageTags">
    <vt:lpwstr/>
  </property>
</Properties>
</file>