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マイドライブ\終沈　ろ材\100. ガイドライン\29B 作成\コスト試算用資料\国交省提出用　20200917\"/>
    </mc:Choice>
  </mc:AlternateContent>
  <bookViews>
    <workbookView xWindow="0" yWindow="0" windowWidth="28740" windowHeight="12405"/>
  </bookViews>
  <sheets>
    <sheet name="質的向上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N28" i="1"/>
  <c r="N25" i="1"/>
  <c r="N19" i="1"/>
  <c r="N29" i="1" l="1"/>
  <c r="N20" i="1"/>
  <c r="N21" i="1" l="1"/>
  <c r="H12" i="1"/>
  <c r="N31" i="1" s="1"/>
  <c r="N32" i="1" s="1"/>
  <c r="N34" i="1" s="1"/>
  <c r="H11" i="1"/>
  <c r="N22" i="1" s="1"/>
  <c r="N23" i="1" l="1"/>
  <c r="N24" i="1" s="1"/>
  <c r="N26" i="1" s="1"/>
  <c r="N35" i="1" s="1"/>
</calcChain>
</file>

<file path=xl/sharedStrings.xml><?xml version="1.0" encoding="utf-8"?>
<sst xmlns="http://schemas.openxmlformats.org/spreadsheetml/2006/main" count="78" uniqueCount="55">
  <si>
    <t>建設費</t>
    <rPh sb="0" eb="3">
      <t>ケンセツヒ</t>
    </rPh>
    <phoneticPr fontId="1"/>
  </si>
  <si>
    <t>土木</t>
    <rPh sb="0" eb="2">
      <t>ドボク</t>
    </rPh>
    <phoneticPr fontId="1"/>
  </si>
  <si>
    <t>建設費年価</t>
    <rPh sb="0" eb="3">
      <t>ケンセツヒ</t>
    </rPh>
    <rPh sb="3" eb="4">
      <t>ネン</t>
    </rPh>
    <rPh sb="4" eb="5">
      <t>カ</t>
    </rPh>
    <phoneticPr fontId="1"/>
  </si>
  <si>
    <t>設計諸元</t>
    <rPh sb="0" eb="2">
      <t>セッケイ</t>
    </rPh>
    <rPh sb="2" eb="4">
      <t>ショゲン</t>
    </rPh>
    <phoneticPr fontId="1"/>
  </si>
  <si>
    <t>総費用（年価換算値）</t>
    <rPh sb="0" eb="3">
      <t>ソウヒヨウ</t>
    </rPh>
    <rPh sb="4" eb="5">
      <t>ネン</t>
    </rPh>
    <rPh sb="5" eb="6">
      <t>カ</t>
    </rPh>
    <rPh sb="6" eb="8">
      <t>カンザン</t>
    </rPh>
    <rPh sb="8" eb="9">
      <t>チ</t>
    </rPh>
    <phoneticPr fontId="1"/>
  </si>
  <si>
    <t>従来技術</t>
    <rPh sb="0" eb="2">
      <t>ジュウライ</t>
    </rPh>
    <rPh sb="2" eb="4">
      <t>ギジュツ</t>
    </rPh>
    <phoneticPr fontId="1"/>
  </si>
  <si>
    <t>革新的技術</t>
    <rPh sb="0" eb="3">
      <t>カクシンテキ</t>
    </rPh>
    <rPh sb="3" eb="5">
      <t>ギジュツ</t>
    </rPh>
    <phoneticPr fontId="1"/>
  </si>
  <si>
    <t>建設費合計</t>
    <rPh sb="0" eb="3">
      <t>ケンセツヒ</t>
    </rPh>
    <rPh sb="3" eb="5">
      <t>ゴウケイ</t>
    </rPh>
    <phoneticPr fontId="1"/>
  </si>
  <si>
    <t>土木</t>
    <rPh sb="0" eb="2">
      <t>ドボク</t>
    </rPh>
    <phoneticPr fontId="1"/>
  </si>
  <si>
    <t>維持管理費</t>
    <rPh sb="0" eb="2">
      <t>イジ</t>
    </rPh>
    <rPh sb="2" eb="5">
      <t>カンリヒ</t>
    </rPh>
    <phoneticPr fontId="1"/>
  </si>
  <si>
    <t>総費用（年価換算）</t>
    <rPh sb="0" eb="3">
      <t>ソウヒヨウ</t>
    </rPh>
    <rPh sb="4" eb="5">
      <t>ネン</t>
    </rPh>
    <rPh sb="5" eb="6">
      <t>カ</t>
    </rPh>
    <rPh sb="6" eb="8">
      <t>カンザン</t>
    </rPh>
    <phoneticPr fontId="1"/>
  </si>
  <si>
    <r>
      <t>Y=0.0127Xa</t>
    </r>
    <r>
      <rPr>
        <vertAlign val="superscript"/>
        <sz val="11"/>
        <color theme="1"/>
        <rFont val="ＭＳ Ｐゴシック"/>
        <family val="3"/>
        <charset val="128"/>
      </rPr>
      <t>0.736</t>
    </r>
    <phoneticPr fontId="1"/>
  </si>
  <si>
    <r>
      <t>Y=8.12Xa</t>
    </r>
    <r>
      <rPr>
        <vertAlign val="superscript"/>
        <sz val="11"/>
        <color theme="1"/>
        <rFont val="ＭＳ Ｐゴシック"/>
        <family val="3"/>
        <charset val="128"/>
      </rPr>
      <t>0.460</t>
    </r>
    <phoneticPr fontId="1"/>
  </si>
  <si>
    <t>-</t>
    <phoneticPr fontId="1"/>
  </si>
  <si>
    <t>利子率＝ｉ　（％）</t>
    <rPh sb="0" eb="2">
      <t>リシ</t>
    </rPh>
    <rPh sb="2" eb="3">
      <t>リツ</t>
    </rPh>
    <phoneticPr fontId="1"/>
  </si>
  <si>
    <t>耐用年数＝n　（年）</t>
    <rPh sb="0" eb="2">
      <t>タイヨウ</t>
    </rPh>
    <rPh sb="2" eb="4">
      <t>ネンスウ</t>
    </rPh>
    <rPh sb="8" eb="9">
      <t>ネン</t>
    </rPh>
    <phoneticPr fontId="1"/>
  </si>
  <si>
    <t>小計</t>
    <rPh sb="0" eb="2">
      <t>ショウケイ</t>
    </rPh>
    <phoneticPr fontId="1"/>
  </si>
  <si>
    <t>年価換算係数　（－）
　　　ｉ＋ｉ/（（ｉ＋1）n－1）</t>
    <rPh sb="0" eb="1">
      <t>ネン</t>
    </rPh>
    <rPh sb="1" eb="2">
      <t>カ</t>
    </rPh>
    <rPh sb="2" eb="4">
      <t>カンザン</t>
    </rPh>
    <rPh sb="4" eb="6">
      <t>ケイスウ</t>
    </rPh>
    <phoneticPr fontId="1"/>
  </si>
  <si>
    <t>項目</t>
    <rPh sb="0" eb="2">
      <t>コウモク</t>
    </rPh>
    <phoneticPr fontId="1"/>
  </si>
  <si>
    <t>区分</t>
    <rPh sb="0" eb="2">
      <t>クブン</t>
    </rPh>
    <phoneticPr fontId="1"/>
  </si>
  <si>
    <t>単位</t>
    <rPh sb="0" eb="2">
      <t>タンイ</t>
    </rPh>
    <phoneticPr fontId="1"/>
  </si>
  <si>
    <t>百万円</t>
    <rPh sb="0" eb="3">
      <t>ヒャクマンエン</t>
    </rPh>
    <phoneticPr fontId="1"/>
  </si>
  <si>
    <t>百万円/年</t>
    <rPh sb="0" eb="3">
      <t>ヒャクマンエン</t>
    </rPh>
    <rPh sb="4" eb="5">
      <t>ネン</t>
    </rPh>
    <phoneticPr fontId="1"/>
  </si>
  <si>
    <r>
      <t>Y=0.0007Xa</t>
    </r>
    <r>
      <rPr>
        <vertAlign val="superscript"/>
        <sz val="11"/>
        <color theme="1"/>
        <rFont val="ＭＳ Ｐゴシック"/>
        <family val="3"/>
        <charset val="128"/>
      </rPr>
      <t>0.759</t>
    </r>
    <phoneticPr fontId="1"/>
  </si>
  <si>
    <t>関数</t>
    <rPh sb="0" eb="2">
      <t>カンスウ</t>
    </rPh>
    <phoneticPr fontId="1"/>
  </si>
  <si>
    <t>％</t>
    <phoneticPr fontId="1"/>
  </si>
  <si>
    <t>備考</t>
    <rPh sb="0" eb="2">
      <t>ビコウ</t>
    </rPh>
    <phoneticPr fontId="1"/>
  </si>
  <si>
    <t>Xa</t>
    <phoneticPr fontId="1"/>
  </si>
  <si>
    <t>不要</t>
    <rPh sb="0" eb="2">
      <t>フヨウ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</si>
  <si>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</si>
  <si>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</si>
  <si>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</si>
  <si>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</si>
  <si>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⑦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</si>
  <si>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</si>
  <si>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</si>
  <si>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</si>
  <si>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</si>
  <si>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機械＆電気</t>
    <rPh sb="0" eb="2">
      <t>キカイ</t>
    </rPh>
    <rPh sb="3" eb="5">
      <t>デンキ</t>
    </rPh>
    <phoneticPr fontId="1"/>
  </si>
  <si>
    <t>総費用（年価換算）削減率</t>
    <rPh sb="0" eb="3">
      <t>ソウヒヨウ</t>
    </rPh>
    <rPh sb="4" eb="5">
      <t>ネン</t>
    </rPh>
    <rPh sb="5" eb="6">
      <t>カ</t>
    </rPh>
    <rPh sb="6" eb="8">
      <t>カンザン</t>
    </rPh>
    <rPh sb="9" eb="11">
      <t>サクゲン</t>
    </rPh>
    <rPh sb="11" eb="12">
      <t>リツ</t>
    </rPh>
    <phoneticPr fontId="1"/>
  </si>
  <si>
    <r>
      <t>Y=8.42Xa</t>
    </r>
    <r>
      <rPr>
        <vertAlign val="superscript"/>
        <sz val="11"/>
        <color theme="1"/>
        <rFont val="ＭＳ Ｐゴシック"/>
        <family val="3"/>
        <charset val="128"/>
      </rPr>
      <t>0.460</t>
    </r>
    <phoneticPr fontId="1"/>
  </si>
  <si>
    <t>①+②</t>
    <phoneticPr fontId="1"/>
  </si>
  <si>
    <t>⑤</t>
    <phoneticPr fontId="1"/>
  </si>
  <si>
    <t>③+④</t>
    <phoneticPr fontId="1"/>
  </si>
  <si>
    <t>⑥</t>
    <phoneticPr fontId="1"/>
  </si>
  <si>
    <t>⑤+⑥</t>
    <phoneticPr fontId="1"/>
  </si>
  <si>
    <r>
      <t>Y=0.0575Xa</t>
    </r>
    <r>
      <rPr>
        <vertAlign val="superscript"/>
        <sz val="11"/>
        <color theme="1"/>
        <rFont val="ＭＳ Ｐゴシック"/>
        <family val="3"/>
        <charset val="128"/>
      </rPr>
      <t>0.871</t>
    </r>
    <phoneticPr fontId="1"/>
  </si>
  <si>
    <t>⑩</t>
    <phoneticPr fontId="1"/>
  </si>
  <si>
    <t>⑪</t>
    <phoneticPr fontId="1"/>
  </si>
  <si>
    <t>⑪</t>
    <phoneticPr fontId="1"/>
  </si>
  <si>
    <t>⑪+⑫</t>
    <phoneticPr fontId="1"/>
  </si>
  <si>
    <t>（1－⑬/⑦）×100</t>
    <phoneticPr fontId="1"/>
  </si>
  <si>
    <t>計算値</t>
    <rPh sb="0" eb="3">
      <t>ケイサンチ</t>
    </rPh>
    <phoneticPr fontId="1"/>
  </si>
  <si>
    <r>
      <t>導入後設計日最大処理水</t>
    </r>
    <r>
      <rPr>
        <vertAlign val="superscript"/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2"/>
        <charset val="128"/>
      </rPr>
      <t>　（m</t>
    </r>
    <r>
      <rPr>
        <vertAlign val="superscript"/>
        <sz val="11"/>
        <color theme="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</rPr>
      <t>/日）</t>
    </r>
    <rPh sb="0" eb="2">
      <t>ドウニュウ</t>
    </rPh>
    <rPh sb="2" eb="3">
      <t>ゴ</t>
    </rPh>
    <rPh sb="3" eb="5">
      <t>セッケイ</t>
    </rPh>
    <rPh sb="5" eb="6">
      <t>ニチ</t>
    </rPh>
    <rPh sb="6" eb="8">
      <t>サイダイ</t>
    </rPh>
    <rPh sb="8" eb="10">
      <t>ショリ</t>
    </rPh>
    <rPh sb="10" eb="11">
      <t>スイ</t>
    </rPh>
    <rPh sb="17" eb="18">
      <t>ニチ</t>
    </rPh>
    <phoneticPr fontId="1"/>
  </si>
  <si>
    <t>　　※　革新的技術を導入する最終沈殿池において、技術導入後に処理される水量の設計値。</t>
    <rPh sb="4" eb="9">
      <t>カクシンテキギジュツ</t>
    </rPh>
    <rPh sb="10" eb="12">
      <t>ドウニュウ</t>
    </rPh>
    <rPh sb="14" eb="16">
      <t>サイシュウ</t>
    </rPh>
    <rPh sb="16" eb="19">
      <t>チンデンチ</t>
    </rPh>
    <rPh sb="24" eb="26">
      <t>ギジュツ</t>
    </rPh>
    <rPh sb="26" eb="28">
      <t>ドウニュウ</t>
    </rPh>
    <rPh sb="28" eb="29">
      <t>ゴ</t>
    </rPh>
    <rPh sb="30" eb="32">
      <t>ショリ</t>
    </rPh>
    <rPh sb="35" eb="37">
      <t>スイリョウ</t>
    </rPh>
    <rPh sb="38" eb="41">
      <t>セッケイチ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</si>
</sst>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E7FFE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1" xfId="0" applyNumberFormat="1" applyFont="1" applyFill="1" applyBorder="1">
      <alignment vertical="center"/>
    </xf>
    <xf numFmtId="177" fontId="0" fillId="0" borderId="1" xfId="0" applyNumberFormat="1" applyFont="1" applyBorder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3" fontId="0" fillId="3" borderId="1" xfId="0" applyNumberFormat="1" applyFont="1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indent="1"/>
    </xf>
    <xf numFmtId="3" fontId="0" fillId="2" borderId="2" xfId="0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FFE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7"/>
  <sheetViews>
    <sheetView tabSelected="1" zoomScale="115" zoomScaleNormal="115" workbookViewId="0">
      <selection activeCell="M11" sqref="M11"/>
    </sheetView>
  </sheetViews>
  <sheetFormatPr defaultColWidth="8.875" defaultRowHeight="19.149999999999999" customHeight="1" x14ac:dyDescent="0.15"/>
  <cols>
    <col min="1" max="16384" width="8.875" style="1"/>
  </cols>
  <sheetData>
    <row r="3" spans="2:10" ht="25.15" customHeight="1" x14ac:dyDescent="0.15">
      <c r="B3" s="2" t="s">
        <v>3</v>
      </c>
    </row>
    <row r="5" spans="2:10" ht="19.149999999999999" customHeight="1" x14ac:dyDescent="0.15">
      <c r="C5" s="20" t="s">
        <v>53</v>
      </c>
      <c r="D5" s="20"/>
      <c r="E5" s="20"/>
      <c r="F5" s="20"/>
      <c r="G5" s="20"/>
      <c r="H5" s="21">
        <v>45000</v>
      </c>
      <c r="I5" s="22"/>
      <c r="J5" s="8" t="s">
        <v>27</v>
      </c>
    </row>
    <row r="6" spans="2:10" ht="19.149999999999999" customHeight="1" x14ac:dyDescent="0.15">
      <c r="C6" s="9" t="s">
        <v>54</v>
      </c>
      <c r="D6" s="7"/>
      <c r="E6" s="7"/>
      <c r="F6" s="7"/>
      <c r="G6" s="7"/>
      <c r="H6" s="7"/>
      <c r="I6" s="7"/>
      <c r="J6" s="7"/>
    </row>
    <row r="8" spans="2:10" ht="19.149999999999999" customHeight="1" x14ac:dyDescent="0.15">
      <c r="C8" s="16" t="s">
        <v>14</v>
      </c>
      <c r="D8" s="17"/>
      <c r="E8" s="17"/>
      <c r="F8" s="17"/>
      <c r="G8" s="18"/>
      <c r="H8" s="5">
        <v>2.2999999999999998</v>
      </c>
    </row>
    <row r="9" spans="2:10" ht="19.149999999999999" customHeight="1" x14ac:dyDescent="0.15">
      <c r="C9" s="23" t="s">
        <v>15</v>
      </c>
      <c r="D9" s="23"/>
      <c r="E9" s="23"/>
      <c r="F9" s="15" t="s">
        <v>8</v>
      </c>
      <c r="G9" s="15"/>
      <c r="H9" s="4">
        <v>45</v>
      </c>
    </row>
    <row r="10" spans="2:10" ht="18.600000000000001" customHeight="1" x14ac:dyDescent="0.15">
      <c r="C10" s="20"/>
      <c r="D10" s="20"/>
      <c r="E10" s="20"/>
      <c r="F10" s="15" t="s">
        <v>38</v>
      </c>
      <c r="G10" s="15"/>
      <c r="H10" s="4">
        <v>15</v>
      </c>
    </row>
    <row r="11" spans="2:10" ht="18.600000000000001" customHeight="1" x14ac:dyDescent="0.15">
      <c r="C11" s="19" t="s">
        <v>17</v>
      </c>
      <c r="D11" s="19"/>
      <c r="E11" s="19"/>
      <c r="F11" s="15" t="s">
        <v>1</v>
      </c>
      <c r="G11" s="15"/>
      <c r="H11" s="6">
        <f>$H$8/100+$H$8/100/(($H$8/100+1)^H9-1)</f>
        <v>3.590469408580288E-2</v>
      </c>
    </row>
    <row r="12" spans="2:10" ht="18.600000000000001" customHeight="1" x14ac:dyDescent="0.15">
      <c r="C12" s="19"/>
      <c r="D12" s="19"/>
      <c r="E12" s="19"/>
      <c r="F12" s="15" t="s">
        <v>38</v>
      </c>
      <c r="G12" s="15"/>
      <c r="H12" s="6">
        <f>$H$8/100+$H$8/100/(($H$8/100+1)^H10-1)</f>
        <v>7.9582923824779078E-2</v>
      </c>
    </row>
    <row r="13" spans="2:10" ht="18.600000000000001" customHeight="1" x14ac:dyDescent="0.15"/>
    <row r="14" spans="2:10" ht="18.600000000000001" customHeight="1" x14ac:dyDescent="0.15"/>
    <row r="15" spans="2:10" ht="18.600000000000001" customHeight="1" x14ac:dyDescent="0.15"/>
    <row r="16" spans="2:10" ht="25.15" customHeight="1" x14ac:dyDescent="0.15">
      <c r="B16" s="2" t="s">
        <v>4</v>
      </c>
    </row>
    <row r="17" spans="2:15" ht="18.600000000000001" customHeight="1" x14ac:dyDescent="0.15">
      <c r="B17" s="2"/>
    </row>
    <row r="18" spans="2:15" ht="19.149999999999999" customHeight="1" x14ac:dyDescent="0.15">
      <c r="C18" s="15" t="s">
        <v>19</v>
      </c>
      <c r="D18" s="15"/>
      <c r="E18" s="16" t="s">
        <v>18</v>
      </c>
      <c r="F18" s="17"/>
      <c r="G18" s="17"/>
      <c r="H18" s="18"/>
      <c r="I18" s="15" t="s">
        <v>20</v>
      </c>
      <c r="J18" s="15"/>
      <c r="K18" s="15" t="s">
        <v>24</v>
      </c>
      <c r="L18" s="15"/>
      <c r="M18" s="15"/>
      <c r="N18" s="10" t="s">
        <v>52</v>
      </c>
      <c r="O18" s="10" t="s">
        <v>26</v>
      </c>
    </row>
    <row r="19" spans="2:15" ht="19.899999999999999" customHeight="1" x14ac:dyDescent="0.15">
      <c r="C19" s="15" t="s">
        <v>5</v>
      </c>
      <c r="D19" s="15"/>
      <c r="E19" s="15" t="s">
        <v>0</v>
      </c>
      <c r="F19" s="15"/>
      <c r="G19" s="16" t="s">
        <v>8</v>
      </c>
      <c r="H19" s="18"/>
      <c r="I19" s="15" t="s">
        <v>21</v>
      </c>
      <c r="J19" s="15"/>
      <c r="K19" s="15" t="s">
        <v>12</v>
      </c>
      <c r="L19" s="15"/>
      <c r="M19" s="15"/>
      <c r="N19" s="11">
        <f>8.12*H5^0.46</f>
        <v>1122.1057441892367</v>
      </c>
      <c r="O19" s="10" t="s">
        <v>29</v>
      </c>
    </row>
    <row r="20" spans="2:15" ht="19.899999999999999" customHeight="1" x14ac:dyDescent="0.15">
      <c r="C20" s="15"/>
      <c r="D20" s="15"/>
      <c r="E20" s="15"/>
      <c r="F20" s="15"/>
      <c r="G20" s="16" t="s">
        <v>38</v>
      </c>
      <c r="H20" s="18"/>
      <c r="I20" s="15"/>
      <c r="J20" s="15"/>
      <c r="K20" s="15" t="s">
        <v>40</v>
      </c>
      <c r="L20" s="15"/>
      <c r="M20" s="15"/>
      <c r="N20" s="11">
        <f>8.42*H5^0.46</f>
        <v>1163.5628529647011</v>
      </c>
      <c r="O20" s="10" t="s">
        <v>30</v>
      </c>
    </row>
    <row r="21" spans="2:15" ht="19.899999999999999" customHeight="1" x14ac:dyDescent="0.15">
      <c r="C21" s="15"/>
      <c r="D21" s="15"/>
      <c r="E21" s="15"/>
      <c r="F21" s="15"/>
      <c r="G21" s="16" t="s">
        <v>16</v>
      </c>
      <c r="H21" s="18"/>
      <c r="I21" s="15"/>
      <c r="J21" s="15"/>
      <c r="K21" s="15" t="s">
        <v>41</v>
      </c>
      <c r="L21" s="15"/>
      <c r="M21" s="15"/>
      <c r="N21" s="11">
        <f>SUM(N19:N20)</f>
        <v>2285.6685971539378</v>
      </c>
      <c r="O21" s="10"/>
    </row>
    <row r="22" spans="2:15" ht="19.899999999999999" customHeight="1" x14ac:dyDescent="0.15">
      <c r="C22" s="15"/>
      <c r="D22" s="15"/>
      <c r="E22" s="15" t="s">
        <v>2</v>
      </c>
      <c r="F22" s="15"/>
      <c r="G22" s="16" t="s">
        <v>1</v>
      </c>
      <c r="H22" s="18"/>
      <c r="I22" s="15" t="s">
        <v>22</v>
      </c>
      <c r="J22" s="15"/>
      <c r="K22" s="15"/>
      <c r="L22" s="15"/>
      <c r="M22" s="15"/>
      <c r="N22" s="11">
        <f>N19*H11</f>
        <v>40.288863477036728</v>
      </c>
      <c r="O22" s="10" t="s">
        <v>31</v>
      </c>
    </row>
    <row r="23" spans="2:15" ht="19.899999999999999" customHeight="1" x14ac:dyDescent="0.15">
      <c r="C23" s="15"/>
      <c r="D23" s="15"/>
      <c r="E23" s="15"/>
      <c r="F23" s="15"/>
      <c r="G23" s="16" t="s">
        <v>38</v>
      </c>
      <c r="H23" s="18"/>
      <c r="I23" s="15"/>
      <c r="J23" s="15"/>
      <c r="K23" s="15"/>
      <c r="L23" s="15"/>
      <c r="M23" s="15"/>
      <c r="N23" s="11">
        <f>N20*H12</f>
        <v>92.599733892832418</v>
      </c>
      <c r="O23" s="10" t="s">
        <v>32</v>
      </c>
    </row>
    <row r="24" spans="2:15" ht="19.899999999999999" customHeight="1" x14ac:dyDescent="0.15">
      <c r="C24" s="15"/>
      <c r="D24" s="15"/>
      <c r="E24" s="15"/>
      <c r="F24" s="15"/>
      <c r="G24" s="16" t="s">
        <v>16</v>
      </c>
      <c r="H24" s="18"/>
      <c r="I24" s="15"/>
      <c r="J24" s="15"/>
      <c r="K24" s="15" t="s">
        <v>43</v>
      </c>
      <c r="L24" s="15"/>
      <c r="M24" s="15"/>
      <c r="N24" s="11">
        <f>SUM(N22:N23)</f>
        <v>132.88859736986916</v>
      </c>
      <c r="O24" s="10" t="s">
        <v>42</v>
      </c>
    </row>
    <row r="25" spans="2:15" ht="19.899999999999999" customHeight="1" x14ac:dyDescent="0.15">
      <c r="C25" s="15"/>
      <c r="D25" s="15"/>
      <c r="E25" s="16" t="s">
        <v>9</v>
      </c>
      <c r="F25" s="17"/>
      <c r="G25" s="17"/>
      <c r="H25" s="18"/>
      <c r="I25" s="15" t="s">
        <v>22</v>
      </c>
      <c r="J25" s="15"/>
      <c r="K25" s="15" t="s">
        <v>11</v>
      </c>
      <c r="L25" s="15"/>
      <c r="M25" s="15"/>
      <c r="N25" s="11">
        <f>0.0127*H5^0.736</f>
        <v>33.772882658862308</v>
      </c>
      <c r="O25" s="10" t="s">
        <v>44</v>
      </c>
    </row>
    <row r="26" spans="2:15" ht="19.899999999999999" customHeight="1" x14ac:dyDescent="0.15">
      <c r="C26" s="15"/>
      <c r="D26" s="15"/>
      <c r="E26" s="16" t="s">
        <v>10</v>
      </c>
      <c r="F26" s="17"/>
      <c r="G26" s="17"/>
      <c r="H26" s="18"/>
      <c r="I26" s="15" t="s">
        <v>22</v>
      </c>
      <c r="J26" s="15"/>
      <c r="K26" s="15" t="s">
        <v>45</v>
      </c>
      <c r="L26" s="15"/>
      <c r="M26" s="15"/>
      <c r="N26" s="11">
        <f>N24+N25</f>
        <v>166.66148002873146</v>
      </c>
      <c r="O26" s="10" t="s">
        <v>33</v>
      </c>
    </row>
    <row r="27" spans="2:15" ht="19.899999999999999" customHeight="1" x14ac:dyDescent="0.15">
      <c r="C27" s="15" t="s">
        <v>6</v>
      </c>
      <c r="D27" s="15"/>
      <c r="E27" s="15" t="s">
        <v>7</v>
      </c>
      <c r="F27" s="15"/>
      <c r="G27" s="16" t="s">
        <v>1</v>
      </c>
      <c r="H27" s="18"/>
      <c r="I27" s="15" t="s">
        <v>21</v>
      </c>
      <c r="J27" s="15"/>
      <c r="K27" s="15" t="s">
        <v>13</v>
      </c>
      <c r="L27" s="15"/>
      <c r="M27" s="15"/>
      <c r="N27" s="14"/>
      <c r="O27" s="10" t="s">
        <v>28</v>
      </c>
    </row>
    <row r="28" spans="2:15" ht="19.899999999999999" customHeight="1" x14ac:dyDescent="0.15">
      <c r="C28" s="15"/>
      <c r="D28" s="15"/>
      <c r="E28" s="15"/>
      <c r="F28" s="15"/>
      <c r="G28" s="16" t="s">
        <v>38</v>
      </c>
      <c r="H28" s="18"/>
      <c r="I28" s="15"/>
      <c r="J28" s="15"/>
      <c r="K28" s="15" t="s">
        <v>46</v>
      </c>
      <c r="L28" s="15"/>
      <c r="M28" s="15"/>
      <c r="N28" s="12">
        <f>0.0575*H5^0.871</f>
        <v>649.55502101675268</v>
      </c>
      <c r="O28" s="10" t="s">
        <v>34</v>
      </c>
    </row>
    <row r="29" spans="2:15" ht="19.899999999999999" customHeight="1" x14ac:dyDescent="0.15">
      <c r="C29" s="15"/>
      <c r="D29" s="15"/>
      <c r="E29" s="15"/>
      <c r="F29" s="15"/>
      <c r="G29" s="16" t="s">
        <v>16</v>
      </c>
      <c r="H29" s="18"/>
      <c r="I29" s="15"/>
      <c r="J29" s="15"/>
      <c r="K29" s="15" t="s">
        <v>47</v>
      </c>
      <c r="L29" s="15"/>
      <c r="M29" s="15"/>
      <c r="N29" s="12">
        <f>SUM(N27:N28)</f>
        <v>649.55502101675268</v>
      </c>
      <c r="O29" s="10"/>
    </row>
    <row r="30" spans="2:15" ht="19.899999999999999" customHeight="1" x14ac:dyDescent="0.15">
      <c r="C30" s="15"/>
      <c r="D30" s="15"/>
      <c r="E30" s="15" t="s">
        <v>2</v>
      </c>
      <c r="F30" s="15"/>
      <c r="G30" s="16" t="s">
        <v>1</v>
      </c>
      <c r="H30" s="18"/>
      <c r="I30" s="15" t="s">
        <v>22</v>
      </c>
      <c r="J30" s="15"/>
      <c r="K30" s="15" t="s">
        <v>13</v>
      </c>
      <c r="L30" s="15"/>
      <c r="M30" s="15"/>
      <c r="N30" s="14"/>
      <c r="O30" s="10" t="s">
        <v>28</v>
      </c>
    </row>
    <row r="31" spans="2:15" ht="19.899999999999999" customHeight="1" x14ac:dyDescent="0.15">
      <c r="C31" s="15"/>
      <c r="D31" s="15"/>
      <c r="E31" s="15"/>
      <c r="F31" s="15"/>
      <c r="G31" s="16" t="s">
        <v>38</v>
      </c>
      <c r="H31" s="18"/>
      <c r="I31" s="15"/>
      <c r="J31" s="15"/>
      <c r="K31" s="15"/>
      <c r="L31" s="15"/>
      <c r="M31" s="15"/>
      <c r="N31" s="12">
        <f>N28*H12</f>
        <v>51.693487757579</v>
      </c>
      <c r="O31" s="10" t="s">
        <v>48</v>
      </c>
    </row>
    <row r="32" spans="2:15" ht="19.899999999999999" customHeight="1" x14ac:dyDescent="0.15">
      <c r="C32" s="15"/>
      <c r="D32" s="15"/>
      <c r="E32" s="15"/>
      <c r="F32" s="15"/>
      <c r="G32" s="16" t="s">
        <v>16</v>
      </c>
      <c r="H32" s="18"/>
      <c r="I32" s="15"/>
      <c r="J32" s="15"/>
      <c r="K32" s="15" t="s">
        <v>49</v>
      </c>
      <c r="L32" s="15"/>
      <c r="M32" s="15"/>
      <c r="N32" s="12">
        <f>SUM(N30:N31)</f>
        <v>51.693487757579</v>
      </c>
      <c r="O32" s="10" t="s">
        <v>35</v>
      </c>
    </row>
    <row r="33" spans="3:15" ht="19.149999999999999" customHeight="1" x14ac:dyDescent="0.15">
      <c r="C33" s="15"/>
      <c r="D33" s="15"/>
      <c r="E33" s="16" t="s">
        <v>9</v>
      </c>
      <c r="F33" s="17"/>
      <c r="G33" s="17"/>
      <c r="H33" s="18"/>
      <c r="I33" s="15" t="s">
        <v>22</v>
      </c>
      <c r="J33" s="15"/>
      <c r="K33" s="15" t="s">
        <v>23</v>
      </c>
      <c r="L33" s="15"/>
      <c r="M33" s="15"/>
      <c r="N33" s="12">
        <f>0.0007*H5^0.759</f>
        <v>2.3816960586355962</v>
      </c>
      <c r="O33" s="10" t="s">
        <v>36</v>
      </c>
    </row>
    <row r="34" spans="3:15" ht="19.149999999999999" customHeight="1" x14ac:dyDescent="0.15">
      <c r="C34" s="15"/>
      <c r="D34" s="15"/>
      <c r="E34" s="16" t="s">
        <v>10</v>
      </c>
      <c r="F34" s="17"/>
      <c r="G34" s="17"/>
      <c r="H34" s="18"/>
      <c r="I34" s="15" t="s">
        <v>22</v>
      </c>
      <c r="J34" s="15"/>
      <c r="K34" s="15" t="s">
        <v>50</v>
      </c>
      <c r="L34" s="15"/>
      <c r="M34" s="15"/>
      <c r="N34" s="12">
        <f>N32+N33</f>
        <v>54.075183816214597</v>
      </c>
      <c r="O34" s="10" t="s">
        <v>37</v>
      </c>
    </row>
    <row r="35" spans="3:15" ht="19.149999999999999" customHeight="1" x14ac:dyDescent="0.15">
      <c r="C35" s="16" t="s">
        <v>39</v>
      </c>
      <c r="D35" s="17"/>
      <c r="E35" s="17"/>
      <c r="F35" s="17"/>
      <c r="G35" s="17"/>
      <c r="H35" s="18"/>
      <c r="I35" s="15" t="s">
        <v>25</v>
      </c>
      <c r="J35" s="15"/>
      <c r="K35" s="15" t="s">
        <v>51</v>
      </c>
      <c r="L35" s="15"/>
      <c r="M35" s="15"/>
      <c r="N35" s="13">
        <f>(1-N34/N26)*100</f>
        <v>67.55387999260995</v>
      </c>
      <c r="O35" s="10"/>
    </row>
    <row r="36" spans="3:15" ht="19.149999999999999" customHeight="1" x14ac:dyDescent="0.15">
      <c r="O36" s="3"/>
    </row>
    <row r="37" spans="3:15" ht="19.149999999999999" customHeight="1" x14ac:dyDescent="0.15">
      <c r="M37" s="3"/>
    </row>
  </sheetData>
  <mergeCells count="62">
    <mergeCell ref="E25:H25"/>
    <mergeCell ref="E26:H26"/>
    <mergeCell ref="E33:H33"/>
    <mergeCell ref="E34:H34"/>
    <mergeCell ref="C35:H35"/>
    <mergeCell ref="C19:D26"/>
    <mergeCell ref="C11:E12"/>
    <mergeCell ref="C5:G5"/>
    <mergeCell ref="H5:I5"/>
    <mergeCell ref="C9:E10"/>
    <mergeCell ref="C8:G8"/>
    <mergeCell ref="F9:G9"/>
    <mergeCell ref="F10:G10"/>
    <mergeCell ref="F11:G11"/>
    <mergeCell ref="F12:G12"/>
    <mergeCell ref="I18:J18"/>
    <mergeCell ref="K18:M18"/>
    <mergeCell ref="K19:M19"/>
    <mergeCell ref="K20:M20"/>
    <mergeCell ref="I19:J21"/>
    <mergeCell ref="K21:M21"/>
    <mergeCell ref="I22:J24"/>
    <mergeCell ref="K29:M29"/>
    <mergeCell ref="K30:M30"/>
    <mergeCell ref="K31:M31"/>
    <mergeCell ref="K25:M25"/>
    <mergeCell ref="K26:M26"/>
    <mergeCell ref="K27:M27"/>
    <mergeCell ref="K28:M28"/>
    <mergeCell ref="K22:M22"/>
    <mergeCell ref="K23:M23"/>
    <mergeCell ref="K24:M24"/>
    <mergeCell ref="K33:M33"/>
    <mergeCell ref="K34:M34"/>
    <mergeCell ref="K35:M35"/>
    <mergeCell ref="I25:J25"/>
    <mergeCell ref="I26:J26"/>
    <mergeCell ref="I27:J29"/>
    <mergeCell ref="K32:M32"/>
    <mergeCell ref="I30:J32"/>
    <mergeCell ref="I33:J33"/>
    <mergeCell ref="I34:J34"/>
    <mergeCell ref="I35:J35"/>
    <mergeCell ref="C27:D34"/>
    <mergeCell ref="E27:F29"/>
    <mergeCell ref="E30:F32"/>
    <mergeCell ref="G27:H27"/>
    <mergeCell ref="G28:H28"/>
    <mergeCell ref="G29:H29"/>
    <mergeCell ref="G30:H30"/>
    <mergeCell ref="G31:H31"/>
    <mergeCell ref="G32:H32"/>
    <mergeCell ref="C18:D18"/>
    <mergeCell ref="E19:F21"/>
    <mergeCell ref="E22:F24"/>
    <mergeCell ref="E18:H18"/>
    <mergeCell ref="G19:H19"/>
    <mergeCell ref="G21:H21"/>
    <mergeCell ref="G20:H20"/>
    <mergeCell ref="G22:H22"/>
    <mergeCell ref="G23:H23"/>
    <mergeCell ref="G24:H2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質的向上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2019-12-26T00:31:51Z</cp:lastPrinted>
  <dcterms:created xsi:type="dcterms:W3CDTF">2019-11-05T05:23:18Z</dcterms:created>
  <dcterms:modified xsi:type="dcterms:W3CDTF">2020-09-17T07:20:55Z</dcterms:modified>
</cp:coreProperties>
</file>