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鉄道局\"/>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41" i="11"/>
  <c r="AY340" i="11"/>
  <c r="AY338" i="11"/>
  <c r="AY337" i="11"/>
  <c r="AY336" i="11"/>
  <c r="AY321" i="11"/>
  <c r="AY330" i="11" s="1"/>
  <c r="AY329" i="11" l="1"/>
  <c r="AY323" i="11"/>
  <c r="AY327" i="11"/>
  <c r="AY331" i="11"/>
  <c r="AY397" i="11"/>
  <c r="AY333" i="11"/>
  <c r="AY322" i="11"/>
  <c r="AY324" i="11"/>
  <c r="AY328" i="11"/>
  <c r="AY332" i="11"/>
  <c r="AY325" i="11"/>
  <c r="AY326" i="11"/>
  <c r="AY69" i="11"/>
  <c r="AY66" i="11"/>
  <c r="AY75" i="11"/>
  <c r="AY73" i="11"/>
  <c r="AY77" i="11"/>
  <c r="AY74" i="11"/>
  <c r="AY72" i="11"/>
  <c r="AY335" i="11"/>
  <c r="AY214" i="11"/>
  <c r="AY211" i="11"/>
  <c r="AY210" i="11"/>
  <c r="AY209"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2" i="11"/>
  <c r="AY94"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<sst xmlns="http://schemas.openxmlformats.org/spreadsheetml/2006/main" count="2013" uniqueCount="755">
  <si>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</si>
  <si>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</si>
  <si>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</si>
  <si>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</si>
  <si>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</si>
  <si>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</si>
  <si>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</si>
  <si>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</si>
  <si>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</si>
  <si>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</si>
  <si>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</si>
  <si>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</si>
  <si>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</si>
  <si>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</si>
  <si>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</si>
  <si>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</si>
  <si>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</si>
  <si>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</si>
  <si>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</si>
  <si>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</si>
  <si>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</si>
  <si>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</si>
  <si>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</si>
  <si>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</si>
  <si>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</si>
  <si>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</si>
  <si>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</si>
  <si>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</si>
  <si>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</si>
  <si>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</si>
  <si>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</si>
  <si>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</si>
  <si>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</si>
  <si>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</si>
  <si>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</si>
  <si>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</si>
  <si>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</si>
  <si>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</si>
  <si>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</si>
  <si>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</si>
  <si>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</si>
  <si>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</si>
  <si>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</si>
  <si>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</si>
  <si>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</si>
  <si>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</si>
  <si>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</si>
  <si>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</si>
  <si>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</si>
  <si>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</si>
  <si>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</si>
  <si>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</si>
  <si>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</si>
  <si>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</si>
  <si>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</si>
  <si>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</si>
  <si>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</si>
  <si>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</si>
  <si>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</si>
  <si>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</si>
  <si>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</si>
  <si>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</si>
  <si>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</si>
  <si>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</si>
  <si>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</si>
  <si>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</si>
  <si>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</si>
  <si>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</si>
  <si>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</si>
  <si>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</si>
  <si>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</si>
  <si>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</si>
  <si>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</si>
  <si>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</si>
  <si>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</si>
  <si>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</si>
  <si>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</si>
  <si>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</si>
  <si>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</si>
  <si>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</si>
  <si>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</si>
  <si>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</si>
  <si>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</si>
  <si>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</si>
  <si>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</si>
  <si>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</si>
  <si>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</si>
  <si>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</si>
  <si>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</si>
  <si>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</si>
  <si>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</si>
  <si>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</si>
  <si>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</si>
  <si>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</si>
  <si>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</si>
  <si>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</si>
  <si>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</si>
  <si>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</si>
  <si>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</si>
  <si>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</si>
  <si>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</si>
  <si>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</si>
  <si>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</si>
  <si>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</si>
  <si>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</si>
  <si>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</si>
  <si>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</si>
  <si>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</si>
  <si>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</si>
  <si>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</si>
  <si>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</si>
  <si>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</si>
  <si>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</si>
  <si>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</si>
  <si>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</si>
  <si>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</si>
  <si>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</si>
  <si>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</si>
  <si>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</si>
  <si>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</si>
  <si>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</si>
  <si>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</si>
  <si>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</si>
  <si>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</si>
  <si>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</si>
  <si>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</si>
  <si>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</si>
  <si>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</si>
  <si>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</si>
  <si>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</si>
  <si>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</si>
  <si>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</si>
  <si>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</si>
  <si>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</si>
  <si>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</si>
  <si>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</si>
  <si>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</si>
  <si>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</si>
  <si>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</si>
  <si>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</si>
  <si>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</si>
  <si>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</si>
  <si>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</si>
  <si>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</si>
  <si>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</si>
  <si>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</si>
  <si>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</si>
  <si>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</si>
  <si>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</si>
  <si>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</si>
  <si>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</si>
  <si>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</si>
  <si>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</si>
  <si>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</si>
  <si>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</si>
  <si>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</si>
  <si>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</si>
  <si>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</si>
  <si>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</si>
  <si>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</si>
  <si>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</si>
  <si>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</si>
  <si>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</si>
  <si>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</si>
  <si>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</si>
  <si>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</si>
  <si>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</si>
  <si>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</si>
  <si>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</si>
  <si>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</si>
  <si>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</si>
  <si>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</si>
  <si>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</si>
  <si>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</si>
  <si>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</si>
  <si>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</si>
  <si>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</si>
  <si>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</si>
  <si>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</si>
  <si>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</si>
  <si>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</si>
  <si>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</si>
  <si>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</si>
  <si>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</si>
  <si>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</si>
  <si>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</si>
  <si>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</si>
  <si>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</si>
  <si>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</si>
  <si>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</si>
  <si>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</si>
  <si>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</si>
  <si>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</si>
  <si>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</si>
  <si>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</si>
  <si>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</si>
  <si>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</si>
  <si>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</si>
  <si>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</si>
  <si>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</si>
  <si>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</si>
  <si>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</si>
  <si>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</si>
  <si>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</si>
  <si>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</si>
  <si>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</si>
  <si>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</si>
  <si>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</si>
  <si>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</si>
  <si>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</si>
  <si>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</si>
  <si>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</si>
  <si>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</si>
  <si>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</si>
  <si>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</si>
  <si>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</si>
  <si>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</si>
  <si>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</si>
  <si>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</si>
  <si>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</si>
  <si>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</si>
  <si>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</si>
  <si>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</si>
  <si>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</si>
  <si>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</si>
  <si>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</si>
  <si>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</si>
  <si>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</si>
  <si>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</si>
  <si>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</si>
  <si>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</si>
  <si>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</si>
  <si>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</si>
  <si>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</si>
  <si>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</si>
  <si>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</si>
  <si>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</si>
  <si>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</si>
  <si>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</si>
  <si>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</si>
  <si>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</si>
  <si>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</si>
  <si>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</si>
  <si>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</si>
  <si>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</si>
  <si>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</si>
  <si>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</si>
  <si>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</si>
  <si>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</si>
  <si>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</si>
  <si>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</si>
  <si>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</si>
  <si>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</si>
  <si>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</si>
  <si>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</si>
  <si>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</si>
  <si>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</si>
  <si>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</si>
  <si>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</si>
  <si>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</si>
  <si>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</si>
  <si>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</si>
  <si>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</si>
  <si>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</si>
  <si>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</si>
  <si>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</si>
  <si>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</si>
  <si>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</si>
  <si>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</si>
  <si>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</si>
  <si>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</si>
  <si>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</si>
  <si>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</si>
  <si>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</si>
  <si>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</si>
  <si>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</si>
  <si>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</si>
  <si>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</si>
  <si>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</si>
  <si>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</si>
  <si>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</si>
  <si>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</si>
  <si>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</si>
  <si>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</si>
  <si>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</si>
  <si>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</si>
  <si>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</si>
  <si>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</si>
  <si>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</si>
  <si>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</si>
  <si>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</si>
  <si>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</si>
  <si>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</si>
  <si>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</si>
  <si>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</si>
  <si>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</si>
  <si>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</si>
  <si>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</si>
  <si>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</si>
  <si>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</si>
  <si>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</si>
  <si>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</si>
  <si>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</si>
  <si>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</si>
  <si>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</si>
  <si>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</si>
  <si>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</si>
  <si>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</si>
  <si>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</si>
  <si>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</si>
  <si>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</si>
  <si>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</si>
  <si>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</si>
  <si>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</si>
  <si>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</si>
  <si>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</si>
  <si>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</si>
  <si>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</si>
  <si>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</si>
  <si>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</si>
  <si>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</si>
  <si>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</si>
  <si>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</si>
  <si>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</si>
  <si>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</si>
  <si>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</si>
  <si>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</si>
  <si>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</si>
  <si>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</si>
  <si>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</si>
  <si>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</si>
  <si>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</si>
  <si>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</si>
  <si>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</si>
  <si>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</si>
  <si>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</si>
  <si>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</si>
  <si>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</si>
  <si>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</si>
  <si>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</si>
  <si>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</si>
  <si>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</si>
  <si>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</si>
  <si>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</si>
  <si>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</si>
  <si>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</si>
  <si>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</si>
  <si>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</si>
  <si>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</si>
  <si>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</si>
  <si>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</si>
  <si>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</si>
  <si>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</si>
  <si>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</si>
  <si>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</si>
  <si>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</si>
  <si>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</si>
  <si>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</si>
  <si>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</si>
  <si>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</si>
  <si>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</si>
  <si>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</si>
  <si>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</si>
  <si>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</si>
  <si>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</si>
  <si>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</si>
  <si>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</si>
  <si>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</si>
  <si>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</si>
  <si>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</si>
  <si>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</si>
  <si>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</si>
  <si>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</si>
  <si>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</si>
  <si>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</si>
  <si>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</si>
  <si>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</si>
  <si>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</si>
  <si>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</si>
  <si>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</si>
  <si>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</si>
  <si>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</si>
  <si>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</si>
  <si>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</si>
  <si>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</si>
  <si>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</si>
  <si>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</si>
  <si>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</si>
  <si>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</si>
  <si>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</si>
  <si>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</si>
  <si>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</si>
  <si>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</si>
  <si>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</si>
  <si>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</si>
  <si>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</si>
  <si>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</si>
  <si>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</si>
  <si>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</si>
  <si>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</si>
  <si>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</si>
  <si>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</si>
  <si>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</si>
  <si>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</si>
  <si>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</si>
  <si>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</si>
  <si>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</si>
  <si>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</si>
  <si>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</si>
  <si>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</si>
  <si>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</si>
  <si>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</si>
  <si>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</si>
  <si>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</si>
  <si>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</si>
  <si>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</si>
  <si>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</si>
  <si>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</si>
  <si>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</si>
  <si>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</si>
  <si>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</si>
  <si>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</si>
  <si>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</si>
  <si>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</si>
  <si>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</si>
  <si>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</si>
  <si>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</si>
  <si>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</si>
  <si>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</si>
  <si>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</si>
  <si>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</si>
  <si>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</si>
  <si>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</si>
  <si>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</si>
  <si>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</si>
  <si>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</si>
  <si>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</si>
  <si>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</si>
  <si>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</si>
  <si>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</si>
  <si>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</si>
  <si>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</si>
  <si>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</si>
  <si>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</si>
  <si>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</si>
  <si>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</si>
  <si>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</si>
  <si>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</si>
  <si>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</si>
  <si>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</si>
  <si>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</si>
  <si>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</si>
  <si>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</si>
  <si>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</si>
  <si>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</si>
  <si>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</si>
  <si>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</si>
  <si>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</si>
  <si>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</si>
  <si>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</si>
  <si>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</si>
  <si>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</si>
  <si>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</si>
  <si>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</si>
  <si>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</si>
  <si>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</si>
  <si>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</si>
  <si>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</si>
  <si>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</si>
  <si>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</si>
  <si>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</si>
  <si>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</si>
  <si>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</si>
  <si>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</si>
  <si>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</si>
  <si>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</si>
  <si>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</si>
  <si>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</si>
  <si>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</si>
  <si>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</si>
  <si>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</si>
  <si>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</si>
  <si>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</si>
  <si>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</si>
  <si>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</si>
  <si>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</si>
  <si>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</si>
  <si>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</si>
  <si>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</si>
  <si>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</si>
  <si>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</si>
  <si>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</si>
  <si>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</si>
  <si>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</si>
  <si>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</si>
  <si>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</si>
  <si>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</si>
  <si>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</si>
  <si>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</si>
  <si>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</si>
  <si>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</si>
  <si>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</si>
  <si>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</si>
  <si>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</si>
  <si>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</si>
  <si>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</si>
  <si>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</si>
  <si>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</si>
  <si>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</si>
  <si>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</si>
  <si>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</si>
  <si>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</si>
  <si>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</si>
  <si>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</si>
  <si>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</si>
  <si>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</si>
  <si>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</si>
  <si>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</si>
  <si>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</si>
  <si>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</si>
  <si>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</si>
  <si>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</si>
  <si>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</si>
  <si>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</si>
  <si>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</si>
  <si>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</si>
  <si>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</si>
  <si>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</si>
  <si>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</si>
  <si>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</si>
  <si>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</si>
  <si>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</si>
  <si>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</si>
  <si>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</si>
  <si>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</si>
  <si>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</si>
  <si>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</si>
  <si>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</si>
  <si>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</si>
  <si>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</si>
  <si>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</si>
  <si>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</si>
  <si>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</si>
  <si>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</si>
  <si>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</si>
  <si>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</si>
  <si>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</si>
  <si>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</si>
  <si>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</si>
  <si>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</si>
  <si>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</si>
  <si>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</si>
  <si>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</si>
  <si>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</si>
  <si>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</si>
  <si>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</si>
  <si>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</si>
  <si>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</si>
  <si>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</si>
  <si>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</si>
  <si>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</si>
  <si>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</si>
  <si>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</si>
  <si>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</si>
  <si>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</si>
  <si>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</si>
  <si>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</si>
  <si>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</si>
  <si>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</si>
  <si>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</si>
  <si>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</si>
  <si>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</si>
  <si>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</si>
  <si>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</si>
  <si>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</si>
  <si>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</si>
  <si>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</si>
  <si>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</si>
  <si>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</si>
  <si>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</si>
  <si>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</si>
  <si>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</si>
  <si>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</si>
  <si>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</si>
  <si>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</si>
  <si>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</si>
  <si>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</si>
  <si>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</si>
  <si>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</si>
  <si>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</si>
  <si>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</si>
  <si>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</si>
  <si>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</si>
  <si>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</si>
  <si>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</si>
  <si>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</si>
  <si>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</si>
  <si>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</si>
  <si>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</si>
  <si>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</si>
  <si>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</si>
  <si>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</si>
  <si>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</si>
  <si>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</si>
  <si>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</si>
  <si>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</si>
  <si>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</si>
  <si>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</si>
  <si>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</si>
  <si>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</si>
  <si>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</si>
  <si>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</si>
  <si>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</si>
  <si>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</si>
  <si>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</si>
  <si>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</si>
  <si>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</si>
  <si>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</si>
  <si>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</si>
  <si>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</si>
  <si>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</si>
  <si>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</si>
  <si>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</si>
  <si>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</si>
  <si>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</si>
  <si>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</si>
  <si>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</si>
  <si>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</si>
  <si>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</si>
  <si>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</si>
  <si>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</si>
  <si>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</si>
  <si>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</si>
  <si>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</si>
  <si>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</si>
  <si>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</si>
  <si>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</si>
  <si>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</si>
  <si>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</si>
  <si>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</si>
  <si>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</si>
  <si>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</si>
  <si>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</si>
  <si>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</si>
  <si>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</si>
  <si>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</si>
  <si>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</si>
  <si>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</si>
  <si>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</si>
  <si>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</si>
  <si>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</si>
  <si>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</si>
  <si>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</si>
  <si>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</si>
  <si>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</si>
  <si>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</si>
  <si>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</si>
  <si>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</si>
  <si>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</si>
  <si>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</si>
  <si>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</si>
  <si>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</si>
  <si>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</si>
  <si>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</si>
  <si>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</si>
  <si>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</si>
  <si>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</si>
  <si>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</si>
  <si>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</si>
  <si>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</si>
  <si>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</si>
  <si>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</si>
  <si>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</si>
  <si>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</si>
  <si>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</si>
  <si>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</si>
  <si>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</si>
  <si>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</si>
  <si>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</si>
  <si>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</si>
  <si>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</si>
  <si>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</si>
  <si>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</si>
  <si>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</si>
  <si>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</si>
  <si>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</si>
  <si>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</si>
  <si>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</si>
  <si>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</si>
  <si>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</si>
  <si>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</si>
  <si>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</si>
  <si>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</si>
  <si>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鉄道局</t>
  </si>
  <si>
    <t>令和元年度</t>
  </si>
  <si>
    <t>終了予定なし</t>
  </si>
  <si>
    <t>技術企画課技術開発室</t>
  </si>
  <si>
    <t>―</t>
  </si>
  <si>
    <t>交通政策基本計画（平成27年2月閣議決定）
社会資本整備重点計画（平成27年9月閣議決定）</t>
  </si>
  <si>
    <t>鉄道分野での生産性向上を図るため、国が主体的に関与しなければ実現が困難と思われるテーマについて、鉄道事業者等と技術開発及びその技術の普及を進める。</t>
  </si>
  <si>
    <t>-</t>
  </si>
  <si>
    <t>技術研究開発委託費</t>
  </si>
  <si>
    <t>各課題終了から３～７年後を経過した時点での実用化率を50%とする。</t>
  </si>
  <si>
    <t>実用化された課題数の割合：
３～７年前に終了した課題の実用化件数／課題件数</t>
  </si>
  <si>
    <t>毎年度、事業者へのヒアリングに基づいて国土交通省で算出。</t>
  </si>
  <si>
    <t>課題の案件数</t>
  </si>
  <si>
    <t>件数</t>
  </si>
  <si>
    <t>執行額／課題の案件数　　　　　　　　</t>
    <phoneticPr fontId="5"/>
  </si>
  <si>
    <t>百万円</t>
  </si>
  <si>
    <t>執行額/課題の案件数</t>
    <phoneticPr fontId="5"/>
  </si>
  <si>
    <t>103/1</t>
  </si>
  <si>
    <t>188/2</t>
  </si>
  <si>
    <t>／　</t>
    <phoneticPr fontId="5"/>
  </si>
  <si>
    <t>新31-0053</t>
  </si>
  <si>
    <t>新31</t>
  </si>
  <si>
    <t>○</t>
  </si>
  <si>
    <t>-</t>
    <phoneticPr fontId="5"/>
  </si>
  <si>
    <t>国が主体的に関与すべき鉄道の技術開発及びその技術の普及を進めるため、委託事業を行う。</t>
    <phoneticPr fontId="5"/>
  </si>
  <si>
    <t>60/1</t>
    <phoneticPr fontId="5"/>
  </si>
  <si>
    <t>399/5</t>
    <phoneticPr fontId="5"/>
  </si>
  <si>
    <t>１１．ＩＣＴの利活用及び技術研究開発の推進</t>
    <phoneticPr fontId="5"/>
  </si>
  <si>
    <t>委託契約により技術開発を実施</t>
    <rPh sb="0" eb="4">
      <t>イタクケイヤク</t>
    </rPh>
    <rPh sb="7" eb="11">
      <t>ギジュツカイハツ</t>
    </rPh>
    <rPh sb="12" eb="14">
      <t>ジッシ</t>
    </rPh>
    <phoneticPr fontId="5"/>
  </si>
  <si>
    <t>(41)技術研究開発を推進する</t>
    <phoneticPr fontId="5"/>
  </si>
  <si>
    <t>‐</t>
  </si>
  <si>
    <t>事業計画の変更等により、年度内の実施が困難となったため。</t>
    <phoneticPr fontId="5"/>
  </si>
  <si>
    <t>今後我が国では、人口減や高齢化により鉄道利用者や働き手が減少し、また鉄道施設の経年劣化も進行する。そのため、鉄道分野での生産性革命を進める本事業の目的は国民や社会のニーズに適している。</t>
    <phoneticPr fontId="5"/>
  </si>
  <si>
    <t>経済性が低く民間主導では開発が進めない技術開発等について、国が先導的に実施することで民間における取組を活性化させる必要がある。</t>
    <phoneticPr fontId="5"/>
  </si>
  <si>
    <t>鉄道分野に係る政策課題の解決に資する技術開発を重点的に実施するものであるため、優先度が高いものである。</t>
    <phoneticPr fontId="5"/>
  </si>
  <si>
    <t>公募手続を実施したため、一般競争入札、総合評価入札又は随意契約（企画競争）による支出は行っていない。</t>
    <phoneticPr fontId="5"/>
  </si>
  <si>
    <t>費目・使途は事業目的に即し真に必要なものに限定されている。</t>
    <phoneticPr fontId="5"/>
  </si>
  <si>
    <t>技術開発実施主体を公募し、外部有識者による審査等を経て採択しているため妥当。</t>
    <phoneticPr fontId="5"/>
  </si>
  <si>
    <t>既存施設の有効活用を図りながら技術開発を実施している。</t>
    <phoneticPr fontId="5"/>
  </si>
  <si>
    <t>外部有識者による委員会において、技術開発の有効性等について評価を頂いたうえで実施しており、国土交通省職員が委託費の支出先・使途先についてその適否を含めて明確に把握している。</t>
    <phoneticPr fontId="5"/>
  </si>
  <si>
    <t>鉄道技術開発・普及促進制度は委託調査事業であることから、技術開発の提案要領に基づき、提案の審査時に「技術開発の必要性」、「技術開発の効率性」、「技術開発の有効性」等について、それぞれ外部有識者による委員会において評価を実施するとともに、国土交通省職員が委託費の支出先・使途先についてその適否を含めて明確に把握している。</t>
    <phoneticPr fontId="5"/>
  </si>
  <si>
    <t>今後我が国では、人口減や高齢化により鉄道利用者や働き手が減少し、また鉄道施設の経年劣化も進行することから、既存施設の有効活用を図りながら、施設の維持管理の効率化・省力化を可能とするため、社会的要請が高く、鉄道業界に広く展開することが望まれる技術や特に経営の厳しい地方鉄道での導入が求められる技術に重点化を図っている。なお、技術開発課題の選定にあたっては、外部有識者による委員会において、第三者により技術開発の必要性や普及等の観点から評価を頂いている。</t>
    <phoneticPr fontId="5"/>
  </si>
  <si>
    <t>国交</t>
  </si>
  <si>
    <t>地方鉄道向けの無線等を活用した運転保安システムの開発</t>
  </si>
  <si>
    <t>随意契約
（公募）</t>
    <rPh sb="2" eb="4">
      <t>ケイヤク</t>
    </rPh>
    <rPh sb="6" eb="8">
      <t>コウボ</t>
    </rPh>
    <phoneticPr fontId="31"/>
  </si>
  <si>
    <t>諸経費</t>
    <rPh sb="0" eb="3">
      <t>ショケイヒ</t>
    </rPh>
    <phoneticPr fontId="5"/>
  </si>
  <si>
    <t>人件費</t>
    <rPh sb="0" eb="3">
      <t>ジンケンヒ</t>
    </rPh>
    <phoneticPr fontId="5"/>
  </si>
  <si>
    <t>システム設計</t>
    <rPh sb="4" eb="6">
      <t>セッケイ</t>
    </rPh>
    <phoneticPr fontId="5"/>
  </si>
  <si>
    <t>外注費</t>
    <rPh sb="0" eb="3">
      <t>ガイチュウヒ</t>
    </rPh>
    <phoneticPr fontId="5"/>
  </si>
  <si>
    <t>地上装置設置・車上装置改造・安全性検証</t>
    <rPh sb="0" eb="4">
      <t>チジョウソウチ</t>
    </rPh>
    <rPh sb="4" eb="6">
      <t>セッチ</t>
    </rPh>
    <rPh sb="7" eb="9">
      <t>シャジョウ</t>
    </rPh>
    <rPh sb="9" eb="11">
      <t>ソウチ</t>
    </rPh>
    <rPh sb="11" eb="13">
      <t>カイゾウ</t>
    </rPh>
    <rPh sb="14" eb="17">
      <t>アンゼンセイ</t>
    </rPh>
    <rPh sb="17" eb="19">
      <t>ケンショウ</t>
    </rPh>
    <phoneticPr fontId="5"/>
  </si>
  <si>
    <t>深田　遵</t>
    <rPh sb="0" eb="2">
      <t>フカダ</t>
    </rPh>
    <rPh sb="3" eb="4">
      <t>ジュン</t>
    </rPh>
    <phoneticPr fontId="5"/>
  </si>
  <si>
    <t>A.日本信号株式会社</t>
    <rPh sb="6" eb="10">
      <t>カブシキガイシャ</t>
    </rPh>
    <phoneticPr fontId="5"/>
  </si>
  <si>
    <t>日本信号株式会社</t>
    <rPh sb="4" eb="8">
      <t>カブシキガイシャ</t>
    </rPh>
    <phoneticPr fontId="5"/>
  </si>
  <si>
    <t>-</t>
    <phoneticPr fontId="5"/>
  </si>
  <si>
    <t>引き続き予算の効率的な執行に努めるべきである。</t>
    <rPh sb="7" eb="10">
      <t>コウリツテキ</t>
    </rPh>
    <phoneticPr fontId="5"/>
  </si>
  <si>
    <t>執行等改善</t>
  </si>
  <si>
    <t>効率的な執行に努めることとする。</t>
    <rPh sb="7" eb="8">
      <t>ツト</t>
    </rPh>
    <phoneticPr fontId="5"/>
  </si>
  <si>
    <t>鉄道技術開発・普及促進制度</t>
    <phoneticPr fontId="5"/>
  </si>
  <si>
    <t>-</t>
    <phoneticPr fontId="5"/>
  </si>
  <si>
    <t>令和5年度に実施予定の技術開発の内容を踏まえたため。
重要政策推進枠：375百万円</t>
    <phoneticPr fontId="5"/>
  </si>
  <si>
    <t>https://www.mlit.go.jp/seisakutokatsu/hyouka/seisakutokatsu_hyouka_tk_000037.html</t>
    <phoneticPr fontId="5"/>
  </si>
  <si>
    <t>P79(全体版)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</si>
</sst>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126547</xdr:colOff>
      <xdr:row>269</xdr:row>
      <xdr:rowOff>81643</xdr:rowOff>
    </xdr:from>
    <xdr:to>
      <xdr:col>32</xdr:col>
      <xdr:colOff>110399</xdr:colOff>
      <xdr:row>271</xdr:row>
      <xdr:rowOff>45357</xdr:rowOff>
    </xdr:to>
    <xdr:sp macro="" textlink="">
      <xdr:nvSpPr>
        <xdr:cNvPr id="3" name="正方形/長方形 2"/>
        <xdr:cNvSpPr/>
      </xdr:nvSpPr>
      <xdr:spPr>
        <a:xfrm>
          <a:off x="4821011" y="39351857"/>
          <a:ext cx="1820817" cy="671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60</a:t>
          </a:r>
          <a:r>
            <a:rPr kumimoji="1" lang="ja-JP" altLang="en-US" sz="1100">
              <a:solidFill>
                <a:schemeClr val="tx1"/>
              </a:solidFill>
            </a:rPr>
            <a:t>百万円</a:t>
          </a:r>
        </a:p>
      </xdr:txBody>
    </xdr:sp>
    <xdr:clientData/>
  </xdr:twoCellAnchor>
  <xdr:twoCellAnchor>
    <xdr:from>
      <xdr:col>27</xdr:col>
      <xdr:colOff>193222</xdr:colOff>
      <xdr:row>271</xdr:row>
      <xdr:rowOff>95612</xdr:rowOff>
    </xdr:from>
    <xdr:to>
      <xdr:col>27</xdr:col>
      <xdr:colOff>193222</xdr:colOff>
      <xdr:row>273</xdr:row>
      <xdr:rowOff>9797</xdr:rowOff>
    </xdr:to>
    <xdr:cxnSp macro="">
      <xdr:nvCxnSpPr>
        <xdr:cNvPr id="4" name="直線矢印コネクタ 3"/>
        <xdr:cNvCxnSpPr/>
      </xdr:nvCxnSpPr>
      <xdr:spPr>
        <a:xfrm>
          <a:off x="5704115" y="40073398"/>
          <a:ext cx="0" cy="62175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122465</xdr:colOff>
      <xdr:row>273</xdr:row>
      <xdr:rowOff>138158</xdr:rowOff>
    </xdr:from>
    <xdr:to>
      <xdr:col>33</xdr:col>
      <xdr:colOff>88809</xdr:colOff>
      <xdr:row>275</xdr:row>
      <xdr:rowOff>284842</xdr:rowOff>
    </xdr:to>
    <xdr:sp macro="" textlink="">
      <xdr:nvSpPr>
        <xdr:cNvPr id="5" name="正方形/長方形 4"/>
        <xdr:cNvSpPr/>
      </xdr:nvSpPr>
      <xdr:spPr>
        <a:xfrm>
          <a:off x="4612822" y="40823515"/>
          <a:ext cx="2211523" cy="8542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随意契約（公募）</a:t>
          </a:r>
          <a:r>
            <a:rPr kumimoji="1" lang="en-US" altLang="ja-JP" sz="1100">
              <a:solidFill>
                <a:schemeClr val="tx1"/>
              </a:solidFill>
            </a:rPr>
            <a:t>】</a:t>
          </a:r>
        </a:p>
        <a:p>
          <a:pPr algn="ctr"/>
          <a:r>
            <a:rPr kumimoji="1" lang="en-US" altLang="ja-JP" sz="1100">
              <a:solidFill>
                <a:schemeClr val="tx1"/>
              </a:solidFill>
            </a:rPr>
            <a:t>A.</a:t>
          </a:r>
          <a:r>
            <a:rPr kumimoji="1" lang="ja-JP" altLang="en-US" sz="1100">
              <a:solidFill>
                <a:schemeClr val="tx1"/>
              </a:solidFill>
            </a:rPr>
            <a:t>民間企業（</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60</a:t>
          </a:r>
          <a:r>
            <a:rPr kumimoji="1" lang="ja-JP" altLang="en-US" sz="1100">
              <a:solidFill>
                <a:schemeClr val="tx1"/>
              </a:solidFill>
            </a:rPr>
            <a:t>百万円</a:t>
          </a:r>
        </a:p>
      </xdr:txBody>
    </xdr:sp>
    <xdr:clientData/>
  </xdr:twoCellAnchor>
  <xdr:twoCellAnchor>
    <xdr:from>
      <xdr:col>24</xdr:col>
      <xdr:colOff>29120</xdr:colOff>
      <xdr:row>276</xdr:row>
      <xdr:rowOff>81643</xdr:rowOff>
    </xdr:from>
    <xdr:to>
      <xdr:col>31</xdr:col>
      <xdr:colOff>127817</xdr:colOff>
      <xdr:row>276</xdr:row>
      <xdr:rowOff>351518</xdr:rowOff>
    </xdr:to>
    <xdr:sp macro="" textlink="">
      <xdr:nvSpPr>
        <xdr:cNvPr id="6" name="大かっこ 5"/>
        <xdr:cNvSpPr/>
      </xdr:nvSpPr>
      <xdr:spPr>
        <a:xfrm>
          <a:off x="4927691" y="41828357"/>
          <a:ext cx="1527447" cy="269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委託調査の実施</a:t>
          </a:r>
        </a:p>
      </xdr:txBody>
    </xdr:sp>
    <xdr:clientData/>
  </xdr:twoCellAnchor>
  <xdr:twoCellAnchor>
    <xdr:from>
      <xdr:col>30</xdr:col>
      <xdr:colOff>54429</xdr:colOff>
      <xdr:row>272</xdr:row>
      <xdr:rowOff>163286</xdr:rowOff>
    </xdr:from>
    <xdr:to>
      <xdr:col>35</xdr:col>
      <xdr:colOff>194946</xdr:colOff>
      <xdr:row>273</xdr:row>
      <xdr:rowOff>81642</xdr:rowOff>
    </xdr:to>
    <xdr:sp macro="" textlink="">
      <xdr:nvSpPr>
        <xdr:cNvPr id="7" name="正方形/長方形 6"/>
        <xdr:cNvSpPr/>
      </xdr:nvSpPr>
      <xdr:spPr>
        <a:xfrm>
          <a:off x="6177643" y="40494857"/>
          <a:ext cx="1161053" cy="2721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随意契約（公募）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735</v>
      </c>
      <c r="AK2" s="850"/>
      <c r="AL2" s="850"/>
      <c r="AM2" s="850"/>
      <c r="AN2" s="90" t="s">
        <v>368</v>
      </c>
      <c r="AO2" s="850">
        <v>21</v>
      </c>
      <c r="AP2" s="850"/>
      <c r="AQ2" s="850"/>
      <c r="AR2" s="91" t="s">
        <v>368</v>
      </c>
      <c r="AS2" s="851">
        <v>497</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750</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694</v>
      </c>
      <c r="H5" s="841"/>
      <c r="I5" s="841"/>
      <c r="J5" s="841"/>
      <c r="K5" s="841"/>
      <c r="L5" s="841"/>
      <c r="M5" s="842" t="s">
        <v>62</v>
      </c>
      <c r="N5" s="843"/>
      <c r="O5" s="843"/>
      <c r="P5" s="843"/>
      <c r="Q5" s="843"/>
      <c r="R5" s="844"/>
      <c r="S5" s="845" t="s">
        <v>695</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743</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697</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698</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科学技術・イノベーション</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文教及び科学振興</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717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153</v>
      </c>
      <c r="Q13" s="714"/>
      <c r="R13" s="714"/>
      <c r="S13" s="714"/>
      <c r="T13" s="714"/>
      <c r="U13" s="714"/>
      <c r="V13" s="715"/>
      <c r="W13" s="713">
        <v>250</v>
      </c>
      <c r="X13" s="714"/>
      <c r="Y13" s="714"/>
      <c r="Z13" s="714"/>
      <c r="AA13" s="714"/>
      <c r="AB13" s="714"/>
      <c r="AC13" s="715"/>
      <c r="AD13" s="713">
        <v>200</v>
      </c>
      <c r="AE13" s="714"/>
      <c r="AF13" s="714"/>
      <c r="AG13" s="714"/>
      <c r="AH13" s="714"/>
      <c r="AI13" s="714"/>
      <c r="AJ13" s="715"/>
      <c r="AK13" s="713">
        <v>111</v>
      </c>
      <c r="AL13" s="714"/>
      <c r="AM13" s="714"/>
      <c r="AN13" s="714"/>
      <c r="AO13" s="714"/>
      <c r="AP13" s="714"/>
      <c r="AQ13" s="715"/>
      <c r="AR13" s="750">
        <v>375</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700</v>
      </c>
      <c r="Q14" s="714"/>
      <c r="R14" s="714"/>
      <c r="S14" s="714"/>
      <c r="T14" s="714"/>
      <c r="U14" s="714"/>
      <c r="V14" s="715"/>
      <c r="W14" s="713">
        <v>50</v>
      </c>
      <c r="X14" s="714"/>
      <c r="Y14" s="714"/>
      <c r="Z14" s="714"/>
      <c r="AA14" s="714"/>
      <c r="AB14" s="714"/>
      <c r="AC14" s="715"/>
      <c r="AD14" s="713">
        <v>148</v>
      </c>
      <c r="AE14" s="714"/>
      <c r="AF14" s="714"/>
      <c r="AG14" s="714"/>
      <c r="AH14" s="714"/>
      <c r="AI14" s="714"/>
      <c r="AJ14" s="715"/>
      <c r="AK14" s="713"/>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700</v>
      </c>
      <c r="Q15" s="714"/>
      <c r="R15" s="714"/>
      <c r="S15" s="714"/>
      <c r="T15" s="714"/>
      <c r="U15" s="714"/>
      <c r="V15" s="715"/>
      <c r="W15" s="713">
        <v>50</v>
      </c>
      <c r="X15" s="714"/>
      <c r="Y15" s="714"/>
      <c r="Z15" s="714"/>
      <c r="AA15" s="714"/>
      <c r="AB15" s="714"/>
      <c r="AC15" s="715"/>
      <c r="AD15" s="713" t="s">
        <v>716</v>
      </c>
      <c r="AE15" s="714"/>
      <c r="AF15" s="714"/>
      <c r="AG15" s="714"/>
      <c r="AH15" s="714"/>
      <c r="AI15" s="714"/>
      <c r="AJ15" s="715"/>
      <c r="AK15" s="713">
        <v>288</v>
      </c>
      <c r="AL15" s="714"/>
      <c r="AM15" s="714"/>
      <c r="AN15" s="714"/>
      <c r="AO15" s="714"/>
      <c r="AP15" s="714"/>
      <c r="AQ15" s="715"/>
      <c r="AR15" s="713"/>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v>-50</v>
      </c>
      <c r="Q16" s="714"/>
      <c r="R16" s="714"/>
      <c r="S16" s="714"/>
      <c r="T16" s="714"/>
      <c r="U16" s="714"/>
      <c r="V16" s="715"/>
      <c r="W16" s="713" t="s">
        <v>700</v>
      </c>
      <c r="X16" s="714"/>
      <c r="Y16" s="714"/>
      <c r="Z16" s="714"/>
      <c r="AA16" s="714"/>
      <c r="AB16" s="714"/>
      <c r="AC16" s="715"/>
      <c r="AD16" s="713">
        <v>-288</v>
      </c>
      <c r="AE16" s="714"/>
      <c r="AF16" s="714"/>
      <c r="AG16" s="714"/>
      <c r="AH16" s="714"/>
      <c r="AI16" s="714"/>
      <c r="AJ16" s="715"/>
      <c r="AK16" s="713"/>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700</v>
      </c>
      <c r="Q17" s="714"/>
      <c r="R17" s="714"/>
      <c r="S17" s="714"/>
      <c r="T17" s="714"/>
      <c r="U17" s="714"/>
      <c r="V17" s="715"/>
      <c r="W17" s="713" t="s">
        <v>700</v>
      </c>
      <c r="X17" s="714"/>
      <c r="Y17" s="714"/>
      <c r="Z17" s="714"/>
      <c r="AA17" s="714"/>
      <c r="AB17" s="714"/>
      <c r="AC17" s="715"/>
      <c r="AD17" s="713" t="s">
        <v>716</v>
      </c>
      <c r="AE17" s="714"/>
      <c r="AF17" s="714"/>
      <c r="AG17" s="714"/>
      <c r="AH17" s="714"/>
      <c r="AI17" s="714"/>
      <c r="AJ17" s="715"/>
      <c r="AK17" s="713"/>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103</v>
      </c>
      <c r="Q18" s="794"/>
      <c r="R18" s="794"/>
      <c r="S18" s="794"/>
      <c r="T18" s="794"/>
      <c r="U18" s="794"/>
      <c r="V18" s="795"/>
      <c r="W18" s="793">
        <f>SUM(W13:AC17)</f>
        <v>350</v>
      </c>
      <c r="X18" s="794"/>
      <c r="Y18" s="794"/>
      <c r="Z18" s="794"/>
      <c r="AA18" s="794"/>
      <c r="AB18" s="794"/>
      <c r="AC18" s="795"/>
      <c r="AD18" s="793">
        <f>SUM(AD13:AJ17)</f>
        <v>60</v>
      </c>
      <c r="AE18" s="794"/>
      <c r="AF18" s="794"/>
      <c r="AG18" s="794"/>
      <c r="AH18" s="794"/>
      <c r="AI18" s="794"/>
      <c r="AJ18" s="795"/>
      <c r="AK18" s="793">
        <f>SUM(AK13:AQ17)</f>
        <v>399</v>
      </c>
      <c r="AL18" s="794"/>
      <c r="AM18" s="794"/>
      <c r="AN18" s="794"/>
      <c r="AO18" s="794"/>
      <c r="AP18" s="794"/>
      <c r="AQ18" s="795"/>
      <c r="AR18" s="793">
        <f>SUM(AR13:AX17)</f>
        <v>375</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103</v>
      </c>
      <c r="Q19" s="714"/>
      <c r="R19" s="714"/>
      <c r="S19" s="714"/>
      <c r="T19" s="714"/>
      <c r="U19" s="714"/>
      <c r="V19" s="715"/>
      <c r="W19" s="713">
        <v>188</v>
      </c>
      <c r="X19" s="714"/>
      <c r="Y19" s="714"/>
      <c r="Z19" s="714"/>
      <c r="AA19" s="714"/>
      <c r="AB19" s="714"/>
      <c r="AC19" s="715"/>
      <c r="AD19" s="713">
        <v>60</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1</v>
      </c>
      <c r="Q20" s="761"/>
      <c r="R20" s="761"/>
      <c r="S20" s="761"/>
      <c r="T20" s="761"/>
      <c r="U20" s="761"/>
      <c r="V20" s="761"/>
      <c r="W20" s="761">
        <f>IF(W18=0, "-", SUM(W19)/W18)</f>
        <v>0.53714285714285714</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0.67320261437908502</v>
      </c>
      <c r="Q21" s="761"/>
      <c r="R21" s="761"/>
      <c r="S21" s="761"/>
      <c r="T21" s="761"/>
      <c r="U21" s="761"/>
      <c r="V21" s="761"/>
      <c r="W21" s="761">
        <f>IF(W19=0, "-", SUM(W19)/SUM(W13,W14))</f>
        <v>0.62666666666666671</v>
      </c>
      <c r="X21" s="761"/>
      <c r="Y21" s="761"/>
      <c r="Z21" s="761"/>
      <c r="AA21" s="761"/>
      <c r="AB21" s="761"/>
      <c r="AC21" s="761"/>
      <c r="AD21" s="761">
        <f>IF(AD19=0, "-", SUM(AD19)/SUM(AD13,AD14))</f>
        <v>0.17241379310344829</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701</v>
      </c>
      <c r="H23" s="748"/>
      <c r="I23" s="748"/>
      <c r="J23" s="748"/>
      <c r="K23" s="748"/>
      <c r="L23" s="748"/>
      <c r="M23" s="748"/>
      <c r="N23" s="748"/>
      <c r="O23" s="749"/>
      <c r="P23" s="750">
        <v>111</v>
      </c>
      <c r="Q23" s="751"/>
      <c r="R23" s="751"/>
      <c r="S23" s="751"/>
      <c r="T23" s="751"/>
      <c r="U23" s="751"/>
      <c r="V23" s="752"/>
      <c r="W23" s="750">
        <v>375</v>
      </c>
      <c r="X23" s="751"/>
      <c r="Y23" s="751"/>
      <c r="Z23" s="751"/>
      <c r="AA23" s="751"/>
      <c r="AB23" s="751"/>
      <c r="AC23" s="752"/>
      <c r="AD23" s="753" t="s">
        <v>752</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111</v>
      </c>
      <c r="Q29" s="736"/>
      <c r="R29" s="736"/>
      <c r="S29" s="736"/>
      <c r="T29" s="736"/>
      <c r="U29" s="736"/>
      <c r="V29" s="737"/>
      <c r="W29" s="738">
        <f>AR13</f>
        <v>375</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717</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721</v>
      </c>
      <c r="H32" s="650"/>
      <c r="I32" s="650"/>
      <c r="J32" s="650"/>
      <c r="K32" s="650"/>
      <c r="L32" s="650"/>
      <c r="M32" s="650"/>
      <c r="N32" s="650"/>
      <c r="O32" s="650"/>
      <c r="P32" s="653" t="s">
        <v>705</v>
      </c>
      <c r="Q32" s="654"/>
      <c r="R32" s="654"/>
      <c r="S32" s="654"/>
      <c r="T32" s="654"/>
      <c r="U32" s="654"/>
      <c r="V32" s="654"/>
      <c r="W32" s="654"/>
      <c r="X32" s="655"/>
      <c r="Y32" s="659" t="s">
        <v>52</v>
      </c>
      <c r="Z32" s="660"/>
      <c r="AA32" s="661"/>
      <c r="AB32" s="662" t="s">
        <v>706</v>
      </c>
      <c r="AC32" s="662"/>
      <c r="AD32" s="662"/>
      <c r="AE32" s="631">
        <v>1</v>
      </c>
      <c r="AF32" s="631"/>
      <c r="AG32" s="631"/>
      <c r="AH32" s="631"/>
      <c r="AI32" s="631">
        <v>2</v>
      </c>
      <c r="AJ32" s="631"/>
      <c r="AK32" s="631"/>
      <c r="AL32" s="631"/>
      <c r="AM32" s="631">
        <v>1</v>
      </c>
      <c r="AN32" s="631"/>
      <c r="AO32" s="631"/>
      <c r="AP32" s="631"/>
      <c r="AQ32" s="631"/>
      <c r="AR32" s="631"/>
      <c r="AS32" s="631"/>
      <c r="AT32" s="631"/>
      <c r="AU32" s="632"/>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706</v>
      </c>
      <c r="AC33" s="662"/>
      <c r="AD33" s="662"/>
      <c r="AE33" s="631">
        <v>2</v>
      </c>
      <c r="AF33" s="631"/>
      <c r="AG33" s="631"/>
      <c r="AH33" s="631"/>
      <c r="AI33" s="631">
        <v>2</v>
      </c>
      <c r="AJ33" s="631"/>
      <c r="AK33" s="631"/>
      <c r="AL33" s="631"/>
      <c r="AM33" s="631">
        <v>2</v>
      </c>
      <c r="AN33" s="631"/>
      <c r="AO33" s="631"/>
      <c r="AP33" s="631"/>
      <c r="AQ33" s="631">
        <v>5</v>
      </c>
      <c r="AR33" s="631"/>
      <c r="AS33" s="631"/>
      <c r="AT33" s="631"/>
      <c r="AU33" s="632"/>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707</v>
      </c>
      <c r="H35" s="668"/>
      <c r="I35" s="668"/>
      <c r="J35" s="668"/>
      <c r="K35" s="668"/>
      <c r="L35" s="668"/>
      <c r="M35" s="668"/>
      <c r="N35" s="668"/>
      <c r="O35" s="668"/>
      <c r="P35" s="668"/>
      <c r="Q35" s="668"/>
      <c r="R35" s="668"/>
      <c r="S35" s="668"/>
      <c r="T35" s="668"/>
      <c r="U35" s="668"/>
      <c r="V35" s="668"/>
      <c r="W35" s="668"/>
      <c r="X35" s="668"/>
      <c r="Y35" s="671" t="s">
        <v>666</v>
      </c>
      <c r="Z35" s="672"/>
      <c r="AA35" s="673"/>
      <c r="AB35" s="674" t="s">
        <v>708</v>
      </c>
      <c r="AC35" s="675"/>
      <c r="AD35" s="676"/>
      <c r="AE35" s="677">
        <v>103</v>
      </c>
      <c r="AF35" s="677"/>
      <c r="AG35" s="677"/>
      <c r="AH35" s="677"/>
      <c r="AI35" s="677">
        <v>94</v>
      </c>
      <c r="AJ35" s="677"/>
      <c r="AK35" s="677"/>
      <c r="AL35" s="677"/>
      <c r="AM35" s="677">
        <v>60</v>
      </c>
      <c r="AN35" s="677"/>
      <c r="AO35" s="677"/>
      <c r="AP35" s="677"/>
      <c r="AQ35" s="108">
        <v>80</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709</v>
      </c>
      <c r="AC36" s="628"/>
      <c r="AD36" s="629"/>
      <c r="AE36" s="630" t="s">
        <v>710</v>
      </c>
      <c r="AF36" s="630"/>
      <c r="AG36" s="630"/>
      <c r="AH36" s="630"/>
      <c r="AI36" s="630" t="s">
        <v>711</v>
      </c>
      <c r="AJ36" s="630"/>
      <c r="AK36" s="630"/>
      <c r="AL36" s="630"/>
      <c r="AM36" s="630" t="s">
        <v>718</v>
      </c>
      <c r="AN36" s="630"/>
      <c r="AO36" s="630"/>
      <c r="AP36" s="630"/>
      <c r="AQ36" s="630" t="s">
        <v>719</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c r="AR38" s="523"/>
      <c r="AS38" s="142" t="s">
        <v>224</v>
      </c>
      <c r="AT38" s="143"/>
      <c r="AU38" s="141"/>
      <c r="AV38" s="141"/>
      <c r="AW38" s="123" t="s">
        <v>170</v>
      </c>
      <c r="AX38" s="144"/>
    </row>
    <row r="39" spans="1:51" ht="23.25" customHeight="1" x14ac:dyDescent="0.15">
      <c r="A39" s="689"/>
      <c r="B39" s="687"/>
      <c r="C39" s="687"/>
      <c r="D39" s="687"/>
      <c r="E39" s="687"/>
      <c r="F39" s="688"/>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335</v>
      </c>
      <c r="AC39" s="163"/>
      <c r="AD39" s="163"/>
      <c r="AE39" s="108" t="s">
        <v>700</v>
      </c>
      <c r="AF39" s="102"/>
      <c r="AG39" s="102"/>
      <c r="AH39" s="102"/>
      <c r="AI39" s="108" t="s">
        <v>700</v>
      </c>
      <c r="AJ39" s="102"/>
      <c r="AK39" s="102"/>
      <c r="AL39" s="102"/>
      <c r="AM39" s="108" t="s">
        <v>716</v>
      </c>
      <c r="AN39" s="102"/>
      <c r="AO39" s="102"/>
      <c r="AP39" s="102"/>
      <c r="AQ39" s="109"/>
      <c r="AR39" s="110"/>
      <c r="AS39" s="110"/>
      <c r="AT39" s="111"/>
      <c r="AU39" s="102"/>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t="s">
        <v>700</v>
      </c>
      <c r="AF40" s="102"/>
      <c r="AG40" s="102"/>
      <c r="AH40" s="102"/>
      <c r="AI40" s="108" t="s">
        <v>700</v>
      </c>
      <c r="AJ40" s="102"/>
      <c r="AK40" s="102"/>
      <c r="AL40" s="102"/>
      <c r="AM40" s="108" t="s">
        <v>716</v>
      </c>
      <c r="AN40" s="102"/>
      <c r="AO40" s="102"/>
      <c r="AP40" s="102"/>
      <c r="AQ40" s="109"/>
      <c r="AR40" s="110"/>
      <c r="AS40" s="110"/>
      <c r="AT40" s="111"/>
      <c r="AU40" s="102">
        <v>50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700</v>
      </c>
      <c r="AF41" s="102"/>
      <c r="AG41" s="102"/>
      <c r="AH41" s="102"/>
      <c r="AI41" s="108" t="s">
        <v>700</v>
      </c>
      <c r="AJ41" s="102"/>
      <c r="AK41" s="102"/>
      <c r="AL41" s="102"/>
      <c r="AM41" s="108" t="s">
        <v>716</v>
      </c>
      <c r="AN41" s="102"/>
      <c r="AO41" s="102"/>
      <c r="AP41" s="102"/>
      <c r="AQ41" s="109"/>
      <c r="AR41" s="110"/>
      <c r="AS41" s="110"/>
      <c r="AT41" s="111"/>
      <c r="AU41" s="102"/>
      <c r="AV41" s="102"/>
      <c r="AW41" s="102"/>
      <c r="AX41" s="103"/>
    </row>
    <row r="42" spans="1:51" ht="23.25" customHeight="1" x14ac:dyDescent="0.15">
      <c r="A42" s="202" t="s">
        <v>344</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712</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720</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722</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753</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754</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700</v>
      </c>
      <c r="K218" s="509"/>
      <c r="L218" s="509"/>
      <c r="M218" s="509"/>
      <c r="N218" s="509"/>
      <c r="O218" s="509"/>
      <c r="P218" s="509"/>
      <c r="Q218" s="509"/>
      <c r="R218" s="509"/>
      <c r="S218" s="509"/>
      <c r="T218" s="510"/>
      <c r="U218" s="485" t="s">
        <v>746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746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746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0.7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715</v>
      </c>
      <c r="AE223" s="467"/>
      <c r="AF223" s="467"/>
      <c r="AG223" s="468" t="s">
        <v>725</v>
      </c>
      <c r="AH223" s="469"/>
      <c r="AI223" s="469"/>
      <c r="AJ223" s="469"/>
      <c r="AK223" s="469"/>
      <c r="AL223" s="469"/>
      <c r="AM223" s="469"/>
      <c r="AN223" s="469"/>
      <c r="AO223" s="469"/>
      <c r="AP223" s="469"/>
      <c r="AQ223" s="469"/>
      <c r="AR223" s="469"/>
      <c r="AS223" s="469"/>
      <c r="AT223" s="469"/>
      <c r="AU223" s="469"/>
      <c r="AV223" s="469"/>
      <c r="AW223" s="469"/>
      <c r="AX223" s="470"/>
    </row>
    <row r="224" spans="1:51" ht="44.2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715</v>
      </c>
      <c r="AE224" s="380"/>
      <c r="AF224" s="380"/>
      <c r="AG224" s="374" t="s">
        <v>726</v>
      </c>
      <c r="AH224" s="375"/>
      <c r="AI224" s="375"/>
      <c r="AJ224" s="375"/>
      <c r="AK224" s="375"/>
      <c r="AL224" s="375"/>
      <c r="AM224" s="375"/>
      <c r="AN224" s="375"/>
      <c r="AO224" s="375"/>
      <c r="AP224" s="375"/>
      <c r="AQ224" s="375"/>
      <c r="AR224" s="375"/>
      <c r="AS224" s="375"/>
      <c r="AT224" s="375"/>
      <c r="AU224" s="375"/>
      <c r="AV224" s="375"/>
      <c r="AW224" s="375"/>
      <c r="AX224" s="376"/>
    </row>
    <row r="225" spans="1:50" ht="39"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715</v>
      </c>
      <c r="AE225" s="417"/>
      <c r="AF225" s="417"/>
      <c r="AG225" s="402" t="s">
        <v>727</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723</v>
      </c>
      <c r="AE226" s="398"/>
      <c r="AF226" s="398"/>
      <c r="AG226" s="400" t="s">
        <v>728</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723</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41.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715</v>
      </c>
      <c r="AE230" s="380"/>
      <c r="AF230" s="380"/>
      <c r="AG230" s="374" t="s">
        <v>730</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723</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715</v>
      </c>
      <c r="AE232" s="380"/>
      <c r="AF232" s="380"/>
      <c r="AG232" s="374" t="s">
        <v>729</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723</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715</v>
      </c>
      <c r="AE234" s="380"/>
      <c r="AF234" s="449"/>
      <c r="AG234" s="374" t="s">
        <v>724</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715</v>
      </c>
      <c r="AE235" s="410"/>
      <c r="AF235" s="411"/>
      <c r="AG235" s="412" t="s">
        <v>731</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723</v>
      </c>
      <c r="AE236" s="364"/>
      <c r="AF236" s="365"/>
      <c r="AG236" s="366"/>
      <c r="AH236" s="367"/>
      <c r="AI236" s="367"/>
      <c r="AJ236" s="367"/>
      <c r="AK236" s="367"/>
      <c r="AL236" s="367"/>
      <c r="AM236" s="367"/>
      <c r="AN236" s="367"/>
      <c r="AO236" s="367"/>
      <c r="AP236" s="367"/>
      <c r="AQ236" s="367"/>
      <c r="AR236" s="367"/>
      <c r="AS236" s="367"/>
      <c r="AT236" s="367"/>
      <c r="AU236" s="367"/>
      <c r="AV236" s="367"/>
      <c r="AW236" s="367"/>
      <c r="AX236" s="368"/>
    </row>
    <row r="237" spans="1:50" ht="63"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715</v>
      </c>
      <c r="AE237" s="373"/>
      <c r="AF237" s="373"/>
      <c r="AG237" s="374" t="s">
        <v>732</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715</v>
      </c>
      <c r="AE238" s="380"/>
      <c r="AF238" s="380"/>
      <c r="AG238" s="374"/>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723</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723</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733</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734</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751</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132</v>
      </c>
      <c r="B252" s="339"/>
      <c r="C252" s="339"/>
      <c r="D252" s="339"/>
      <c r="E252" s="340"/>
      <c r="F252" s="914" t="s">
        <v>747</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748</v>
      </c>
      <c r="B254" s="339"/>
      <c r="C254" s="339"/>
      <c r="D254" s="339"/>
      <c r="E254" s="340"/>
      <c r="F254" s="341" t="s">
        <v>749</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700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700</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700</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700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700</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700</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700</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713</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t="s">
        <v>714</v>
      </c>
      <c r="J266" s="101"/>
      <c r="K266" s="92" t="str">
        <f>IF(I266="","","-")</f>
        <v>-</v>
      </c>
      <c r="L266" s="116">
        <v>61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474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735</v>
      </c>
      <c r="H268" s="101"/>
      <c r="I268" s="101"/>
      <c r="J268" s="100">
        <v>20</v>
      </c>
      <c r="K268" s="100"/>
      <c r="L268" s="116">
        <v>515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thickBo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744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739</v>
      </c>
      <c r="H310" s="300"/>
      <c r="I310" s="300"/>
      <c r="J310" s="300"/>
      <c r="K310" s="301"/>
      <c r="L310" s="302" t="s">
        <v>740</v>
      </c>
      <c r="M310" s="303"/>
      <c r="N310" s="303"/>
      <c r="O310" s="303"/>
      <c r="P310" s="303"/>
      <c r="Q310" s="303"/>
      <c r="R310" s="303"/>
      <c r="S310" s="303"/>
      <c r="T310" s="303"/>
      <c r="U310" s="303"/>
      <c r="V310" s="303"/>
      <c r="W310" s="303"/>
      <c r="X310" s="304"/>
      <c r="Y310" s="305">
        <v>31</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741</v>
      </c>
      <c r="H311" s="290"/>
      <c r="I311" s="290"/>
      <c r="J311" s="290"/>
      <c r="K311" s="291"/>
      <c r="L311" s="292" t="s">
        <v>742</v>
      </c>
      <c r="M311" s="293"/>
      <c r="N311" s="293"/>
      <c r="O311" s="293"/>
      <c r="P311" s="293"/>
      <c r="Q311" s="293"/>
      <c r="R311" s="293"/>
      <c r="S311" s="293"/>
      <c r="T311" s="293"/>
      <c r="U311" s="293"/>
      <c r="V311" s="293"/>
      <c r="W311" s="293"/>
      <c r="X311" s="294"/>
      <c r="Y311" s="295">
        <v>16</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738</v>
      </c>
      <c r="H312" s="290"/>
      <c r="I312" s="290"/>
      <c r="J312" s="290"/>
      <c r="K312" s="291"/>
      <c r="L312" s="292"/>
      <c r="M312" s="293"/>
      <c r="N312" s="293"/>
      <c r="O312" s="293"/>
      <c r="P312" s="293"/>
      <c r="Q312" s="293"/>
      <c r="R312" s="293"/>
      <c r="S312" s="293"/>
      <c r="T312" s="293"/>
      <c r="U312" s="293"/>
      <c r="V312" s="293"/>
      <c r="W312" s="293"/>
      <c r="X312" s="294"/>
      <c r="Y312" s="295">
        <v>13</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60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8" customHeight="1" x14ac:dyDescent="0.15">
      <c r="A366" s="245">
        <v>1</v>
      </c>
      <c r="B366" s="245">
        <v>1</v>
      </c>
      <c r="C366" s="266" t="s">
        <v>745</v>
      </c>
      <c r="D366" s="266"/>
      <c r="E366" s="266"/>
      <c r="F366" s="266"/>
      <c r="G366" s="266"/>
      <c r="H366" s="266"/>
      <c r="I366" s="266"/>
      <c r="J366" s="248">
        <v>9010001110631</v>
      </c>
      <c r="K366" s="248"/>
      <c r="L366" s="248"/>
      <c r="M366" s="248"/>
      <c r="N366" s="248"/>
      <c r="O366" s="248"/>
      <c r="P366" s="267" t="s">
        <v>736</v>
      </c>
      <c r="Q366" s="267"/>
      <c r="R366" s="267"/>
      <c r="S366" s="267"/>
      <c r="T366" s="267"/>
      <c r="U366" s="267"/>
      <c r="V366" s="267"/>
      <c r="W366" s="267"/>
      <c r="X366" s="267"/>
      <c r="Y366" s="251">
        <v>60</v>
      </c>
      <c r="Z366" s="252"/>
      <c r="AA366" s="252"/>
      <c r="AB366" s="253"/>
      <c r="AC366" s="237" t="s">
        <v>737</v>
      </c>
      <c r="AD366" s="238"/>
      <c r="AE366" s="238"/>
      <c r="AF366" s="238"/>
      <c r="AG366" s="238"/>
      <c r="AH366" s="268" t="s">
        <v>700</v>
      </c>
      <c r="AI366" s="268"/>
      <c r="AJ366" s="268"/>
      <c r="AK366" s="268"/>
      <c r="AL366" s="241" t="s">
        <v>700</v>
      </c>
      <c r="AM366" s="242"/>
      <c r="AN366" s="242"/>
      <c r="AO366" s="243"/>
      <c r="AP366" s="255" t="s">
        <v>700</v>
      </c>
      <c r="AQ366" s="255"/>
      <c r="AR366" s="255"/>
      <c r="AS366" s="255"/>
      <c r="AT366" s="255"/>
      <c r="AU366" s="255"/>
      <c r="AV366" s="255"/>
      <c r="AW366" s="255"/>
      <c r="AX366" s="255"/>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7:AO367">
    <cfRule type="expression" dxfId="1429" priority="829">
      <formula>IF(AND(AL367&gt;=0, RIGHT(TEXT(AL367,"0.#"),1)&lt;&gt;"."),TRUE,FALSE)</formula>
    </cfRule>
    <cfRule type="expression" dxfId="1428" priority="830">
      <formula>IF(AND(AL367&gt;=0, RIGHT(TEXT(AL367,"0.#"),1)="."),TRUE,FALSE)</formula>
    </cfRule>
    <cfRule type="expression" dxfId="1427" priority="831">
      <formula>IF(AND(AL367&lt;0, RIGHT(TEXT(AL367,"0.#"),1)&lt;&gt;"."),TRUE,FALSE)</formula>
    </cfRule>
    <cfRule type="expression" dxfId="1426" priority="832">
      <formula>IF(AND(AL367&lt;0, RIGHT(TEXT(AL367,"0.#"),1)="."),TRUE,FALSE)</formula>
    </cfRule>
  </conditionalFormatting>
  <conditionalFormatting sqref="Y367">
    <cfRule type="expression" dxfId="1425" priority="827">
      <formula>IF(RIGHT(TEXT(Y367,"0.#"),1)=".",FALSE,TRUE)</formula>
    </cfRule>
    <cfRule type="expression" dxfId="1424" priority="828">
      <formula>IF(RIGHT(TEXT(Y367,"0.#"),1)=".",TRUE,FALSE)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L366:AO366">
    <cfRule type="expression" dxfId="705" priority="3">
      <formula>IF(AND(AL366&gt;=0,RIGHT(TEXT(AL366,"0.#"),1)&lt;&gt;"."),TRUE,FALSE)</formula>
    </cfRule>
    <cfRule type="expression" dxfId="704" priority="4">
      <formula>IF(AND(AL366&gt;=0,RIGHT(TEXT(AL366,"0.#"),1)="."),TRUE,FALSE)</formula>
    </cfRule>
    <cfRule type="expression" dxfId="703" priority="5">
      <formula>IF(AND(AL366&lt;0,RIGHT(TEXT(AL366,"0.#"),1)&lt;&gt;"."),TRUE,FALSE)</formula>
    </cfRule>
    <cfRule type="expression" dxfId="702" priority="6">
      <formula>IF(AND(AL366&lt;0,RIGHT(TEXT(AL366,"0.#"),1)="."),TRUE,FALSE)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48" max="16383" man="1"/>
    <brk id="27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715</v>
      </c>
      <c r="M3" s="13" t="str">
        <f t="shared" ref="M3:M11" si="2">IF(L3="","",K3)</f>
        <v>文教及び科学振興</v>
      </c>
      <c r="N3" s="13" t="str">
        <f>IF(M3="",N2,IF(N2&lt;&gt;"",CONCATENATE(N2,"、",M3),M3))</f>
        <v>文教及び科学振興</v>
      </c>
      <c r="O3" s="13"/>
      <c r="P3" s="12" t="s">
        <v>71</v>
      </c>
      <c r="Q3" s="17" t="s">
        <v>715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t="s">
        <v>715</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2022-03-22T09:36:04Z</cp:lastPrinted>
  <dcterms:created xsi:type="dcterms:W3CDTF">2012-03-13T00:50:25Z</dcterms:created>
  <dcterms:modified xsi:type="dcterms:W3CDTF">2022-09-05T12:00:34Z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