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BMDSHD020Z\public\01_まちづくり推進課\009_都市整備管理係\♦R5要求\レビュー基金\公表済資料(資料4)地公体等保有基金執行状況の修正について\220909 HP掲載データ会計課提出版（総務課提出）\★【220909総務課提出】HP掲載用\"/>
    </mc:Choice>
  </mc:AlternateContent>
  <bookViews>
    <workbookView xWindow="0" yWindow="0" windowWidth="20490" windowHeight="7770" tabRatio="774"/>
  </bookViews>
  <sheets>
    <sheet name="総括表A（基礎情報）" sheetId="7" r:id="rId1"/>
    <sheet name="総括表B-1" sheetId="5" r:id="rId2"/>
    <sheet name="総括表B-2" sheetId="10" r:id="rId3"/>
  </sheets>
  <definedNames>
    <definedName name="_xlnm._FilterDatabase" localSheetId="1" hidden="1">'総括表B-1'!$A$1:$Y$13</definedName>
    <definedName name="_xlnm._FilterDatabase" localSheetId="2" hidden="1">'総括表B-2'!$A$1:$Y$6</definedName>
    <definedName name="_xlnm.Print_Area" localSheetId="0">'総括表A（基礎情報）'!$A$1:$S$9</definedName>
    <definedName name="_xlnm.Print_Area" localSheetId="1">'総括表B-1'!$A$1:$X$27</definedName>
    <definedName name="_xlnm.Print_Area" localSheetId="2">'総括表B-2'!$A$1:$X$8</definedName>
  </definedNames>
  <calcPr calcId="162913"/>
</workbook>
</file>

<file path=xl/calcChain.xml><?xml version="1.0" encoding="utf-8"?>
<calcChain xmlns="http://schemas.openxmlformats.org/spreadsheetml/2006/main">
  <c r="N8" i="5" l="1"/>
  <c r="O8" i="5" s="1"/>
  <c r="P12" i="5" l="1"/>
  <c r="P13" i="5" s="1"/>
  <c r="O12" i="5"/>
  <c r="M12" i="5"/>
  <c r="L12" i="5"/>
  <c r="K12" i="5"/>
  <c r="G12" i="5"/>
  <c r="F12" i="5"/>
  <c r="E12" i="5"/>
  <c r="D12" i="5"/>
  <c r="C12" i="5"/>
  <c r="N10" i="5" l="1"/>
  <c r="N12" i="5" s="1"/>
  <c r="D8" i="7" l="1"/>
  <c r="N7" i="7"/>
  <c r="W12" i="5" l="1"/>
  <c r="H12" i="5"/>
  <c r="I12" i="5"/>
  <c r="W13" i="5" l="1"/>
  <c r="V13" i="5"/>
  <c r="U13" i="5"/>
  <c r="T13" i="5"/>
  <c r="S13" i="5"/>
  <c r="R13" i="5"/>
  <c r="Q13" i="5"/>
  <c r="V12" i="5"/>
  <c r="U12" i="5"/>
  <c r="T12" i="5"/>
  <c r="S12" i="5"/>
  <c r="R12" i="5"/>
  <c r="Q12" i="5"/>
  <c r="N28" i="5" l="1"/>
</calcChain>
</file>

<file path=xl/sharedStrings.xml><?xml version="1.0" encoding="utf-8"?>
<sst xmlns="http://schemas.openxmlformats.org/spreadsheetml/2006/main" count="151" uniqueCount="112">
  <si>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</si>
  <si>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</si>
  <si>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</si>
  <si>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</si>
  <si>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</si>
  <si>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</si>
  <si>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</si>
  <si>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</si>
  <si>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</si>
  <si>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</si>
  <si>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</si>
  <si>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</si>
  <si>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</si>
  <si>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</si>
  <si>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</si>
  <si>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</si>
  <si>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</si>
  <si>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</si>
  <si>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</si>
  <si>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</si>
  <si>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</si>
  <si>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</si>
  <si>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備　　考</t>
    <rPh sb="0" eb="1">
      <t>ビ</t>
    </rPh>
    <rPh sb="3" eb="4">
      <t>コウ</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</si>
  <si>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</si>
  <si>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</si>
  <si>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</si>
  <si>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</si>
  <si>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目標値</t>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</si>
  <si>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</si>
  <si>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</si>
  <si>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</si>
  <si>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</si>
  <si>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</si>
  <si>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</si>
  <si>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当初</t>
    <rPh sb="0" eb="2">
      <t>トウショ</t>
    </rPh>
    <phoneticPr fontId="1"/>
  </si>
  <si>
    <t>補正</t>
    <rPh sb="0" eb="2">
      <t>ホセイ</t>
    </rPh>
    <phoneticPr fontId="1"/>
  </si>
  <si>
    <t>その他</t>
    <rPh sb="2" eb="3">
      <t>タ</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</si>
  <si>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</si>
  <si>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</si>
  <si>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</si>
  <si>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</si>
  <si>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</si>
  <si>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</si>
  <si>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</si>
  <si>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</si>
  <si>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</si>
  <si>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</si>
  <si>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</si>
  <si>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</si>
  <si>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</si>
  <si>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</si>
  <si>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</si>
  <si>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</si>
  <si>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</si>
  <si>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</si>
  <si>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</si>
  <si>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</si>
  <si>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</si>
  <si>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</si>
  <si>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</si>
  <si>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</si>
  <si>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</si>
  <si>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</si>
  <si>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t>
    <phoneticPr fontId="1"/>
  </si>
  <si>
    <t>（成果指標：　）</t>
    <rPh sb="1" eb="3">
      <t>セイカ</t>
    </rPh>
    <rPh sb="3" eb="5">
      <t>シヒョウ</t>
    </rPh>
    <phoneticPr fontId="1"/>
  </si>
  <si>
    <t>まちづくりファンドへの支援件数</t>
    <rPh sb="11" eb="13">
      <t>シエン</t>
    </rPh>
    <rPh sb="13" eb="15">
      <t>ケンスウ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</si>
  <si>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</si>
  <si>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</si>
  <si>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</si>
  <si>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</si>
  <si>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</si>
  <si>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</si>
  <si>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平成29年度末基金造成団体数</t>
    <rPh sb="9" eb="11">
      <t>ゾウセイ</t>
    </rPh>
    <rPh sb="11" eb="13">
      <t>ダンタイ</t>
    </rPh>
    <phoneticPr fontId="1"/>
  </si>
  <si>
    <t>29年度</t>
    <rPh sb="2" eb="4">
      <t>ネンド</t>
    </rPh>
    <phoneticPr fontId="1"/>
  </si>
  <si>
    <t>10件</t>
    <rPh sb="2" eb="3">
      <t>ケン</t>
    </rPh>
    <phoneticPr fontId="1"/>
  </si>
  <si>
    <t>1件</t>
    <rPh sb="1" eb="2">
      <t>ケン</t>
    </rPh>
    <phoneticPr fontId="1"/>
  </si>
  <si>
    <t>3.1倍</t>
    <rPh sb="3" eb="4">
      <t>バイ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</si>
  <si>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</si>
  <si>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</si>
  <si>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</si>
  <si>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①</t>
    <phoneticPr fontId="1"/>
  </si>
  <si>
    <t>⑤
まちづくりファンドにおいて、民間まちづくり事業を連鎖的に支援するためなど、複数年度にわたる事業を実施するため。</t>
    <rPh sb="16" eb="18">
      <t>ミンカン</t>
    </rPh>
    <rPh sb="23" eb="25">
      <t>ジギョウ</t>
    </rPh>
    <rPh sb="26" eb="29">
      <t>レンサテキ</t>
    </rPh>
    <rPh sb="30" eb="32">
      <t>シエン</t>
    </rPh>
    <rPh sb="39" eb="41">
      <t>フクスウ</t>
    </rPh>
    <rPh sb="41" eb="43">
      <t>ネンド</t>
    </rPh>
    <rPh sb="47" eb="49">
      <t>ジギョウ</t>
    </rPh>
    <rPh sb="50" eb="52">
      <t>ジッシ</t>
    </rPh>
    <phoneticPr fontId="1"/>
  </si>
  <si>
    <t>-</t>
    <phoneticPr fontId="1"/>
  </si>
  <si>
    <t>地域の資金等を活用し、当該地域内の一定の区域の価値向上に資する民間事業者によるリノベーションその他のまちづくり事業を支援するため、民間まちづくり事業への出資又は助成を行うまちづくりファンドに対して資金拠出による支援を行う。</t>
    <rPh sb="0" eb="2">
      <t>チイキ</t>
    </rPh>
    <rPh sb="3" eb="5">
      <t>シキン</t>
    </rPh>
    <rPh sb="5" eb="6">
      <t>トウ</t>
    </rPh>
    <rPh sb="7" eb="9">
      <t>カツヨウ</t>
    </rPh>
    <rPh sb="11" eb="13">
      <t>トウガイ</t>
    </rPh>
    <rPh sb="13" eb="15">
      <t>チイキ</t>
    </rPh>
    <rPh sb="15" eb="16">
      <t>ナイ</t>
    </rPh>
    <rPh sb="17" eb="19">
      <t>イッテイ</t>
    </rPh>
    <rPh sb="20" eb="22">
      <t>クイキ</t>
    </rPh>
    <rPh sb="23" eb="25">
      <t>カチ</t>
    </rPh>
    <rPh sb="25" eb="27">
      <t>コウジョウ</t>
    </rPh>
    <rPh sb="28" eb="29">
      <t>シ</t>
    </rPh>
    <rPh sb="31" eb="33">
      <t>ミンカン</t>
    </rPh>
    <rPh sb="33" eb="36">
      <t>ジギョウシャ</t>
    </rPh>
    <rPh sb="48" eb="49">
      <t>タ</t>
    </rPh>
    <rPh sb="55" eb="57">
      <t>ジギョウ</t>
    </rPh>
    <rPh sb="58" eb="60">
      <t>シエン</t>
    </rPh>
    <rPh sb="65" eb="67">
      <t>ミンカン</t>
    </rPh>
    <rPh sb="72" eb="74">
      <t>ジギョウ</t>
    </rPh>
    <rPh sb="76" eb="78">
      <t>シュッシ</t>
    </rPh>
    <rPh sb="78" eb="79">
      <t>マタ</t>
    </rPh>
    <rPh sb="80" eb="82">
      <t>ジョセイ</t>
    </rPh>
    <rPh sb="83" eb="84">
      <t>オコナ</t>
    </rPh>
    <rPh sb="95" eb="96">
      <t>タイ</t>
    </rPh>
    <rPh sb="98" eb="100">
      <t>シキン</t>
    </rPh>
    <rPh sb="100" eb="102">
      <t>キョシュツ</t>
    </rPh>
    <rPh sb="105" eb="107">
      <t>シエン</t>
    </rPh>
    <rPh sb="108" eb="109">
      <t>オコナ</t>
    </rPh>
    <phoneticPr fontId="1"/>
  </si>
  <si>
    <t>まちづくりファンド支援事業の誘発係数（民都機構が関わった案件の総事業費を当該案件の民都機構の支援額で除したもの）</t>
    <rPh sb="9" eb="11">
      <t>シエン</t>
    </rPh>
    <rPh sb="11" eb="13">
      <t>ジギョウ</t>
    </rPh>
    <rPh sb="14" eb="16">
      <t>ユウハツ</t>
    </rPh>
    <rPh sb="16" eb="18">
      <t>ケイスウ</t>
    </rPh>
    <rPh sb="19" eb="21">
      <t>ミント</t>
    </rPh>
    <rPh sb="21" eb="23">
      <t>キコウ</t>
    </rPh>
    <rPh sb="24" eb="25">
      <t>カカ</t>
    </rPh>
    <rPh sb="28" eb="30">
      <t>アンケン</t>
    </rPh>
    <rPh sb="31" eb="32">
      <t>ソウ</t>
    </rPh>
    <rPh sb="32" eb="35">
      <t>ジギョウヒ</t>
    </rPh>
    <rPh sb="36" eb="38">
      <t>トウガイ</t>
    </rPh>
    <rPh sb="38" eb="40">
      <t>アンケン</t>
    </rPh>
    <rPh sb="41" eb="43">
      <t>ミント</t>
    </rPh>
    <rPh sb="43" eb="45">
      <t>キコウ</t>
    </rPh>
    <rPh sb="46" eb="48">
      <t>シエン</t>
    </rPh>
    <rPh sb="48" eb="49">
      <t>ガク</t>
    </rPh>
    <rPh sb="50" eb="51">
      <t>ジョ</t>
    </rPh>
    <phoneticPr fontId="1"/>
  </si>
  <si>
    <t>まちづくりファンド</t>
    <phoneticPr fontId="1"/>
  </si>
  <si>
    <r>
      <t>執行状況を踏まえ適時見直しを行い、平成29年度には国庫返納を実施した。今後とも、基金規模が適切なものとなるよう、</t>
    </r>
    <r>
      <rPr>
        <sz val="10"/>
        <color rgb="FFFF0000"/>
        <rFont val="ＭＳ ゴシック"/>
        <family val="3"/>
        <charset val="128"/>
      </rPr>
      <t>民間都市開発推進機構に対して</t>
    </r>
    <r>
      <rPr>
        <sz val="10"/>
        <color theme="1"/>
        <rFont val="ＭＳ ゴシック"/>
        <family val="3"/>
        <charset val="128"/>
      </rPr>
      <t>指導監督を実施する。</t>
    </r>
    <rPh sb="0" eb="2">
      <t>シッコウ</t>
    </rPh>
    <rPh sb="2" eb="4">
      <t>ジョウキョウ</t>
    </rPh>
    <rPh sb="5" eb="6">
      <t>フ</t>
    </rPh>
    <rPh sb="8" eb="10">
      <t>テキジ</t>
    </rPh>
    <rPh sb="10" eb="12">
      <t>ミナオ</t>
    </rPh>
    <rPh sb="14" eb="15">
      <t>オコナ</t>
    </rPh>
    <rPh sb="17" eb="19">
      <t>ヘイセイ</t>
    </rPh>
    <rPh sb="21" eb="23">
      <t>ネンド</t>
    </rPh>
    <rPh sb="25" eb="27">
      <t>コッコ</t>
    </rPh>
    <rPh sb="27" eb="29">
      <t>ヘンノウ</t>
    </rPh>
    <rPh sb="30" eb="32">
      <t>ジッシ</t>
    </rPh>
    <rPh sb="35" eb="37">
      <t>コンゴ</t>
    </rPh>
    <rPh sb="40" eb="42">
      <t>キキン</t>
    </rPh>
    <rPh sb="42" eb="44">
      <t>キボ</t>
    </rPh>
    <rPh sb="45" eb="47">
      <t>テキセツ</t>
    </rPh>
    <rPh sb="56" eb="58">
      <t>ミンカン</t>
    </rPh>
    <rPh sb="58" eb="60">
      <t>トシ</t>
    </rPh>
    <rPh sb="60" eb="62">
      <t>カイハツ</t>
    </rPh>
    <rPh sb="62" eb="64">
      <t>スイシン</t>
    </rPh>
    <rPh sb="64" eb="66">
      <t>キコウ</t>
    </rPh>
    <rPh sb="67" eb="68">
      <t>タイ</t>
    </rPh>
    <rPh sb="70" eb="72">
      <t>シドウ</t>
    </rPh>
    <rPh sb="72" eb="74">
      <t>カントク</t>
    </rPh>
    <rPh sb="75" eb="77">
      <t>ジッシ</t>
    </rPh>
    <phoneticPr fontId="1"/>
  </si>
  <si>
    <t>民都機構ウェブサイト：http://www.minto.or.jp/products/fund.html</t>
    <phoneticPr fontId="1"/>
  </si>
  <si>
    <t>※まちづくりファンドは、民都機構の拠出金とその他の者からの拠出金から構成されているが、両者は区分経理されていることから民都機構の拠出金についてのみ記載している。</t>
    <rPh sb="23" eb="24">
      <t>タ</t>
    </rPh>
    <rPh sb="25" eb="26">
      <t>シャ</t>
    </rPh>
    <rPh sb="29" eb="32">
      <t>キョシュツキン</t>
    </rPh>
    <rPh sb="34" eb="36">
      <t>コウセイ</t>
    </rPh>
    <rPh sb="43" eb="45">
      <t>リョウシャ</t>
    </rPh>
    <rPh sb="46" eb="48">
      <t>クブン</t>
    </rPh>
    <rPh sb="48" eb="50">
      <t>ケイリ</t>
    </rPh>
    <rPh sb="59" eb="61">
      <t>ミント</t>
    </rPh>
    <rPh sb="61" eb="63">
      <t>キコウ</t>
    </rPh>
    <rPh sb="64" eb="67">
      <t>キョシュツキン</t>
    </rPh>
    <rPh sb="73" eb="75">
      <t>キサイ</t>
    </rPh>
    <phoneticPr fontId="1"/>
  </si>
  <si>
    <t>明日香村整備基金</t>
    <rPh sb="0" eb="3">
      <t>アスカ</t>
    </rPh>
    <rPh sb="3" eb="4">
      <t>ムラ</t>
    </rPh>
    <rPh sb="4" eb="6">
      <t>セイビ</t>
    </rPh>
    <rPh sb="6" eb="8">
      <t>キキン</t>
    </rPh>
    <phoneticPr fontId="1"/>
  </si>
  <si>
    <t>有</t>
    <rPh sb="0" eb="1">
      <t>アリ</t>
    </rPh>
    <phoneticPr fontId="1"/>
  </si>
  <si>
    <t>S55</t>
    <phoneticPr fontId="1"/>
  </si>
  <si>
    <t>運用型</t>
    <rPh sb="0" eb="2">
      <t>ウンヨウ</t>
    </rPh>
    <rPh sb="2" eb="3">
      <t>ガタ</t>
    </rPh>
    <phoneticPr fontId="1"/>
  </si>
  <si>
    <t>明日香村特別措置法第8条の規定に基づき、明日香村の歴史的風土の保存及び住民生活の安定向上等を図るために行われる事業に対して、支援を行う。</t>
    <rPh sb="13" eb="15">
      <t>キテイ</t>
    </rPh>
    <rPh sb="16" eb="17">
      <t>モト</t>
    </rPh>
    <rPh sb="20" eb="24">
      <t>アスカムラ</t>
    </rPh>
    <rPh sb="33" eb="34">
      <t>オヨ</t>
    </rPh>
    <rPh sb="44" eb="45">
      <t>トウ</t>
    </rPh>
    <rPh sb="58" eb="59">
      <t>タイ</t>
    </rPh>
    <rPh sb="62" eb="64">
      <t>シエン</t>
    </rPh>
    <rPh sb="65" eb="66">
      <t>オコナ</t>
    </rPh>
    <phoneticPr fontId="1"/>
  </si>
  <si>
    <t>平成31年度までに主要観光施設の年間入場者数を1,300千人まで引き上げる</t>
    <rPh sb="0" eb="2">
      <t>ヘイセイ</t>
    </rPh>
    <rPh sb="4" eb="6">
      <t>ネンド</t>
    </rPh>
    <rPh sb="9" eb="11">
      <t>シュヨウ</t>
    </rPh>
    <rPh sb="11" eb="13">
      <t>カンコウ</t>
    </rPh>
    <rPh sb="13" eb="15">
      <t>シセツ</t>
    </rPh>
    <rPh sb="16" eb="18">
      <t>ネンカン</t>
    </rPh>
    <rPh sb="18" eb="20">
      <t>ニュウジョウ</t>
    </rPh>
    <rPh sb="20" eb="21">
      <t>シャ</t>
    </rPh>
    <rPh sb="21" eb="22">
      <t>スウ</t>
    </rPh>
    <rPh sb="28" eb="30">
      <t>センニン</t>
    </rPh>
    <rPh sb="32" eb="33">
      <t>ヒ</t>
    </rPh>
    <rPh sb="34" eb="35">
      <t>ア</t>
    </rPh>
    <phoneticPr fontId="1"/>
  </si>
  <si>
    <t>伝統行事の育成及び地域文化の創造活動事業で支援した団体数</t>
    <rPh sb="0" eb="2">
      <t>デントウ</t>
    </rPh>
    <rPh sb="2" eb="4">
      <t>ギョウジ</t>
    </rPh>
    <rPh sb="5" eb="7">
      <t>イクセイ</t>
    </rPh>
    <rPh sb="7" eb="8">
      <t>オヨ</t>
    </rPh>
    <rPh sb="9" eb="11">
      <t>チイキ</t>
    </rPh>
    <rPh sb="11" eb="13">
      <t>ブンカ</t>
    </rPh>
    <rPh sb="14" eb="16">
      <t>ソウゾウ</t>
    </rPh>
    <rPh sb="16" eb="18">
      <t>カツドウ</t>
    </rPh>
    <rPh sb="18" eb="20">
      <t>ジギョウ</t>
    </rPh>
    <rPh sb="21" eb="23">
      <t>シエン</t>
    </rPh>
    <rPh sb="25" eb="27">
      <t>ダンタイ</t>
    </rPh>
    <rPh sb="27" eb="28">
      <t>スウ</t>
    </rPh>
    <phoneticPr fontId="1"/>
  </si>
  <si>
    <t>-</t>
    <phoneticPr fontId="1"/>
  </si>
  <si>
    <t>H17</t>
    <phoneticPr fontId="1"/>
  </si>
  <si>
    <t>明日香村整備基金</t>
  </si>
  <si>
    <t>①
明日香村特別措置法第8条各号に掲げる事業を円滑に推進する必要があるため。</t>
    <phoneticPr fontId="1"/>
  </si>
  <si>
    <t>明日香村整備基金管理運営要領に基づき、適切に措置されており、今後とも、適切な対応が図られるよう指導監督を実施する。</t>
    <rPh sb="0" eb="4">
      <t>アスカムラ</t>
    </rPh>
    <rPh sb="4" eb="6">
      <t>セイビ</t>
    </rPh>
    <rPh sb="6" eb="8">
      <t>キキン</t>
    </rPh>
    <rPh sb="8" eb="10">
      <t>カンリ</t>
    </rPh>
    <rPh sb="10" eb="12">
      <t>ウンエイ</t>
    </rPh>
    <rPh sb="12" eb="14">
      <t>ヨウリョウ</t>
    </rPh>
    <rPh sb="15" eb="16">
      <t>モト</t>
    </rPh>
    <rPh sb="19" eb="21">
      <t>テキセツ</t>
    </rPh>
    <rPh sb="22" eb="24">
      <t>ソチ</t>
    </rPh>
    <rPh sb="30" eb="32">
      <t>コンゴ</t>
    </rPh>
    <rPh sb="35" eb="37">
      <t>テキセツ</t>
    </rPh>
    <rPh sb="38" eb="40">
      <t>タイオウ</t>
    </rPh>
    <rPh sb="41" eb="42">
      <t>ハカ</t>
    </rPh>
    <rPh sb="47" eb="49">
      <t>シドウ</t>
    </rPh>
    <rPh sb="49" eb="51">
      <t>カントク</t>
    </rPh>
    <rPh sb="52" eb="54">
      <t>ジッシ</t>
    </rPh>
    <phoneticPr fontId="1"/>
  </si>
  <si>
    <t>【総括表】平成30年度地方公共団体等保有基金執行状況表（国土交通省）----- Ｂ‐２表</t>
    <rPh sb="28" eb="30">
      <t>コクド</t>
    </rPh>
    <rPh sb="30" eb="32">
      <t>コウツウ</t>
    </rPh>
    <phoneticPr fontId="1"/>
  </si>
  <si>
    <t>【総括表】平成30年度地方公共団体等保有基金執行状況表（国土交通省）-----Ｂ－１表</t>
    <rPh sb="5" eb="7">
      <t>ヘイセイ</t>
    </rPh>
    <rPh sb="9" eb="11">
      <t>ネンド</t>
    </rPh>
    <rPh sb="28" eb="30">
      <t>コクド</t>
    </rPh>
    <rPh sb="30" eb="32">
      <t>コウツウ</t>
    </rPh>
    <rPh sb="32" eb="33">
      <t>ショウ</t>
    </rPh>
    <phoneticPr fontId="1"/>
  </si>
  <si>
    <t>【総括表】平成30年度地方公共団体等保有基金執行状況表（国土交通省）-----Ａ表（基礎情報）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コクド</t>
    </rPh>
    <rPh sb="30" eb="32">
      <t>コウツウ</t>
    </rPh>
    <rPh sb="32" eb="33">
      <t>ショウ</t>
    </rPh>
    <rPh sb="40" eb="41">
      <t>ヒョウ</t>
    </rPh>
    <rPh sb="42" eb="44">
      <t>キソ</t>
    </rPh>
    <rPh sb="44" eb="46">
      <t>ジョウホウ</t>
    </rPh>
    <phoneticPr fontId="1"/>
  </si>
  <si>
    <t>目標最終年度
　　32年度</t>
    <rPh sb="0" eb="2">
      <t>モクヒョウ</t>
    </rPh>
    <rPh sb="2" eb="4">
      <t>サイシュウ</t>
    </rPh>
    <rPh sb="4" eb="6">
      <t>ネンド</t>
    </rPh>
    <rPh sb="11" eb="13">
      <t>ネンド</t>
    </rPh>
    <phoneticPr fontId="1"/>
  </si>
  <si>
    <t>都市局まちづくり推進課
都市開発金融支援室
室長　諸岡　昌浩</t>
    <rPh sb="0" eb="3">
      <t>トシキョク</t>
    </rPh>
    <rPh sb="8" eb="11">
      <t>スイシンカ</t>
    </rPh>
    <rPh sb="12" eb="14">
      <t>トシ</t>
    </rPh>
    <rPh sb="14" eb="16">
      <t>カイハツ</t>
    </rPh>
    <rPh sb="16" eb="18">
      <t>キンユウ</t>
    </rPh>
    <rPh sb="18" eb="21">
      <t>シエンシツ</t>
    </rPh>
    <rPh sb="22" eb="24">
      <t>シツチョウ</t>
    </rPh>
    <phoneticPr fontId="1"/>
  </si>
  <si>
    <t>都市局公園緑地・景観課
景観・歴史文化環境整備室長
室長　渡瀬　友博</t>
    <rPh sb="0" eb="2">
      <t>トシ</t>
    </rPh>
    <rPh sb="2" eb="3">
      <t>キョク</t>
    </rPh>
    <rPh sb="3" eb="5">
      <t>コウエン</t>
    </rPh>
    <rPh sb="5" eb="7">
      <t>リョクチ</t>
    </rPh>
    <rPh sb="8" eb="10">
      <t>ケイカン</t>
    </rPh>
    <rPh sb="10" eb="11">
      <t>カ</t>
    </rPh>
    <rPh sb="12" eb="14">
      <t>ケイカン</t>
    </rPh>
    <rPh sb="15" eb="17">
      <t>レキシ</t>
    </rPh>
    <rPh sb="17" eb="19">
      <t>ブンカ</t>
    </rPh>
    <rPh sb="19" eb="21">
      <t>カンキョウ</t>
    </rPh>
    <rPh sb="21" eb="23">
      <t>セイビ</t>
    </rPh>
    <rPh sb="23" eb="24">
      <t>シツ</t>
    </rPh>
    <rPh sb="24" eb="25">
      <t>チョウ</t>
    </rPh>
    <rPh sb="26" eb="28">
      <t>シツチョウ</t>
    </rPh>
    <rPh sb="29" eb="31">
      <t>ワタセ</t>
    </rPh>
    <rPh sb="32" eb="34">
      <t>トモヒロ</t>
    </rPh>
    <phoneticPr fontId="1"/>
  </si>
  <si>
    <t>民都機構ウェブサイト：http://www.minto.or.jp/products/fund.html</t>
    <phoneticPr fontId="1"/>
  </si>
  <si>
    <t>明日香村ウェブサイト：http://www.asukamura.jp/asuka-ho/asuka-ho.html</t>
    <phoneticPr fontId="1"/>
  </si>
  <si>
    <t>明日香村ウェブサイト：http://www.asukamura.jp/asuka-ho/asuka-ho.html</t>
    <phoneticPr fontId="1"/>
  </si>
  <si>
    <t>5.0倍</t>
    <rPh sb="3" eb="4">
      <t>バイ</t>
    </rPh>
    <phoneticPr fontId="1"/>
  </si>
  <si>
    <t>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</si>
</sst>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0;* \-#,##0;* &quot;-&quot;_ ;@\ "/>
    <numFmt numFmtId="178" formatCode="\(#,##0\);\(* \-#,##0\);\(* \ &quot;-&quot;\ \);@\ "/>
    <numFmt numFmtId="179" formatCode="#,##0&quot;千人&quot;_);[Red]\(#,##0&quot;千人&quot;\)"/>
    <numFmt numFmtId="180" formatCode="#,##0&quot;団体&quot;_);[Red]\(#,##0&quot;団体&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10"/>
      <name val="ＭＳ ゴシック"/>
      <family val="3"/>
      <charset val="128"/>
    </font>
    <font>
      <sz val="10"/>
      <name val="ＭＳ Ｐゴシック"/>
      <family val="2"/>
      <charset val="128"/>
      <scheme val="minor"/>
    </font>
    <font>
      <sz val="10"/>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top/>
      <bottom style="medium">
        <color auto="1"/>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26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2" borderId="23" xfId="0" applyFont="1" applyFill="1" applyBorder="1" applyAlignment="1">
      <alignment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6" fillId="0" borderId="50" xfId="0" applyFont="1" applyBorder="1" applyAlignment="1">
      <alignment horizontal="center" vertical="center"/>
    </xf>
    <xf numFmtId="0" fontId="10" fillId="0" borderId="49" xfId="0" applyFont="1" applyBorder="1" applyAlignment="1">
      <alignment horizontal="center" vertical="center"/>
    </xf>
    <xf numFmtId="0" fontId="4" fillId="0" borderId="49" xfId="0" applyFont="1" applyBorder="1" applyAlignment="1">
      <alignment horizontal="left" vertical="center"/>
    </xf>
    <xf numFmtId="0" fontId="4" fillId="0" borderId="48" xfId="0" applyFont="1" applyBorder="1" applyAlignment="1">
      <alignment horizontal="left" vertical="center" wrapText="1"/>
    </xf>
    <xf numFmtId="0" fontId="3" fillId="0" borderId="26" xfId="0" applyFont="1" applyBorder="1" applyAlignment="1">
      <alignment horizontal="center" vertical="center"/>
    </xf>
    <xf numFmtId="0" fontId="3" fillId="0" borderId="7" xfId="0" applyFont="1" applyBorder="1">
      <alignment vertical="center"/>
    </xf>
    <xf numFmtId="0" fontId="3" fillId="0" borderId="51" xfId="0" applyFont="1" applyBorder="1">
      <alignment vertical="center"/>
    </xf>
    <xf numFmtId="0" fontId="3" fillId="0" borderId="7"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3" fillId="2" borderId="48"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9" fillId="0" borderId="9" xfId="0" applyFont="1" applyFill="1" applyBorder="1" applyAlignment="1">
      <alignment vertical="center" wrapText="1"/>
    </xf>
    <xf numFmtId="0" fontId="19" fillId="0" borderId="9" xfId="0" applyFont="1" applyFill="1" applyBorder="1" applyAlignment="1">
      <alignment horizontal="center" vertical="center" wrapText="1"/>
    </xf>
    <xf numFmtId="0" fontId="19" fillId="0" borderId="0" xfId="0" applyFont="1" applyFill="1">
      <alignment vertical="center"/>
    </xf>
    <xf numFmtId="0" fontId="19" fillId="0" borderId="9" xfId="0" applyFont="1" applyFill="1" applyBorder="1" applyAlignment="1">
      <alignment horizontal="left" vertical="center" wrapText="1"/>
    </xf>
    <xf numFmtId="0" fontId="19" fillId="0" borderId="12" xfId="0" applyFont="1" applyFill="1" applyBorder="1" applyAlignment="1">
      <alignment horizontal="left" vertical="center" wrapText="1"/>
    </xf>
    <xf numFmtId="176" fontId="19" fillId="0" borderId="9"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9" xfId="0"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3" fontId="3" fillId="0" borderId="15" xfId="0"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6" xfId="0" applyNumberFormat="1" applyFont="1" applyFill="1" applyBorder="1" applyAlignment="1">
      <alignment horizontal="right" vertical="center"/>
    </xf>
    <xf numFmtId="0" fontId="3" fillId="0" borderId="54" xfId="0" applyFont="1" applyBorder="1" applyAlignment="1">
      <alignment horizontal="center" vertical="center" wrapText="1"/>
    </xf>
    <xf numFmtId="0" fontId="25" fillId="0" borderId="49" xfId="0" applyFont="1" applyBorder="1" applyAlignment="1">
      <alignment vertical="center" wrapText="1"/>
    </xf>
    <xf numFmtId="0" fontId="25" fillId="0" borderId="50" xfId="0" applyFont="1" applyBorder="1" applyAlignment="1">
      <alignment horizontal="center" vertical="center"/>
    </xf>
    <xf numFmtId="0" fontId="25" fillId="0" borderId="49" xfId="0" applyFont="1" applyFill="1" applyBorder="1" applyAlignment="1">
      <alignment horizontal="left" vertical="center" wrapText="1"/>
    </xf>
    <xf numFmtId="0" fontId="25" fillId="0" borderId="48" xfId="0" applyFont="1" applyFill="1" applyBorder="1" applyAlignment="1">
      <alignment horizontal="left" vertical="center" wrapText="1"/>
    </xf>
    <xf numFmtId="179" fontId="25" fillId="0" borderId="26" xfId="1" applyNumberFormat="1" applyFont="1" applyFill="1" applyBorder="1" applyAlignment="1">
      <alignment horizontal="right" vertical="center" shrinkToFit="1"/>
    </xf>
    <xf numFmtId="179" fontId="25" fillId="0" borderId="7" xfId="1" applyNumberFormat="1" applyFont="1" applyFill="1" applyBorder="1" applyAlignment="1">
      <alignment horizontal="right" vertical="center" shrinkToFit="1"/>
    </xf>
    <xf numFmtId="9" fontId="25" fillId="0" borderId="51" xfId="0" applyNumberFormat="1" applyFont="1" applyFill="1" applyBorder="1" applyAlignment="1">
      <alignment horizontal="right" vertical="center"/>
    </xf>
    <xf numFmtId="179" fontId="25" fillId="0" borderId="7" xfId="1" applyNumberFormat="1" applyFont="1" applyFill="1" applyBorder="1" applyAlignment="1">
      <alignment horizontal="right" vertical="center" wrapText="1"/>
    </xf>
    <xf numFmtId="180" fontId="25" fillId="0" borderId="7" xfId="1" applyNumberFormat="1" applyFont="1" applyFill="1" applyBorder="1" applyAlignment="1">
      <alignment horizontal="right" vertical="center" wrapText="1" shrinkToFit="1"/>
    </xf>
    <xf numFmtId="180" fontId="25" fillId="0" borderId="7" xfId="1" applyNumberFormat="1" applyFont="1" applyFill="1" applyBorder="1" applyAlignment="1">
      <alignment horizontal="right" vertical="center" wrapText="1"/>
    </xf>
    <xf numFmtId="0" fontId="19" fillId="0" borderId="49" xfId="0" applyFont="1" applyFill="1" applyBorder="1" applyAlignment="1">
      <alignment horizontal="left" vertical="center" wrapText="1"/>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0" fontId="19" fillId="0" borderId="0" xfId="0" applyFont="1" applyFill="1" applyBorder="1" applyAlignment="1">
      <alignment horizontal="right" vertical="center" wrapText="1"/>
    </xf>
    <xf numFmtId="0" fontId="19" fillId="0" borderId="14" xfId="0" applyFont="1" applyFill="1" applyBorder="1" applyAlignment="1">
      <alignment horizontal="right" vertical="center" wrapText="1"/>
    </xf>
    <xf numFmtId="9" fontId="19" fillId="0" borderId="47" xfId="0" applyNumberFormat="1" applyFont="1" applyFill="1" applyBorder="1" applyAlignment="1">
      <alignment horizontal="right" vertical="center" wrapText="1"/>
    </xf>
    <xf numFmtId="178" fontId="3" fillId="4" borderId="1" xfId="0" applyNumberFormat="1" applyFont="1" applyFill="1" applyBorder="1" applyAlignment="1">
      <alignment horizontal="right" vertical="center"/>
    </xf>
    <xf numFmtId="178" fontId="3" fillId="4" borderId="29" xfId="0" applyNumberFormat="1" applyFont="1" applyFill="1" applyBorder="1" applyAlignment="1">
      <alignment horizontal="right" vertical="center"/>
    </xf>
    <xf numFmtId="178" fontId="3" fillId="4" borderId="31"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177" fontId="3" fillId="4" borderId="6" xfId="0" applyNumberFormat="1" applyFont="1" applyFill="1" applyBorder="1" applyAlignment="1">
      <alignment horizontal="right" vertical="center"/>
    </xf>
    <xf numFmtId="177" fontId="3" fillId="4" borderId="28" xfId="0" applyNumberFormat="1" applyFont="1" applyFill="1" applyBorder="1" applyAlignment="1">
      <alignment horizontal="right" vertical="center"/>
    </xf>
    <xf numFmtId="177" fontId="3" fillId="4" borderId="15" xfId="0" applyNumberFormat="1" applyFont="1" applyFill="1" applyBorder="1" applyAlignment="1">
      <alignment horizontal="right" vertical="center"/>
    </xf>
    <xf numFmtId="177" fontId="3" fillId="4" borderId="22"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3" borderId="8"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3" fillId="2" borderId="13" xfId="0" applyFont="1" applyFill="1" applyBorder="1" applyAlignment="1">
      <alignment horizontal="center" vertical="center"/>
    </xf>
    <xf numFmtId="0" fontId="0" fillId="0" borderId="15" xfId="0" applyBorder="1" applyAlignment="1">
      <alignment horizontal="center" vertical="center"/>
    </xf>
    <xf numFmtId="0" fontId="6"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26" xfId="0" applyBorder="1" applyAlignment="1">
      <alignment horizontal="center" vertical="center"/>
    </xf>
    <xf numFmtId="0" fontId="3" fillId="2" borderId="13" xfId="0" applyFont="1" applyFill="1" applyBorder="1" applyAlignment="1">
      <alignment horizontal="center" vertical="center" wrapText="1"/>
    </xf>
    <xf numFmtId="0" fontId="0" fillId="2" borderId="15" xfId="0" applyFont="1" applyFill="1" applyBorder="1" applyAlignment="1">
      <alignment horizontal="center" vertical="center"/>
    </xf>
    <xf numFmtId="0" fontId="3"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7" fillId="0" borderId="15" xfId="0" applyFont="1" applyBorder="1" applyAlignment="1">
      <alignment horizontal="center" vertical="center"/>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xf>
    <xf numFmtId="177" fontId="3" fillId="0" borderId="44" xfId="0" applyNumberFormat="1" applyFont="1" applyFill="1" applyBorder="1" applyAlignment="1">
      <alignment horizontal="right" vertical="center"/>
    </xf>
    <xf numFmtId="177" fontId="0" fillId="0" borderId="20" xfId="0" applyNumberFormat="1" applyFill="1" applyBorder="1" applyAlignment="1">
      <alignment horizontal="right" vertical="center"/>
    </xf>
    <xf numFmtId="177" fontId="3" fillId="0" borderId="19" xfId="0" applyNumberFormat="1" applyFont="1" applyFill="1" applyBorder="1" applyAlignment="1">
      <alignment horizontal="right" vertical="center"/>
    </xf>
    <xf numFmtId="177" fontId="0" fillId="0" borderId="18" xfId="0" applyNumberForma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177" fontId="3" fillId="0" borderId="31" xfId="0" applyNumberFormat="1" applyFont="1" applyFill="1" applyBorder="1" applyAlignment="1">
      <alignment horizontal="right" vertical="center"/>
    </xf>
    <xf numFmtId="177" fontId="0" fillId="0" borderId="15" xfId="0" applyNumberFormat="1" applyFill="1" applyBorder="1" applyAlignment="1">
      <alignment horizontal="right" vertical="center"/>
    </xf>
    <xf numFmtId="49" fontId="4" fillId="0" borderId="8"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77" fontId="3" fillId="4" borderId="1" xfId="0" applyNumberFormat="1" applyFont="1" applyFill="1" applyBorder="1" applyAlignment="1">
      <alignment horizontal="right" vertical="center"/>
    </xf>
    <xf numFmtId="177" fontId="6" fillId="4" borderId="6" xfId="0" applyNumberFormat="1" applyFont="1" applyFill="1" applyBorder="1" applyAlignment="1">
      <alignment horizontal="right" vertical="center"/>
    </xf>
    <xf numFmtId="177" fontId="3" fillId="4" borderId="19" xfId="0" applyNumberFormat="1" applyFont="1" applyFill="1" applyBorder="1" applyAlignment="1">
      <alignment horizontal="right" vertical="center"/>
    </xf>
    <xf numFmtId="177" fontId="6" fillId="4" borderId="18" xfId="0" applyNumberFormat="1" applyFont="1" applyFill="1" applyBorder="1" applyAlignment="1">
      <alignment horizontal="right" vertical="center"/>
    </xf>
    <xf numFmtId="177" fontId="0" fillId="4" borderId="6" xfId="0" applyNumberFormat="1" applyFill="1" applyBorder="1" applyAlignment="1">
      <alignment horizontal="right" vertical="center"/>
    </xf>
    <xf numFmtId="177" fontId="3" fillId="4" borderId="31" xfId="0" applyNumberFormat="1" applyFont="1" applyFill="1" applyBorder="1" applyAlignment="1">
      <alignment horizontal="right" vertical="center"/>
    </xf>
    <xf numFmtId="177" fontId="0" fillId="4" borderId="15" xfId="0" applyNumberFormat="1" applyFill="1" applyBorder="1" applyAlignment="1">
      <alignment horizontal="right" vertical="center"/>
    </xf>
    <xf numFmtId="0" fontId="3" fillId="4" borderId="29" xfId="0" applyNumberFormat="1" applyFont="1" applyFill="1" applyBorder="1" applyAlignment="1">
      <alignment horizontal="right" vertical="center"/>
    </xf>
    <xf numFmtId="0" fontId="0" fillId="4" borderId="28" xfId="0" applyNumberFormat="1" applyFill="1" applyBorder="1" applyAlignment="1">
      <alignment horizontal="right" vertical="center"/>
    </xf>
    <xf numFmtId="177" fontId="3" fillId="4" borderId="31" xfId="0" applyNumberFormat="1" applyFont="1" applyFill="1" applyBorder="1" applyAlignment="1">
      <alignment vertical="center"/>
    </xf>
    <xf numFmtId="177" fontId="0" fillId="4" borderId="15" xfId="0" applyNumberFormat="1" applyFill="1" applyBorder="1" applyAlignment="1">
      <alignment vertical="center"/>
    </xf>
    <xf numFmtId="0" fontId="11" fillId="3" borderId="2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55" xfId="0" applyFont="1" applyFill="1" applyBorder="1" applyAlignment="1">
      <alignment horizontal="center" vertical="center" wrapText="1"/>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176" fontId="3" fillId="4" borderId="8" xfId="0" applyNumberFormat="1" applyFont="1" applyFill="1" applyBorder="1" applyAlignment="1">
      <alignment horizontal="center" vertical="center"/>
    </xf>
    <xf numFmtId="176" fontId="3" fillId="4" borderId="10" xfId="0" applyNumberFormat="1" applyFont="1" applyFill="1" applyBorder="1" applyAlignment="1">
      <alignment horizontal="center" vertical="center"/>
    </xf>
    <xf numFmtId="0" fontId="3" fillId="4" borderId="8" xfId="0" applyFont="1" applyFill="1" applyBorder="1" applyAlignment="1">
      <alignment vertical="center" wrapText="1"/>
    </xf>
    <xf numFmtId="0" fontId="3" fillId="4" borderId="10" xfId="0" applyFont="1" applyFill="1" applyBorder="1" applyAlignment="1">
      <alignmen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177" fontId="3" fillId="0" borderId="44" xfId="0" applyNumberFormat="1" applyFont="1" applyBorder="1" applyAlignment="1">
      <alignment horizontal="right" vertical="center"/>
    </xf>
    <xf numFmtId="177" fontId="6" fillId="0" borderId="20" xfId="0" applyNumberFormat="1" applyFont="1" applyBorder="1" applyAlignment="1">
      <alignment horizontal="right" vertical="center"/>
    </xf>
    <xf numFmtId="177" fontId="3" fillId="0" borderId="19" xfId="0" applyNumberFormat="1" applyFont="1" applyBorder="1" applyAlignment="1">
      <alignment horizontal="right" vertical="center"/>
    </xf>
    <xf numFmtId="177" fontId="0" fillId="0" borderId="18" xfId="0" applyNumberFormat="1" applyBorder="1" applyAlignment="1">
      <alignment horizontal="right" vertical="center"/>
    </xf>
    <xf numFmtId="177" fontId="0" fillId="4" borderId="18" xfId="0" applyNumberFormat="1" applyFill="1" applyBorder="1" applyAlignment="1">
      <alignment horizontal="right" vertical="center"/>
    </xf>
    <xf numFmtId="177" fontId="3" fillId="0" borderId="31"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0" fontId="3" fillId="4" borderId="31" xfId="0" applyNumberFormat="1" applyFont="1" applyFill="1" applyBorder="1" applyAlignment="1">
      <alignment horizontal="center" vertical="center"/>
    </xf>
    <xf numFmtId="0" fontId="3" fillId="4" borderId="15" xfId="0" applyNumberFormat="1" applyFont="1" applyFill="1" applyBorder="1" applyAlignment="1">
      <alignment horizontal="center" vertical="center"/>
    </xf>
    <xf numFmtId="177" fontId="3" fillId="4" borderId="44" xfId="0" applyNumberFormat="1" applyFont="1" applyFill="1" applyBorder="1" applyAlignment="1">
      <alignment vertical="center"/>
    </xf>
    <xf numFmtId="177" fontId="0" fillId="4" borderId="20" xfId="0" applyNumberFormat="1" applyFill="1" applyBorder="1" applyAlignment="1">
      <alignment vertical="center"/>
    </xf>
    <xf numFmtId="177" fontId="3" fillId="0" borderId="1" xfId="0" applyNumberFormat="1" applyFont="1" applyFill="1" applyBorder="1" applyAlignment="1">
      <alignment horizontal="right" vertical="center"/>
    </xf>
    <xf numFmtId="177" fontId="0" fillId="0" borderId="45" xfId="0" applyNumberFormat="1" applyFill="1" applyBorder="1" applyAlignment="1">
      <alignment horizontal="right" vertical="center"/>
    </xf>
    <xf numFmtId="41" fontId="3" fillId="4" borderId="31"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177" fontId="3" fillId="0" borderId="31" xfId="1" applyNumberFormat="1" applyFont="1" applyFill="1" applyBorder="1" applyAlignment="1">
      <alignment horizontal="right" vertical="center" wrapText="1"/>
    </xf>
    <xf numFmtId="177" fontId="6" fillId="0" borderId="15" xfId="1" applyNumberFormat="1" applyFont="1" applyFill="1" applyBorder="1" applyAlignment="1">
      <alignment horizontal="right" vertical="center" wrapText="1"/>
    </xf>
    <xf numFmtId="0" fontId="3" fillId="0" borderId="8" xfId="0" applyFont="1" applyBorder="1" applyAlignment="1">
      <alignment vertical="center" wrapText="1"/>
    </xf>
    <xf numFmtId="0" fontId="3" fillId="0" borderId="10" xfId="0" applyFont="1" applyBorder="1" applyAlignment="1">
      <alignment vertical="center"/>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7" xfId="0" applyNumberFormat="1" applyFont="1" applyBorder="1" applyAlignment="1">
      <alignment horizontal="center" vertical="center"/>
    </xf>
    <xf numFmtId="41" fontId="3" fillId="0" borderId="22" xfId="0" applyNumberFormat="1" applyFont="1" applyBorder="1" applyAlignment="1">
      <alignment horizontal="center"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7" xfId="0" applyNumberFormat="1" applyFont="1" applyBorder="1" applyAlignment="1">
      <alignment horizontal="left" vertical="center"/>
    </xf>
    <xf numFmtId="41" fontId="3" fillId="0" borderId="22" xfId="0" applyNumberFormat="1" applyFont="1" applyBorder="1" applyAlignment="1">
      <alignment horizontal="left"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7" xfId="0" applyNumberFormat="1" applyFont="1" applyBorder="1" applyAlignment="1">
      <alignment horizontal="left" vertical="center"/>
    </xf>
    <xf numFmtId="178" fontId="3" fillId="0" borderId="22" xfId="0" applyNumberFormat="1" applyFont="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57"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57" xfId="0" applyFont="1" applyFill="1" applyBorder="1" applyAlignment="1">
      <alignment horizontal="center" vertical="center"/>
    </xf>
    <xf numFmtId="0" fontId="23" fillId="3" borderId="22" xfId="0" applyFont="1" applyFill="1" applyBorder="1" applyAlignment="1">
      <alignment horizontal="center" vertical="center"/>
    </xf>
    <xf numFmtId="0" fontId="3"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color rgb="FFFFCC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
  <sheetViews>
    <sheetView tabSelected="1" view="pageBreakPreview" topLeftCell="A4" zoomScaleNormal="100" zoomScaleSheetLayoutView="100" workbookViewId="0">
      <selection activeCell="F6" sqref="F6"/>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0.625" style="1" customWidth="1"/>
    <col min="11" max="11" width="16.625" style="1" customWidth="1"/>
    <col min="12" max="14" width="8.625" style="1" customWidth="1"/>
    <col min="15" max="15" width="12.25" style="1" customWidth="1"/>
    <col min="16" max="16" width="16.625" style="1" customWidth="1"/>
    <col min="17" max="18" width="8.625" style="1" customWidth="1"/>
    <col min="19" max="19" width="22.75" style="1" customWidth="1"/>
    <col min="20" max="16384" width="9" style="1"/>
  </cols>
  <sheetData>
    <row r="1" spans="1:19" ht="20.25" customHeight="1" thickBot="1" x14ac:dyDescent="0.2">
      <c r="A1" s="4" t="s">
        <v>103</v>
      </c>
    </row>
    <row r="2" spans="1:19" s="2" customFormat="1" ht="12.75" customHeight="1" x14ac:dyDescent="0.15">
      <c r="A2" s="103" t="s">
        <v>4</v>
      </c>
      <c r="B2" s="103" t="s">
        <v>29</v>
      </c>
      <c r="C2" s="108" t="s">
        <v>33</v>
      </c>
      <c r="D2" s="103" t="s">
        <v>72</v>
      </c>
      <c r="E2" s="103" t="s">
        <v>61</v>
      </c>
      <c r="F2" s="103" t="s">
        <v>0</v>
      </c>
      <c r="G2" s="103" t="s">
        <v>62</v>
      </c>
      <c r="H2" s="103" t="s">
        <v>38</v>
      </c>
      <c r="I2" s="103" t="s">
        <v>1</v>
      </c>
      <c r="J2" s="103" t="s">
        <v>60</v>
      </c>
      <c r="K2" s="114" t="s">
        <v>26</v>
      </c>
      <c r="L2" s="115"/>
      <c r="M2" s="115"/>
      <c r="N2" s="115"/>
      <c r="O2" s="115"/>
      <c r="P2" s="114" t="s">
        <v>28</v>
      </c>
      <c r="Q2" s="115"/>
      <c r="R2" s="115"/>
      <c r="S2" s="120" t="s">
        <v>22</v>
      </c>
    </row>
    <row r="3" spans="1:19" s="2" customFormat="1" ht="24" x14ac:dyDescent="0.15">
      <c r="A3" s="104"/>
      <c r="B3" s="104"/>
      <c r="C3" s="109"/>
      <c r="D3" s="106"/>
      <c r="E3" s="104"/>
      <c r="F3" s="104"/>
      <c r="G3" s="104"/>
      <c r="H3" s="113"/>
      <c r="I3" s="113"/>
      <c r="J3" s="104"/>
      <c r="K3" s="45" t="s">
        <v>25</v>
      </c>
      <c r="L3" s="116" t="s">
        <v>73</v>
      </c>
      <c r="M3" s="117"/>
      <c r="N3" s="117"/>
      <c r="O3" s="47" t="s">
        <v>104</v>
      </c>
      <c r="P3" s="45" t="s">
        <v>23</v>
      </c>
      <c r="Q3" s="116" t="s">
        <v>73</v>
      </c>
      <c r="R3" s="117"/>
      <c r="S3" s="106"/>
    </row>
    <row r="4" spans="1:19" s="2" customFormat="1" ht="12" x14ac:dyDescent="0.15">
      <c r="A4" s="104"/>
      <c r="B4" s="104"/>
      <c r="C4" s="109"/>
      <c r="D4" s="106"/>
      <c r="E4" s="104"/>
      <c r="F4" s="104"/>
      <c r="G4" s="104"/>
      <c r="H4" s="113"/>
      <c r="I4" s="113"/>
      <c r="J4" s="104"/>
      <c r="K4" s="26"/>
      <c r="L4" s="111" t="s">
        <v>18</v>
      </c>
      <c r="M4" s="111" t="s">
        <v>19</v>
      </c>
      <c r="N4" s="111" t="s">
        <v>20</v>
      </c>
      <c r="O4" s="118" t="s">
        <v>27</v>
      </c>
      <c r="P4" s="26"/>
      <c r="Q4" s="111" t="s">
        <v>24</v>
      </c>
      <c r="R4" s="121" t="s">
        <v>32</v>
      </c>
      <c r="S4" s="106"/>
    </row>
    <row r="5" spans="1:19" s="2" customFormat="1" ht="12.75" customHeight="1" thickBot="1" x14ac:dyDescent="0.2">
      <c r="A5" s="105"/>
      <c r="B5" s="105"/>
      <c r="C5" s="110"/>
      <c r="D5" s="107"/>
      <c r="E5" s="105"/>
      <c r="F5" s="105"/>
      <c r="G5" s="105"/>
      <c r="H5" s="107"/>
      <c r="I5" s="107"/>
      <c r="J5" s="105"/>
      <c r="K5" s="25" t="s">
        <v>64</v>
      </c>
      <c r="L5" s="112"/>
      <c r="M5" s="112"/>
      <c r="N5" s="112"/>
      <c r="O5" s="119"/>
      <c r="P5" s="25" t="s">
        <v>37</v>
      </c>
      <c r="Q5" s="112"/>
      <c r="R5" s="122"/>
      <c r="S5" s="107"/>
    </row>
    <row r="6" spans="1:19" s="56" customFormat="1" ht="111" customHeight="1" x14ac:dyDescent="0.15">
      <c r="A6" s="59">
        <v>1</v>
      </c>
      <c r="B6" s="54" t="s">
        <v>85</v>
      </c>
      <c r="C6" s="55" t="s">
        <v>111</v>
      </c>
      <c r="D6" s="54">
        <v>62</v>
      </c>
      <c r="E6" s="55" t="s">
        <v>97</v>
      </c>
      <c r="F6" s="55" t="s">
        <v>63</v>
      </c>
      <c r="G6" s="72" t="s">
        <v>82</v>
      </c>
      <c r="H6" s="60" t="s">
        <v>16</v>
      </c>
      <c r="I6" s="61" t="s">
        <v>17</v>
      </c>
      <c r="J6" s="57" t="s">
        <v>83</v>
      </c>
      <c r="K6" s="58" t="s">
        <v>84</v>
      </c>
      <c r="L6" s="92" t="s">
        <v>110</v>
      </c>
      <c r="M6" s="93" t="s">
        <v>76</v>
      </c>
      <c r="N6" s="94">
        <v>1.61</v>
      </c>
      <c r="O6" s="93" t="s">
        <v>76</v>
      </c>
      <c r="P6" s="58" t="s">
        <v>65</v>
      </c>
      <c r="Q6" s="92" t="s">
        <v>75</v>
      </c>
      <c r="R6" s="93" t="s">
        <v>74</v>
      </c>
      <c r="S6" s="57" t="s">
        <v>107</v>
      </c>
    </row>
    <row r="7" spans="1:19" s="56" customFormat="1" ht="111" customHeight="1" x14ac:dyDescent="0.15">
      <c r="A7" s="27">
        <v>2</v>
      </c>
      <c r="B7" s="73" t="s">
        <v>89</v>
      </c>
      <c r="C7" s="30" t="s">
        <v>90</v>
      </c>
      <c r="D7" s="28">
        <v>1</v>
      </c>
      <c r="E7" s="29" t="s">
        <v>91</v>
      </c>
      <c r="F7" s="30" t="s">
        <v>96</v>
      </c>
      <c r="G7" s="30" t="s">
        <v>96</v>
      </c>
      <c r="H7" s="74" t="s">
        <v>92</v>
      </c>
      <c r="I7" s="32" t="s">
        <v>17</v>
      </c>
      <c r="J7" s="75" t="s">
        <v>93</v>
      </c>
      <c r="K7" s="76" t="s">
        <v>94</v>
      </c>
      <c r="L7" s="77">
        <v>1063</v>
      </c>
      <c r="M7" s="78">
        <v>1300</v>
      </c>
      <c r="N7" s="79">
        <f>L7/M7</f>
        <v>0.81769230769230772</v>
      </c>
      <c r="O7" s="80">
        <v>1300</v>
      </c>
      <c r="P7" s="76" t="s">
        <v>95</v>
      </c>
      <c r="Q7" s="81">
        <v>38</v>
      </c>
      <c r="R7" s="82">
        <v>38</v>
      </c>
      <c r="S7" s="83" t="s">
        <v>109</v>
      </c>
    </row>
    <row r="8" spans="1:19" s="2" customFormat="1" ht="38.25" customHeight="1" x14ac:dyDescent="0.15">
      <c r="A8" s="27"/>
      <c r="B8" s="30" t="s">
        <v>30</v>
      </c>
      <c r="C8" s="30"/>
      <c r="D8" s="28">
        <f>SUM(D6:D7)</f>
        <v>63</v>
      </c>
      <c r="E8" s="29"/>
      <c r="F8" s="30"/>
      <c r="G8" s="30"/>
      <c r="H8" s="31"/>
      <c r="I8" s="32"/>
      <c r="J8" s="33"/>
      <c r="K8" s="34"/>
      <c r="L8" s="35"/>
      <c r="M8" s="36"/>
      <c r="N8" s="37"/>
      <c r="O8" s="38"/>
      <c r="P8" s="34"/>
      <c r="Q8" s="35"/>
      <c r="R8" s="36"/>
      <c r="S8" s="29"/>
    </row>
  </sheetData>
  <mergeCells count="21">
    <mergeCell ref="S2:S5"/>
    <mergeCell ref="P2:R2"/>
    <mergeCell ref="Q3:R3"/>
    <mergeCell ref="Q4:Q5"/>
    <mergeCell ref="R4:R5"/>
    <mergeCell ref="J2:J5"/>
    <mergeCell ref="L4:L5"/>
    <mergeCell ref="M4:M5"/>
    <mergeCell ref="N4:N5"/>
    <mergeCell ref="H2:H5"/>
    <mergeCell ref="I2:I5"/>
    <mergeCell ref="K2:O2"/>
    <mergeCell ref="L3:N3"/>
    <mergeCell ref="O4:O5"/>
    <mergeCell ref="A2:A5"/>
    <mergeCell ref="B2:B5"/>
    <mergeCell ref="E2:E5"/>
    <mergeCell ref="F2:F5"/>
    <mergeCell ref="G2:G5"/>
    <mergeCell ref="D2:D5"/>
    <mergeCell ref="C2:C5"/>
  </mergeCells>
  <phoneticPr fontId="1"/>
  <pageMargins left="0.51181102362204722" right="0.31496062992125984" top="0.55118110236220474" bottom="0.55118110236220474" header="0.31496062992125984" footer="0.31496062992125984"/>
  <pageSetup paperSize="9" scale="59" orientation="landscape"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view="pageBreakPreview" zoomScale="60" zoomScaleNormal="100" workbookViewId="0">
      <selection activeCell="K21" sqref="K21:K22"/>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9"/>
    <col min="26" max="16384" width="9" style="1"/>
  </cols>
  <sheetData>
    <row r="1" spans="1:25" ht="20.25" customHeight="1" thickBot="1" x14ac:dyDescent="0.2">
      <c r="A1" s="4" t="s">
        <v>102</v>
      </c>
    </row>
    <row r="2" spans="1:25" s="2" customFormat="1" ht="12.75" customHeight="1" x14ac:dyDescent="0.15">
      <c r="A2" s="103" t="s">
        <v>4</v>
      </c>
      <c r="B2" s="103" t="s">
        <v>29</v>
      </c>
      <c r="C2" s="114" t="s">
        <v>66</v>
      </c>
      <c r="D2" s="132"/>
      <c r="E2" s="114" t="s">
        <v>67</v>
      </c>
      <c r="F2" s="161"/>
      <c r="G2" s="161"/>
      <c r="H2" s="161"/>
      <c r="I2" s="161"/>
      <c r="J2" s="161"/>
      <c r="K2" s="161"/>
      <c r="L2" s="161"/>
      <c r="M2" s="164" t="s">
        <v>68</v>
      </c>
      <c r="N2" s="114" t="s">
        <v>69</v>
      </c>
      <c r="O2" s="132"/>
      <c r="P2" s="114" t="s">
        <v>70</v>
      </c>
      <c r="Q2" s="138"/>
      <c r="R2" s="138"/>
      <c r="S2" s="138"/>
      <c r="T2" s="138"/>
      <c r="U2" s="114" t="s">
        <v>71</v>
      </c>
      <c r="V2" s="138"/>
      <c r="W2" s="139"/>
      <c r="X2" s="46" t="s">
        <v>31</v>
      </c>
      <c r="Y2" s="40"/>
    </row>
    <row r="3" spans="1:25" s="2" customFormat="1" ht="12" customHeight="1" x14ac:dyDescent="0.15">
      <c r="A3" s="104"/>
      <c r="B3" s="104"/>
      <c r="C3" s="133"/>
      <c r="D3" s="134"/>
      <c r="E3" s="162"/>
      <c r="F3" s="163"/>
      <c r="G3" s="163"/>
      <c r="H3" s="163"/>
      <c r="I3" s="163"/>
      <c r="J3" s="163"/>
      <c r="K3" s="163"/>
      <c r="L3" s="163"/>
      <c r="M3" s="165"/>
      <c r="N3" s="133"/>
      <c r="O3" s="134"/>
      <c r="P3" s="18" t="s">
        <v>13</v>
      </c>
      <c r="Q3" s="140" t="s">
        <v>3</v>
      </c>
      <c r="R3" s="140" t="s">
        <v>11</v>
      </c>
      <c r="S3" s="143" t="s">
        <v>2</v>
      </c>
      <c r="T3" s="146" t="s">
        <v>15</v>
      </c>
      <c r="U3" s="149" t="s">
        <v>3</v>
      </c>
      <c r="V3" s="143" t="s">
        <v>11</v>
      </c>
      <c r="W3" s="152" t="s">
        <v>2</v>
      </c>
      <c r="X3" s="123" t="s">
        <v>59</v>
      </c>
      <c r="Y3" s="40"/>
    </row>
    <row r="4" spans="1:25" s="2" customFormat="1" ht="13.5" customHeight="1" x14ac:dyDescent="0.15">
      <c r="A4" s="104"/>
      <c r="B4" s="104"/>
      <c r="C4" s="24"/>
      <c r="D4" s="23"/>
      <c r="E4" s="8" t="s">
        <v>8</v>
      </c>
      <c r="F4" s="9"/>
      <c r="G4" s="9"/>
      <c r="H4" s="9"/>
      <c r="I4" s="9"/>
      <c r="J4" s="9"/>
      <c r="K4" s="9"/>
      <c r="L4" s="169" t="s">
        <v>9</v>
      </c>
      <c r="M4" s="165"/>
      <c r="N4" s="24"/>
      <c r="O4" s="23"/>
      <c r="P4" s="155" t="s">
        <v>12</v>
      </c>
      <c r="Q4" s="141"/>
      <c r="R4" s="141"/>
      <c r="S4" s="144"/>
      <c r="T4" s="147"/>
      <c r="U4" s="150"/>
      <c r="V4" s="144"/>
      <c r="W4" s="153"/>
      <c r="X4" s="124"/>
      <c r="Y4" s="40"/>
    </row>
    <row r="5" spans="1:25" s="2" customFormat="1" ht="12" customHeight="1" x14ac:dyDescent="0.15">
      <c r="A5" s="104"/>
      <c r="B5" s="104"/>
      <c r="C5" s="24"/>
      <c r="D5" s="135" t="s">
        <v>6</v>
      </c>
      <c r="E5" s="24"/>
      <c r="F5" s="6" t="s">
        <v>5</v>
      </c>
      <c r="G5" s="48"/>
      <c r="H5" s="48"/>
      <c r="I5" s="48"/>
      <c r="J5" s="48"/>
      <c r="K5" s="49"/>
      <c r="L5" s="170"/>
      <c r="M5" s="165"/>
      <c r="N5" s="24"/>
      <c r="O5" s="135" t="s">
        <v>6</v>
      </c>
      <c r="P5" s="156"/>
      <c r="Q5" s="142"/>
      <c r="R5" s="142"/>
      <c r="S5" s="145"/>
      <c r="T5" s="148"/>
      <c r="U5" s="151"/>
      <c r="V5" s="145"/>
      <c r="W5" s="154"/>
      <c r="X5" s="124"/>
      <c r="Y5" s="40"/>
    </row>
    <row r="6" spans="1:25" s="2" customFormat="1" ht="12" customHeight="1" x14ac:dyDescent="0.15">
      <c r="A6" s="104"/>
      <c r="B6" s="104"/>
      <c r="C6" s="24"/>
      <c r="D6" s="136"/>
      <c r="E6" s="24"/>
      <c r="F6" s="22" t="s">
        <v>7</v>
      </c>
      <c r="G6" s="183" t="s">
        <v>57</v>
      </c>
      <c r="H6" s="184"/>
      <c r="I6" s="184"/>
      <c r="J6" s="185"/>
      <c r="K6" s="167" t="s">
        <v>36</v>
      </c>
      <c r="L6" s="170"/>
      <c r="M6" s="165"/>
      <c r="N6" s="24"/>
      <c r="O6" s="136"/>
      <c r="P6" s="13" t="s">
        <v>14</v>
      </c>
      <c r="Q6" s="14" t="s">
        <v>14</v>
      </c>
      <c r="R6" s="14" t="s">
        <v>14</v>
      </c>
      <c r="S6" s="15" t="s">
        <v>14</v>
      </c>
      <c r="T6" s="16" t="s">
        <v>14</v>
      </c>
      <c r="U6" s="20" t="s">
        <v>14</v>
      </c>
      <c r="V6" s="15" t="s">
        <v>14</v>
      </c>
      <c r="W6" s="16" t="s">
        <v>14</v>
      </c>
      <c r="X6" s="124"/>
      <c r="Y6" s="41" t="s">
        <v>14</v>
      </c>
    </row>
    <row r="7" spans="1:25" s="2" customFormat="1" ht="12.75" customHeight="1" thickBot="1" x14ac:dyDescent="0.2">
      <c r="A7" s="105"/>
      <c r="B7" s="105"/>
      <c r="C7" s="5"/>
      <c r="D7" s="137"/>
      <c r="E7" s="5"/>
      <c r="F7" s="7"/>
      <c r="G7" s="52" t="s">
        <v>34</v>
      </c>
      <c r="H7" s="52" t="s">
        <v>35</v>
      </c>
      <c r="I7" s="52" t="s">
        <v>39</v>
      </c>
      <c r="J7" s="53" t="s">
        <v>58</v>
      </c>
      <c r="K7" s="168"/>
      <c r="L7" s="171"/>
      <c r="M7" s="166"/>
      <c r="N7" s="5"/>
      <c r="O7" s="137"/>
      <c r="P7" s="10" t="s">
        <v>10</v>
      </c>
      <c r="Q7" s="11" t="s">
        <v>10</v>
      </c>
      <c r="R7" s="11" t="s">
        <v>10</v>
      </c>
      <c r="S7" s="12" t="s">
        <v>10</v>
      </c>
      <c r="T7" s="17" t="s">
        <v>10</v>
      </c>
      <c r="U7" s="19" t="s">
        <v>10</v>
      </c>
      <c r="V7" s="12" t="s">
        <v>10</v>
      </c>
      <c r="W7" s="21" t="s">
        <v>10</v>
      </c>
      <c r="X7" s="125"/>
      <c r="Y7" s="42" t="s">
        <v>10</v>
      </c>
    </row>
    <row r="8" spans="1:25" s="2" customFormat="1" ht="21.95" customHeight="1" x14ac:dyDescent="0.15">
      <c r="A8" s="190">
        <v>1</v>
      </c>
      <c r="B8" s="192" t="s">
        <v>85</v>
      </c>
      <c r="C8" s="172">
        <v>917.59199999999998</v>
      </c>
      <c r="D8" s="174">
        <v>917.59199999999998</v>
      </c>
      <c r="E8" s="172">
        <v>10.82</v>
      </c>
      <c r="F8" s="177">
        <v>10.82</v>
      </c>
      <c r="G8" s="179">
        <v>10</v>
      </c>
      <c r="H8" s="181">
        <v>0</v>
      </c>
      <c r="I8" s="181">
        <v>0</v>
      </c>
      <c r="J8" s="203" t="s">
        <v>80</v>
      </c>
      <c r="K8" s="177">
        <v>0.82</v>
      </c>
      <c r="L8" s="177">
        <v>230.00399999999999</v>
      </c>
      <c r="M8" s="205">
        <v>41.371000000000002</v>
      </c>
      <c r="N8" s="172">
        <f>(C8+E8)-(L8+M8)</f>
        <v>657.03700000000003</v>
      </c>
      <c r="O8" s="174">
        <f>N8</f>
        <v>657.03700000000003</v>
      </c>
      <c r="P8" s="95">
        <v>193</v>
      </c>
      <c r="Q8" s="96">
        <v>0</v>
      </c>
      <c r="R8" s="96">
        <v>0</v>
      </c>
      <c r="S8" s="97">
        <v>0</v>
      </c>
      <c r="T8" s="96">
        <v>0</v>
      </c>
      <c r="U8" s="95">
        <v>0</v>
      </c>
      <c r="V8" s="97">
        <v>0</v>
      </c>
      <c r="W8" s="98">
        <v>0</v>
      </c>
      <c r="X8" s="126" t="s">
        <v>81</v>
      </c>
      <c r="Y8" s="43" t="s">
        <v>14</v>
      </c>
    </row>
    <row r="9" spans="1:25" s="2" customFormat="1" ht="37.5" customHeight="1" thickBot="1" x14ac:dyDescent="0.2">
      <c r="A9" s="191"/>
      <c r="B9" s="193"/>
      <c r="C9" s="173"/>
      <c r="D9" s="175"/>
      <c r="E9" s="176"/>
      <c r="F9" s="178"/>
      <c r="G9" s="180"/>
      <c r="H9" s="182"/>
      <c r="I9" s="182"/>
      <c r="J9" s="204"/>
      <c r="K9" s="178"/>
      <c r="L9" s="178"/>
      <c r="M9" s="206"/>
      <c r="N9" s="176"/>
      <c r="O9" s="200"/>
      <c r="P9" s="99">
        <v>230.00399999999999</v>
      </c>
      <c r="Q9" s="100">
        <v>0</v>
      </c>
      <c r="R9" s="100">
        <v>0</v>
      </c>
      <c r="S9" s="101">
        <v>0</v>
      </c>
      <c r="T9" s="100">
        <v>0</v>
      </c>
      <c r="U9" s="99">
        <v>0</v>
      </c>
      <c r="V9" s="101">
        <v>0</v>
      </c>
      <c r="W9" s="102">
        <v>0</v>
      </c>
      <c r="X9" s="127"/>
      <c r="Y9" s="44" t="s">
        <v>10</v>
      </c>
    </row>
    <row r="10" spans="1:25" s="2" customFormat="1" ht="21.95" customHeight="1" x14ac:dyDescent="0.15">
      <c r="A10" s="186">
        <v>2</v>
      </c>
      <c r="B10" s="194" t="s">
        <v>98</v>
      </c>
      <c r="C10" s="196">
        <v>3228.1669999999999</v>
      </c>
      <c r="D10" s="198">
        <v>2499.2260000000001</v>
      </c>
      <c r="E10" s="128">
        <v>39.084000000000003</v>
      </c>
      <c r="F10" s="157">
        <v>30</v>
      </c>
      <c r="G10" s="213">
        <v>0</v>
      </c>
      <c r="H10" s="213">
        <v>0</v>
      </c>
      <c r="I10" s="213">
        <v>0</v>
      </c>
      <c r="J10" s="209" t="s">
        <v>82</v>
      </c>
      <c r="K10" s="157">
        <v>30</v>
      </c>
      <c r="L10" s="157">
        <v>40.402999999999999</v>
      </c>
      <c r="M10" s="211">
        <v>0</v>
      </c>
      <c r="N10" s="128">
        <f>+(+C10+E10)-(L10+M10)</f>
        <v>3226.848</v>
      </c>
      <c r="O10" s="130">
        <v>2498</v>
      </c>
      <c r="P10" s="84">
        <v>7</v>
      </c>
      <c r="Q10" s="85">
        <v>0</v>
      </c>
      <c r="R10" s="85">
        <v>0</v>
      </c>
      <c r="S10" s="86">
        <v>0</v>
      </c>
      <c r="T10" s="85">
        <v>0</v>
      </c>
      <c r="U10" s="84">
        <v>0</v>
      </c>
      <c r="V10" s="86">
        <v>0</v>
      </c>
      <c r="W10" s="87">
        <v>0</v>
      </c>
      <c r="X10" s="126" t="s">
        <v>99</v>
      </c>
      <c r="Y10" s="43" t="s">
        <v>14</v>
      </c>
    </row>
    <row r="11" spans="1:25" s="2" customFormat="1" ht="21.95" customHeight="1" thickBot="1" x14ac:dyDescent="0.2">
      <c r="A11" s="187"/>
      <c r="B11" s="195"/>
      <c r="C11" s="197"/>
      <c r="D11" s="199"/>
      <c r="E11" s="129"/>
      <c r="F11" s="158"/>
      <c r="G11" s="214"/>
      <c r="H11" s="214"/>
      <c r="I11" s="214"/>
      <c r="J11" s="210"/>
      <c r="K11" s="158"/>
      <c r="L11" s="158"/>
      <c r="M11" s="212"/>
      <c r="N11" s="129"/>
      <c r="O11" s="131"/>
      <c r="P11" s="71">
        <v>40</v>
      </c>
      <c r="Q11" s="89">
        <v>0</v>
      </c>
      <c r="R11" s="89">
        <v>0</v>
      </c>
      <c r="S11" s="90">
        <v>0</v>
      </c>
      <c r="T11" s="89">
        <v>0</v>
      </c>
      <c r="U11" s="88">
        <v>0</v>
      </c>
      <c r="V11" s="90">
        <v>0</v>
      </c>
      <c r="W11" s="91">
        <v>0</v>
      </c>
      <c r="X11" s="127"/>
      <c r="Y11" s="44" t="s">
        <v>10</v>
      </c>
    </row>
    <row r="12" spans="1:25" s="3" customFormat="1" ht="21.95" customHeight="1" x14ac:dyDescent="0.15">
      <c r="A12" s="186"/>
      <c r="B12" s="188" t="s">
        <v>21</v>
      </c>
      <c r="C12" s="128">
        <f>SUM(C8:C11)</f>
        <v>4145.759</v>
      </c>
      <c r="D12" s="130">
        <f>SUM(D8:D11)</f>
        <v>3416.8180000000002</v>
      </c>
      <c r="E12" s="128">
        <f>SUM(E8:E11)</f>
        <v>49.904000000000003</v>
      </c>
      <c r="F12" s="157">
        <f>SUM(F8:F11)</f>
        <v>40.82</v>
      </c>
      <c r="G12" s="157">
        <f>SUM(G8:G11)</f>
        <v>10</v>
      </c>
      <c r="H12" s="157">
        <f t="shared" ref="H12:I12" si="0">SUM(H8:H9)</f>
        <v>0</v>
      </c>
      <c r="I12" s="157">
        <f t="shared" si="0"/>
        <v>0</v>
      </c>
      <c r="J12" s="201"/>
      <c r="K12" s="157">
        <f>SUM(K8:K11)</f>
        <v>30.82</v>
      </c>
      <c r="L12" s="157">
        <f>SUM(L8:L11)</f>
        <v>270.40699999999998</v>
      </c>
      <c r="M12" s="207">
        <f>SUM(M8:M11)</f>
        <v>41.371000000000002</v>
      </c>
      <c r="N12" s="128">
        <f>SUM(N8:N11)</f>
        <v>3883.8850000000002</v>
      </c>
      <c r="O12" s="130">
        <f>SUM(O8:O11)</f>
        <v>3155.0370000000003</v>
      </c>
      <c r="P12" s="62">
        <f>SUMIF($Y$8:$Y$11,$Y$6,P8:P11)</f>
        <v>200</v>
      </c>
      <c r="Q12" s="63">
        <f t="shared" ref="Q12:W12" si="1">SUMIF($Y$8:$Y$9,$Y$6,Q8:Q9)</f>
        <v>0</v>
      </c>
      <c r="R12" s="63">
        <f t="shared" si="1"/>
        <v>0</v>
      </c>
      <c r="S12" s="64">
        <f t="shared" si="1"/>
        <v>0</v>
      </c>
      <c r="T12" s="63">
        <f t="shared" si="1"/>
        <v>0</v>
      </c>
      <c r="U12" s="62">
        <f t="shared" si="1"/>
        <v>0</v>
      </c>
      <c r="V12" s="64">
        <f t="shared" si="1"/>
        <v>0</v>
      </c>
      <c r="W12" s="65">
        <f t="shared" si="1"/>
        <v>0</v>
      </c>
      <c r="X12" s="159"/>
      <c r="Y12" s="43" t="s">
        <v>14</v>
      </c>
    </row>
    <row r="13" spans="1:25" s="3" customFormat="1" ht="21.95" customHeight="1" thickBot="1" x14ac:dyDescent="0.2">
      <c r="A13" s="187"/>
      <c r="B13" s="189"/>
      <c r="C13" s="129"/>
      <c r="D13" s="131"/>
      <c r="E13" s="129"/>
      <c r="F13" s="158"/>
      <c r="G13" s="158"/>
      <c r="H13" s="158"/>
      <c r="I13" s="158"/>
      <c r="J13" s="202"/>
      <c r="K13" s="158"/>
      <c r="L13" s="158"/>
      <c r="M13" s="208"/>
      <c r="N13" s="129"/>
      <c r="O13" s="131"/>
      <c r="P13" s="66">
        <f>SUM(P8:P11)-P12</f>
        <v>270.00400000000002</v>
      </c>
      <c r="Q13" s="67">
        <f t="shared" ref="Q13:W13" si="2">SUMIF($Y$8:$Y$9,$Y$6,Q8:Q9)</f>
        <v>0</v>
      </c>
      <c r="R13" s="67">
        <f t="shared" si="2"/>
        <v>0</v>
      </c>
      <c r="S13" s="68">
        <f t="shared" si="2"/>
        <v>0</v>
      </c>
      <c r="T13" s="67">
        <f t="shared" si="2"/>
        <v>0</v>
      </c>
      <c r="U13" s="66">
        <f t="shared" si="2"/>
        <v>0</v>
      </c>
      <c r="V13" s="68">
        <f t="shared" si="2"/>
        <v>0</v>
      </c>
      <c r="W13" s="69">
        <f t="shared" si="2"/>
        <v>0</v>
      </c>
      <c r="X13" s="160"/>
      <c r="Y13" s="44" t="s">
        <v>10</v>
      </c>
    </row>
    <row r="14" spans="1:25" x14ac:dyDescent="0.15">
      <c r="A14" s="1" t="s">
        <v>40</v>
      </c>
    </row>
    <row r="15" spans="1:25" x14ac:dyDescent="0.15">
      <c r="B15" s="1" t="s">
        <v>41</v>
      </c>
      <c r="E15" s="1" t="s">
        <v>51</v>
      </c>
      <c r="N15" s="51"/>
    </row>
    <row r="16" spans="1:25" x14ac:dyDescent="0.15">
      <c r="B16" s="1" t="s">
        <v>42</v>
      </c>
      <c r="E16" s="1" t="s">
        <v>52</v>
      </c>
    </row>
    <row r="17" spans="1:14" x14ac:dyDescent="0.15">
      <c r="B17" s="1" t="s">
        <v>43</v>
      </c>
      <c r="E17" s="1" t="s">
        <v>53</v>
      </c>
    </row>
    <row r="18" spans="1:14" x14ac:dyDescent="0.15">
      <c r="B18" s="1" t="s">
        <v>44</v>
      </c>
      <c r="E18" s="1" t="s">
        <v>54</v>
      </c>
    </row>
    <row r="19" spans="1:14" x14ac:dyDescent="0.15">
      <c r="B19" s="1" t="s">
        <v>45</v>
      </c>
      <c r="E19" s="1" t="s">
        <v>55</v>
      </c>
    </row>
    <row r="20" spans="1:14" x14ac:dyDescent="0.15">
      <c r="B20" s="1" t="s">
        <v>46</v>
      </c>
      <c r="E20" s="1" t="s">
        <v>56</v>
      </c>
    </row>
    <row r="21" spans="1:14" x14ac:dyDescent="0.15">
      <c r="B21" s="1" t="s">
        <v>47</v>
      </c>
    </row>
    <row r="22" spans="1:14" x14ac:dyDescent="0.15">
      <c r="B22" s="1" t="s">
        <v>48</v>
      </c>
    </row>
    <row r="23" spans="1:14" x14ac:dyDescent="0.15">
      <c r="B23" s="1" t="s">
        <v>49</v>
      </c>
    </row>
    <row r="24" spans="1:14" x14ac:dyDescent="0.15">
      <c r="B24" s="1" t="s">
        <v>50</v>
      </c>
    </row>
    <row r="26" spans="1:14" x14ac:dyDescent="0.15">
      <c r="A26" s="1" t="s">
        <v>88</v>
      </c>
    </row>
    <row r="27" spans="1:14" ht="14.25" thickBot="1" x14ac:dyDescent="0.2"/>
    <row r="28" spans="1:14" x14ac:dyDescent="0.15">
      <c r="N28" s="50">
        <f>+(+$C$12+$E$12)-($L$12+$M$12)</f>
        <v>3883.8850000000007</v>
      </c>
    </row>
  </sheetData>
  <mergeCells count="70">
    <mergeCell ref="X10:X11"/>
    <mergeCell ref="E10:E11"/>
    <mergeCell ref="F10:F11"/>
    <mergeCell ref="G10:G11"/>
    <mergeCell ref="H10:H11"/>
    <mergeCell ref="I10:I11"/>
    <mergeCell ref="N8:N9"/>
    <mergeCell ref="O8:O9"/>
    <mergeCell ref="H12:H13"/>
    <mergeCell ref="K12:K13"/>
    <mergeCell ref="J12:J13"/>
    <mergeCell ref="I12:I13"/>
    <mergeCell ref="J8:J9"/>
    <mergeCell ref="M8:M9"/>
    <mergeCell ref="M12:M13"/>
    <mergeCell ref="J10:J11"/>
    <mergeCell ref="K10:K11"/>
    <mergeCell ref="L10:L11"/>
    <mergeCell ref="M10:M11"/>
    <mergeCell ref="N10:N11"/>
    <mergeCell ref="O10:O11"/>
    <mergeCell ref="A12:A13"/>
    <mergeCell ref="B12:B13"/>
    <mergeCell ref="A2:A7"/>
    <mergeCell ref="B2:B7"/>
    <mergeCell ref="D5:D7"/>
    <mergeCell ref="C2:D3"/>
    <mergeCell ref="C12:C13"/>
    <mergeCell ref="D12:D13"/>
    <mergeCell ref="A8:A9"/>
    <mergeCell ref="B8:B9"/>
    <mergeCell ref="A10:A11"/>
    <mergeCell ref="B10:B11"/>
    <mergeCell ref="C10:C11"/>
    <mergeCell ref="D10:D11"/>
    <mergeCell ref="E2:L3"/>
    <mergeCell ref="M2:M7"/>
    <mergeCell ref="K6:K7"/>
    <mergeCell ref="L4:L7"/>
    <mergeCell ref="C8:C9"/>
    <mergeCell ref="D8:D9"/>
    <mergeCell ref="E8:E9"/>
    <mergeCell ref="F8:F9"/>
    <mergeCell ref="L8:L9"/>
    <mergeCell ref="G8:G9"/>
    <mergeCell ref="H8:H9"/>
    <mergeCell ref="K8:K9"/>
    <mergeCell ref="I8:I9"/>
    <mergeCell ref="G6:J6"/>
    <mergeCell ref="E12:E13"/>
    <mergeCell ref="F12:F13"/>
    <mergeCell ref="L12:L13"/>
    <mergeCell ref="G12:G13"/>
    <mergeCell ref="X12:X13"/>
    <mergeCell ref="X3:X7"/>
    <mergeCell ref="X8:X9"/>
    <mergeCell ref="N12:N13"/>
    <mergeCell ref="O12:O13"/>
    <mergeCell ref="N2:O3"/>
    <mergeCell ref="O5:O7"/>
    <mergeCell ref="P2:T2"/>
    <mergeCell ref="U2:W2"/>
    <mergeCell ref="Q3:Q5"/>
    <mergeCell ref="R3:R5"/>
    <mergeCell ref="S3:S5"/>
    <mergeCell ref="T3:T5"/>
    <mergeCell ref="U3:U5"/>
    <mergeCell ref="V3:V5"/>
    <mergeCell ref="W3:W5"/>
    <mergeCell ref="P4:P5"/>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0"/>
  <sheetViews>
    <sheetView view="pageBreakPreview" zoomScaleNormal="100" zoomScaleSheetLayoutView="100" workbookViewId="0">
      <selection activeCell="G14" sqref="G14"/>
    </sheetView>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9"/>
    <col min="26" max="16384" width="9" style="1"/>
  </cols>
  <sheetData>
    <row r="1" spans="1:25" ht="20.25" customHeight="1" thickBot="1" x14ac:dyDescent="0.2">
      <c r="A1" s="4" t="s">
        <v>101</v>
      </c>
    </row>
    <row r="2" spans="1:25" s="2" customFormat="1" ht="12.75" customHeight="1" x14ac:dyDescent="0.15">
      <c r="A2" s="103" t="s">
        <v>4</v>
      </c>
      <c r="B2" s="103" t="s">
        <v>29</v>
      </c>
      <c r="C2" s="235" t="s">
        <v>77</v>
      </c>
      <c r="D2" s="236"/>
      <c r="E2" s="236"/>
      <c r="F2" s="237"/>
      <c r="G2" s="244" t="s">
        <v>78</v>
      </c>
      <c r="H2" s="245"/>
      <c r="I2" s="245"/>
      <c r="J2" s="245"/>
      <c r="K2" s="245"/>
      <c r="L2" s="245"/>
      <c r="M2" s="245"/>
      <c r="N2" s="245"/>
      <c r="O2" s="245"/>
      <c r="P2" s="245"/>
      <c r="Q2" s="245"/>
      <c r="R2" s="245"/>
      <c r="S2" s="246"/>
      <c r="T2" s="253" t="s">
        <v>79</v>
      </c>
      <c r="U2" s="253"/>
      <c r="V2" s="253"/>
      <c r="W2" s="253"/>
      <c r="X2" s="254"/>
      <c r="Y2" s="40"/>
    </row>
    <row r="3" spans="1:25" s="2" customFormat="1" ht="12" customHeight="1" x14ac:dyDescent="0.15">
      <c r="A3" s="104"/>
      <c r="B3" s="104"/>
      <c r="C3" s="238"/>
      <c r="D3" s="239"/>
      <c r="E3" s="239"/>
      <c r="F3" s="240"/>
      <c r="G3" s="247"/>
      <c r="H3" s="248"/>
      <c r="I3" s="248"/>
      <c r="J3" s="248"/>
      <c r="K3" s="248"/>
      <c r="L3" s="248"/>
      <c r="M3" s="248"/>
      <c r="N3" s="248"/>
      <c r="O3" s="248"/>
      <c r="P3" s="248"/>
      <c r="Q3" s="248"/>
      <c r="R3" s="248"/>
      <c r="S3" s="249"/>
      <c r="T3" s="255"/>
      <c r="U3" s="255"/>
      <c r="V3" s="255"/>
      <c r="W3" s="255"/>
      <c r="X3" s="256"/>
      <c r="Y3" s="40"/>
    </row>
    <row r="4" spans="1:25" s="2" customFormat="1" ht="13.5" customHeight="1" thickBot="1" x14ac:dyDescent="0.2">
      <c r="A4" s="104"/>
      <c r="B4" s="104"/>
      <c r="C4" s="241"/>
      <c r="D4" s="242"/>
      <c r="E4" s="242"/>
      <c r="F4" s="243"/>
      <c r="G4" s="250"/>
      <c r="H4" s="251"/>
      <c r="I4" s="251"/>
      <c r="J4" s="251"/>
      <c r="K4" s="251"/>
      <c r="L4" s="251"/>
      <c r="M4" s="251"/>
      <c r="N4" s="251"/>
      <c r="O4" s="251"/>
      <c r="P4" s="251"/>
      <c r="Q4" s="251"/>
      <c r="R4" s="251"/>
      <c r="S4" s="252"/>
      <c r="T4" s="257"/>
      <c r="U4" s="257"/>
      <c r="V4" s="257"/>
      <c r="W4" s="257"/>
      <c r="X4" s="258"/>
      <c r="Y4" s="40"/>
    </row>
    <row r="5" spans="1:25" s="2" customFormat="1" ht="32.25" customHeight="1" x14ac:dyDescent="0.15">
      <c r="A5" s="186">
        <v>1</v>
      </c>
      <c r="B5" s="215" t="s">
        <v>85</v>
      </c>
      <c r="C5" s="217" t="s">
        <v>105</v>
      </c>
      <c r="D5" s="218"/>
      <c r="E5" s="218"/>
      <c r="F5" s="219"/>
      <c r="G5" s="223" t="s">
        <v>86</v>
      </c>
      <c r="H5" s="224"/>
      <c r="I5" s="224"/>
      <c r="J5" s="224"/>
      <c r="K5" s="224"/>
      <c r="L5" s="224"/>
      <c r="M5" s="224"/>
      <c r="N5" s="224"/>
      <c r="O5" s="224"/>
      <c r="P5" s="224"/>
      <c r="Q5" s="224"/>
      <c r="R5" s="224"/>
      <c r="S5" s="225"/>
      <c r="T5" s="229" t="s">
        <v>87</v>
      </c>
      <c r="U5" s="230"/>
      <c r="V5" s="230"/>
      <c r="W5" s="230"/>
      <c r="X5" s="231"/>
      <c r="Y5" s="43"/>
    </row>
    <row r="6" spans="1:25" s="2" customFormat="1" ht="32.25" customHeight="1" thickBot="1" x14ac:dyDescent="0.2">
      <c r="A6" s="187"/>
      <c r="B6" s="216"/>
      <c r="C6" s="220"/>
      <c r="D6" s="221"/>
      <c r="E6" s="221"/>
      <c r="F6" s="222"/>
      <c r="G6" s="226"/>
      <c r="H6" s="227"/>
      <c r="I6" s="227"/>
      <c r="J6" s="227"/>
      <c r="K6" s="227"/>
      <c r="L6" s="227"/>
      <c r="M6" s="227"/>
      <c r="N6" s="227"/>
      <c r="O6" s="227"/>
      <c r="P6" s="227"/>
      <c r="Q6" s="227"/>
      <c r="R6" s="227"/>
      <c r="S6" s="228"/>
      <c r="T6" s="232"/>
      <c r="U6" s="233"/>
      <c r="V6" s="233"/>
      <c r="W6" s="233"/>
      <c r="X6" s="234"/>
      <c r="Y6" s="44"/>
    </row>
    <row r="7" spans="1:25" s="2" customFormat="1" ht="32.25" customHeight="1" x14ac:dyDescent="0.15">
      <c r="A7" s="186">
        <v>2</v>
      </c>
      <c r="B7" s="259" t="s">
        <v>98</v>
      </c>
      <c r="C7" s="217" t="s">
        <v>106</v>
      </c>
      <c r="D7" s="218"/>
      <c r="E7" s="218"/>
      <c r="F7" s="219"/>
      <c r="G7" s="223" t="s">
        <v>100</v>
      </c>
      <c r="H7" s="224"/>
      <c r="I7" s="224"/>
      <c r="J7" s="224"/>
      <c r="K7" s="224"/>
      <c r="L7" s="224"/>
      <c r="M7" s="224"/>
      <c r="N7" s="224"/>
      <c r="O7" s="224"/>
      <c r="P7" s="224"/>
      <c r="Q7" s="224"/>
      <c r="R7" s="224"/>
      <c r="S7" s="225"/>
      <c r="T7" s="229" t="s">
        <v>108</v>
      </c>
      <c r="U7" s="230"/>
      <c r="V7" s="230"/>
      <c r="W7" s="230"/>
      <c r="X7" s="231"/>
      <c r="Y7" s="43"/>
    </row>
    <row r="8" spans="1:25" s="2" customFormat="1" ht="32.25" customHeight="1" thickBot="1" x14ac:dyDescent="0.2">
      <c r="A8" s="187"/>
      <c r="B8" s="195"/>
      <c r="C8" s="220"/>
      <c r="D8" s="221"/>
      <c r="E8" s="221"/>
      <c r="F8" s="222"/>
      <c r="G8" s="226"/>
      <c r="H8" s="227"/>
      <c r="I8" s="227"/>
      <c r="J8" s="227"/>
      <c r="K8" s="227"/>
      <c r="L8" s="227"/>
      <c r="M8" s="227"/>
      <c r="N8" s="227"/>
      <c r="O8" s="227"/>
      <c r="P8" s="227"/>
      <c r="Q8" s="227"/>
      <c r="R8" s="227"/>
      <c r="S8" s="228"/>
      <c r="T8" s="232"/>
      <c r="U8" s="233"/>
      <c r="V8" s="233"/>
      <c r="W8" s="233"/>
      <c r="X8" s="234"/>
      <c r="Y8" s="44"/>
    </row>
    <row r="9" spans="1:25" x14ac:dyDescent="0.15">
      <c r="A9" s="1" t="s">
        <v>40</v>
      </c>
    </row>
    <row r="10" spans="1:25" x14ac:dyDescent="0.15">
      <c r="N10" s="51"/>
    </row>
    <row r="20" spans="14:14" x14ac:dyDescent="0.15">
      <c r="N20" s="70"/>
    </row>
  </sheetData>
  <mergeCells count="15">
    <mergeCell ref="A7:A8"/>
    <mergeCell ref="B7:B8"/>
    <mergeCell ref="C7:F8"/>
    <mergeCell ref="G7:S8"/>
    <mergeCell ref="T7:X8"/>
    <mergeCell ref="A2:A4"/>
    <mergeCell ref="B2:B4"/>
    <mergeCell ref="C2:F4"/>
    <mergeCell ref="G2:S4"/>
    <mergeCell ref="T2:X4"/>
    <mergeCell ref="A5:A6"/>
    <mergeCell ref="B5:B6"/>
    <mergeCell ref="C5:F6"/>
    <mergeCell ref="G5:S6"/>
    <mergeCell ref="T5:X6"/>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ㅤ</cp:lastModifiedBy>
  <cp:lastPrinted>2018-09-10T05:34:46Z</cp:lastPrinted>
  <dcterms:created xsi:type="dcterms:W3CDTF">2010-08-24T08:00:05Z</dcterms:created>
  <dcterms:modified xsi:type="dcterms:W3CDTF">2022-09-09T11:29:18Z</dcterms:modified>
</cp:coreProperties>
</file>