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65521" yWindow="4140" windowWidth="15330" windowHeight="4185" activeTab="0"/>
  </bookViews>
  <sheets>
    <sheet name="Sheet1" sheetId="1" r:id="rId1"/>
    <sheet name="H10" sheetId="2" r:id="rId2"/>
    <sheet name="37～港湾データ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  <sheet name="Sheet9" sheetId="10" r:id="rId10"/>
    <sheet name="Sheet10" sheetId="11" r:id="rId11"/>
    <sheet name="Sheet11" sheetId="12" r:id="rId12"/>
    <sheet name="Sheet12" sheetId="13" r:id="rId13"/>
    <sheet name="Sheet13" sheetId="14" r:id="rId14"/>
    <sheet name="Sheet14" sheetId="15" r:id="rId15"/>
    <sheet name="Sheet15" sheetId="16" r:id="rId16"/>
    <sheet name="Sheet16" sheetId="17" r:id="rId17"/>
  </sheets>
  <definedNames>
    <definedName name="_xlnm.Print_Area" localSheetId="0">'Sheet1'!$D$1:$N$61</definedName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<sst xmlns="http://schemas.openxmlformats.org/spreadsheetml/2006/main" count="90" uniqueCount="83">
  <si>
    <t>　　　　（単位：億円）</t>
  </si>
  <si>
    <t xml:space="preserve"> ５　ヶ　年</t>
  </si>
  <si>
    <t>決定件数</t>
  </si>
  <si>
    <t>年  災</t>
  </si>
  <si>
    <t>決 定 工 事 費</t>
  </si>
  <si>
    <t>換 算 工 事 費</t>
  </si>
  <si>
    <t>決定工事費</t>
  </si>
  <si>
    <t>換算工事費</t>
  </si>
  <si>
    <t>移動平均</t>
  </si>
  <si>
    <t>　　　（件）</t>
  </si>
  <si>
    <t>昭和26</t>
  </si>
  <si>
    <t xml:space="preserve">    （億円）</t>
  </si>
  <si>
    <t>　　　元</t>
  </si>
  <si>
    <t>平成元</t>
  </si>
  <si>
    <t xml:space="preserve"> 年　　次</t>
  </si>
  <si>
    <t>　  治 　水 　総 　合</t>
  </si>
  <si>
    <t>　  道 　路 　総 　合</t>
  </si>
  <si>
    <t>　  災 　害 　復　 旧</t>
  </si>
  <si>
    <t>　  土 　木 　総 　合</t>
  </si>
  <si>
    <t xml:space="preserve">  指　　数</t>
  </si>
  <si>
    <t xml:space="preserve">  倍　　率</t>
  </si>
  <si>
    <t xml:space="preserve"> 昭 和 ２６</t>
  </si>
  <si>
    <t xml:space="preserve"> 　　　　２７</t>
  </si>
  <si>
    <t xml:space="preserve"> 　　　　２８</t>
  </si>
  <si>
    <t xml:space="preserve"> 　　　　２９</t>
  </si>
  <si>
    <t>　　 　　３０</t>
  </si>
  <si>
    <t>　　　 　３１</t>
  </si>
  <si>
    <t>　　 　　３２</t>
  </si>
  <si>
    <t>　　　 　３３</t>
  </si>
  <si>
    <t>　　　　 ３４</t>
  </si>
  <si>
    <t>　　　 　３５</t>
  </si>
  <si>
    <t>　　　 　３６</t>
  </si>
  <si>
    <t>　　　 　３７</t>
  </si>
  <si>
    <t>　　　　 ３８</t>
  </si>
  <si>
    <t>　　　 　３９</t>
  </si>
  <si>
    <t>　　　 　４０</t>
  </si>
  <si>
    <t>　　 　　４１</t>
  </si>
  <si>
    <t>　　 　　４２</t>
  </si>
  <si>
    <t>　　　 　４３</t>
  </si>
  <si>
    <t>　　　 　４４</t>
  </si>
  <si>
    <t>　　 　　４５</t>
  </si>
  <si>
    <t>　　　 　４６</t>
  </si>
  <si>
    <t>　　　 　４７</t>
  </si>
  <si>
    <t>　　　 　４８</t>
  </si>
  <si>
    <t>　　　 　４９</t>
  </si>
  <si>
    <t>　　　 　５０</t>
  </si>
  <si>
    <t>　　　 　５１</t>
  </si>
  <si>
    <t>　　　 　５２</t>
  </si>
  <si>
    <t>　　　 　５３</t>
  </si>
  <si>
    <t>　　　 　５４</t>
  </si>
  <si>
    <t>　　　 　５５</t>
  </si>
  <si>
    <t>　　　 　５６</t>
  </si>
  <si>
    <t>　　　 　５７</t>
  </si>
  <si>
    <t>　　　 　５８</t>
  </si>
  <si>
    <t>　　　 　５９</t>
  </si>
  <si>
    <t>　　　 　６０</t>
  </si>
  <si>
    <t>　　　 　６１</t>
  </si>
  <si>
    <t>　　　 　６２</t>
  </si>
  <si>
    <t>　　　 　６３</t>
  </si>
  <si>
    <t xml:space="preserve"> 平 成  元</t>
  </si>
  <si>
    <t>　　　　　 ２</t>
  </si>
  <si>
    <t>　　　　 　３</t>
  </si>
  <si>
    <t>　　　　　 ４</t>
  </si>
  <si>
    <t>　　　　　 ５</t>
  </si>
  <si>
    <t>　　　　　 ６</t>
  </si>
  <si>
    <t>　　　　 　７</t>
  </si>
  <si>
    <t>　　　　 　８</t>
  </si>
  <si>
    <t xml:space="preserve">           ９</t>
  </si>
  <si>
    <t xml:space="preserve">         １０</t>
  </si>
  <si>
    <t>　　　　 １１</t>
  </si>
  <si>
    <t>　　　　 １２</t>
  </si>
  <si>
    <t>　　（注）　　建設経済局調査情報課算出の平成７年を１００とした指数によるものであり、　</t>
  </si>
  <si>
    <t>　　　国土交通省所管河川等災害復旧事業（補助）決定額</t>
  </si>
  <si>
    <t>　　　　 １３</t>
  </si>
  <si>
    <t>年災</t>
  </si>
  <si>
    <t>件数</t>
  </si>
  <si>
    <t>決定額(千円)</t>
  </si>
  <si>
    <t>昭和37</t>
  </si>
  <si>
    <t>-</t>
  </si>
  <si>
    <t>　　　　 １４</t>
  </si>
  <si>
    <t>　　　　　　　平成1３・1４年については暫定値である。　　　　　　</t>
  </si>
  <si>
    <t>　　注）　デフレーターは、平成７年を１．００とした土木総合工事費指数（公共事業）を使用。平成１３・１４年は暫定値である。</t>
  </si>
  <si>
    <t xml:space="preserve">    　　　 なお平成１５年は指数が未算定のため換算工事費は空欄である。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</si>
</sst>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$&quot;#,##0_);[Red]\(&quot;$&quot;#,##0\)"/>
    <numFmt numFmtId="178" formatCode="&quot;$&quot;#,##0.00_);[Red]\(&quot;$&quot;#,##0.00\)"/>
    <numFmt numFmtId="179" formatCode="0.0_ "/>
    <numFmt numFmtId="180" formatCode="0.00_ "/>
    <numFmt numFmtId="181" formatCode="#,##0.0;[Red]\-#,##0.0"/>
    <numFmt numFmtId="182" formatCode="0.000_ 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/>
    </xf>
    <xf numFmtId="0" fontId="0" fillId="0" borderId="3" xfId="0" applyBorder="1" applyAlignment="1">
      <alignment horizontal="center"/>
    </xf>
    <xf numFmtId="0" fontId="4" fillId="0" borderId="6" xfId="0" applyFont="1" applyBorder="1" applyAlignment="1">
      <alignment/>
    </xf>
    <xf numFmtId="176" fontId="4" fillId="0" borderId="6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176" fontId="4" fillId="0" borderId="7" xfId="0" applyNumberFormat="1" applyFont="1" applyBorder="1" applyAlignment="1">
      <alignment/>
    </xf>
    <xf numFmtId="176" fontId="4" fillId="0" borderId="8" xfId="0" applyNumberFormat="1" applyFont="1" applyBorder="1" applyAlignment="1">
      <alignment/>
    </xf>
    <xf numFmtId="0" fontId="6" fillId="0" borderId="0" xfId="0" applyFont="1" applyAlignment="1">
      <alignment/>
    </xf>
    <xf numFmtId="176" fontId="4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49" fontId="4" fillId="0" borderId="16" xfId="0" applyNumberFormat="1" applyFont="1" applyBorder="1" applyAlignment="1">
      <alignment/>
    </xf>
    <xf numFmtId="180" fontId="4" fillId="0" borderId="17" xfId="0" applyNumberFormat="1" applyFont="1" applyBorder="1" applyAlignment="1">
      <alignment/>
    </xf>
    <xf numFmtId="179" fontId="4" fillId="0" borderId="17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8" xfId="0" applyNumberFormat="1" applyFont="1" applyBorder="1" applyAlignment="1">
      <alignment/>
    </xf>
    <xf numFmtId="176" fontId="4" fillId="0" borderId="19" xfId="0" applyNumberFormat="1" applyFont="1" applyBorder="1" applyAlignment="1">
      <alignment/>
    </xf>
    <xf numFmtId="0" fontId="0" fillId="0" borderId="0" xfId="0" applyFill="1" applyBorder="1" applyAlignment="1">
      <alignment/>
    </xf>
    <xf numFmtId="179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81" fontId="4" fillId="0" borderId="8" xfId="17" applyNumberFormat="1" applyFont="1" applyFill="1" applyBorder="1" applyAlignment="1">
      <alignment/>
    </xf>
    <xf numFmtId="181" fontId="4" fillId="0" borderId="7" xfId="17" applyNumberFormat="1" applyFont="1" applyFill="1" applyBorder="1" applyAlignment="1">
      <alignment/>
    </xf>
    <xf numFmtId="179" fontId="4" fillId="2" borderId="17" xfId="0" applyNumberFormat="1" applyFont="1" applyFill="1" applyBorder="1" applyAlignment="1">
      <alignment/>
    </xf>
    <xf numFmtId="49" fontId="4" fillId="2" borderId="16" xfId="0" applyNumberFormat="1" applyFont="1" applyFill="1" applyBorder="1" applyAlignment="1">
      <alignment/>
    </xf>
    <xf numFmtId="181" fontId="4" fillId="2" borderId="8" xfId="17" applyNumberFormat="1" applyFont="1" applyFill="1" applyBorder="1" applyAlignment="1">
      <alignment/>
    </xf>
    <xf numFmtId="180" fontId="4" fillId="2" borderId="17" xfId="0" applyNumberFormat="1" applyFont="1" applyFill="1" applyBorder="1" applyAlignment="1">
      <alignment/>
    </xf>
    <xf numFmtId="180" fontId="4" fillId="2" borderId="20" xfId="0" applyNumberFormat="1" applyFont="1" applyFill="1" applyBorder="1" applyAlignment="1">
      <alignment/>
    </xf>
    <xf numFmtId="181" fontId="4" fillId="0" borderId="8" xfId="17" applyNumberFormat="1" applyFont="1" applyBorder="1" applyAlignment="1">
      <alignment/>
    </xf>
    <xf numFmtId="181" fontId="4" fillId="0" borderId="7" xfId="17" applyNumberFormat="1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0" fillId="0" borderId="5" xfId="0" applyFill="1" applyBorder="1" applyAlignment="1">
      <alignment/>
    </xf>
    <xf numFmtId="38" fontId="0" fillId="0" borderId="0" xfId="17" applyAlignment="1">
      <alignment/>
    </xf>
    <xf numFmtId="38" fontId="0" fillId="0" borderId="0" xfId="17" applyBorder="1" applyAlignment="1">
      <alignment/>
    </xf>
    <xf numFmtId="38" fontId="0" fillId="0" borderId="0" xfId="17" applyFont="1" applyBorder="1" applyAlignment="1">
      <alignment/>
    </xf>
    <xf numFmtId="38" fontId="0" fillId="0" borderId="0" xfId="0" applyNumberFormat="1" applyAlignment="1">
      <alignment/>
    </xf>
    <xf numFmtId="0" fontId="0" fillId="0" borderId="19" xfId="0" applyBorder="1" applyAlignment="1">
      <alignment/>
    </xf>
    <xf numFmtId="176" fontId="11" fillId="0" borderId="6" xfId="0" applyNumberFormat="1" applyFont="1" applyBorder="1" applyAlignment="1">
      <alignment/>
    </xf>
    <xf numFmtId="176" fontId="11" fillId="0" borderId="8" xfId="0" applyNumberFormat="1" applyFont="1" applyBorder="1" applyAlignment="1">
      <alignment/>
    </xf>
    <xf numFmtId="176" fontId="4" fillId="0" borderId="7" xfId="0" applyNumberFormat="1" applyFont="1" applyBorder="1" applyAlignment="1">
      <alignment horizontal="center"/>
    </xf>
    <xf numFmtId="176" fontId="4" fillId="0" borderId="8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180" fontId="4" fillId="2" borderId="0" xfId="0" applyNumberFormat="1" applyFont="1" applyFill="1" applyBorder="1" applyAlignment="1">
      <alignment/>
    </xf>
    <xf numFmtId="180" fontId="4" fillId="0" borderId="0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99825"/>
          <c:h val="0.9985"/>
        </c:manualLayout>
      </c:layout>
      <c:barChart>
        <c:barDir val="bar"/>
        <c:grouping val="clustered"/>
        <c:varyColors val="0"/>
        <c:ser>
          <c:idx val="0"/>
          <c:order val="0"/>
          <c:tx>
            <c:v>決定工事費</c:v>
          </c:tx>
          <c:spPr>
            <a:pattFill prst="ltUpDiag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Sheet1!$J$16:$J$57</c:f>
              <c:strCache>
                <c:ptCount val="42"/>
                <c:pt idx="0">
                  <c:v>昭和37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53</c:v>
                </c:pt>
                <c:pt idx="17">
                  <c:v>54</c:v>
                </c:pt>
                <c:pt idx="18">
                  <c:v>55</c:v>
                </c:pt>
                <c:pt idx="19">
                  <c:v>56</c:v>
                </c:pt>
                <c:pt idx="20">
                  <c:v>57</c:v>
                </c:pt>
                <c:pt idx="21">
                  <c:v>58</c:v>
                </c:pt>
                <c:pt idx="22">
                  <c:v>59</c:v>
                </c:pt>
                <c:pt idx="23">
                  <c:v>60</c:v>
                </c:pt>
                <c:pt idx="24">
                  <c:v>61</c:v>
                </c:pt>
                <c:pt idx="25">
                  <c:v>62</c:v>
                </c:pt>
                <c:pt idx="26">
                  <c:v>63</c:v>
                </c:pt>
                <c:pt idx="27">
                  <c:v>平成元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</c:strCache>
            </c:strRef>
          </c:cat>
          <c:val>
            <c:numRef>
              <c:f>Sheet1!$K$16:$K$57</c:f>
              <c:numCache>
                <c:ptCount val="42"/>
                <c:pt idx="0">
                  <c:v>513</c:v>
                </c:pt>
                <c:pt idx="1">
                  <c:v>660</c:v>
                </c:pt>
                <c:pt idx="2">
                  <c:v>787</c:v>
                </c:pt>
                <c:pt idx="3">
                  <c:v>1099</c:v>
                </c:pt>
                <c:pt idx="4">
                  <c:v>884</c:v>
                </c:pt>
                <c:pt idx="5">
                  <c:v>814</c:v>
                </c:pt>
                <c:pt idx="6">
                  <c:v>557</c:v>
                </c:pt>
                <c:pt idx="7">
                  <c:v>882</c:v>
                </c:pt>
                <c:pt idx="8">
                  <c:v>847</c:v>
                </c:pt>
                <c:pt idx="9">
                  <c:v>1554</c:v>
                </c:pt>
                <c:pt idx="10">
                  <c:v>3405</c:v>
                </c:pt>
                <c:pt idx="11">
                  <c:v>681</c:v>
                </c:pt>
                <c:pt idx="12">
                  <c:v>2873</c:v>
                </c:pt>
                <c:pt idx="13">
                  <c:v>3657</c:v>
                </c:pt>
                <c:pt idx="14">
                  <c:v>4584</c:v>
                </c:pt>
                <c:pt idx="15">
                  <c:v>1732</c:v>
                </c:pt>
                <c:pt idx="16">
                  <c:v>1885</c:v>
                </c:pt>
                <c:pt idx="17">
                  <c:v>3951</c:v>
                </c:pt>
                <c:pt idx="18">
                  <c:v>2945</c:v>
                </c:pt>
                <c:pt idx="19">
                  <c:v>4584</c:v>
                </c:pt>
                <c:pt idx="20">
                  <c:v>7085</c:v>
                </c:pt>
                <c:pt idx="21">
                  <c:v>5571</c:v>
                </c:pt>
                <c:pt idx="22">
                  <c:v>2282</c:v>
                </c:pt>
                <c:pt idx="23">
                  <c:v>4264</c:v>
                </c:pt>
                <c:pt idx="24">
                  <c:v>4141</c:v>
                </c:pt>
                <c:pt idx="25">
                  <c:v>3697</c:v>
                </c:pt>
                <c:pt idx="26">
                  <c:v>3975</c:v>
                </c:pt>
                <c:pt idx="27">
                  <c:v>4117</c:v>
                </c:pt>
                <c:pt idx="28">
                  <c:v>5610</c:v>
                </c:pt>
                <c:pt idx="29">
                  <c:v>4046</c:v>
                </c:pt>
                <c:pt idx="30">
                  <c:v>1838</c:v>
                </c:pt>
                <c:pt idx="31">
                  <c:v>5533</c:v>
                </c:pt>
                <c:pt idx="32">
                  <c:v>1998</c:v>
                </c:pt>
                <c:pt idx="33">
                  <c:v>8183</c:v>
                </c:pt>
                <c:pt idx="34">
                  <c:v>1707</c:v>
                </c:pt>
                <c:pt idx="35">
                  <c:v>2624</c:v>
                </c:pt>
                <c:pt idx="36">
                  <c:v>4454</c:v>
                </c:pt>
                <c:pt idx="37">
                  <c:v>3833</c:v>
                </c:pt>
                <c:pt idx="38">
                  <c:v>1971</c:v>
                </c:pt>
                <c:pt idx="39">
                  <c:v>2625</c:v>
                </c:pt>
                <c:pt idx="40">
                  <c:v>1752</c:v>
                </c:pt>
                <c:pt idx="41">
                  <c:v>1682</c:v>
                </c:pt>
              </c:numCache>
            </c:numRef>
          </c:val>
        </c:ser>
        <c:ser>
          <c:idx val="1"/>
          <c:order val="1"/>
          <c:tx>
            <c:v>換算工事費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Sheet1!$J$16:$J$57</c:f>
              <c:strCache>
                <c:ptCount val="42"/>
                <c:pt idx="0">
                  <c:v>昭和37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53</c:v>
                </c:pt>
                <c:pt idx="17">
                  <c:v>54</c:v>
                </c:pt>
                <c:pt idx="18">
                  <c:v>55</c:v>
                </c:pt>
                <c:pt idx="19">
                  <c:v>56</c:v>
                </c:pt>
                <c:pt idx="20">
                  <c:v>57</c:v>
                </c:pt>
                <c:pt idx="21">
                  <c:v>58</c:v>
                </c:pt>
                <c:pt idx="22">
                  <c:v>59</c:v>
                </c:pt>
                <c:pt idx="23">
                  <c:v>60</c:v>
                </c:pt>
                <c:pt idx="24">
                  <c:v>61</c:v>
                </c:pt>
                <c:pt idx="25">
                  <c:v>62</c:v>
                </c:pt>
                <c:pt idx="26">
                  <c:v>63</c:v>
                </c:pt>
                <c:pt idx="27">
                  <c:v>平成元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</c:strCache>
            </c:strRef>
          </c:cat>
          <c:val>
            <c:numRef>
              <c:f>Sheet1!$L$16:$L$57</c:f>
              <c:numCache>
                <c:ptCount val="42"/>
                <c:pt idx="0">
                  <c:v>2399.9</c:v>
                </c:pt>
                <c:pt idx="1">
                  <c:v>3000.1</c:v>
                </c:pt>
                <c:pt idx="2">
                  <c:v>3420.8</c:v>
                </c:pt>
                <c:pt idx="3">
                  <c:v>4610.9</c:v>
                </c:pt>
                <c:pt idx="4">
                  <c:v>3441.3</c:v>
                </c:pt>
                <c:pt idx="5">
                  <c:v>2919.7</c:v>
                </c:pt>
                <c:pt idx="6">
                  <c:v>1933.6</c:v>
                </c:pt>
                <c:pt idx="7">
                  <c:v>2895.7</c:v>
                </c:pt>
                <c:pt idx="8">
                  <c:v>2597.6</c:v>
                </c:pt>
                <c:pt idx="9">
                  <c:v>4647.3</c:v>
                </c:pt>
                <c:pt idx="10">
                  <c:v>9564.3</c:v>
                </c:pt>
                <c:pt idx="11">
                  <c:v>1517.1</c:v>
                </c:pt>
                <c:pt idx="12">
                  <c:v>5108</c:v>
                </c:pt>
                <c:pt idx="13">
                  <c:v>6406.7</c:v>
                </c:pt>
                <c:pt idx="14">
                  <c:v>7518.4</c:v>
                </c:pt>
                <c:pt idx="15">
                  <c:v>2669.5</c:v>
                </c:pt>
                <c:pt idx="16">
                  <c:v>2701.2</c:v>
                </c:pt>
                <c:pt idx="17">
                  <c:v>5132.8</c:v>
                </c:pt>
                <c:pt idx="18">
                  <c:v>3431.1</c:v>
                </c:pt>
                <c:pt idx="19">
                  <c:v>5230</c:v>
                </c:pt>
                <c:pt idx="20">
                  <c:v>8126.6</c:v>
                </c:pt>
                <c:pt idx="21">
                  <c:v>6434.7</c:v>
                </c:pt>
                <c:pt idx="22">
                  <c:v>2592.1</c:v>
                </c:pt>
                <c:pt idx="23">
                  <c:v>4907.7</c:v>
                </c:pt>
                <c:pt idx="24">
                  <c:v>4782.6</c:v>
                </c:pt>
                <c:pt idx="25">
                  <c:v>4204</c:v>
                </c:pt>
                <c:pt idx="26">
                  <c:v>4427.7</c:v>
                </c:pt>
                <c:pt idx="27">
                  <c:v>4360.2</c:v>
                </c:pt>
                <c:pt idx="28">
                  <c:v>5728.1</c:v>
                </c:pt>
                <c:pt idx="29">
                  <c:v>4021.9</c:v>
                </c:pt>
                <c:pt idx="30">
                  <c:v>1799.3</c:v>
                </c:pt>
                <c:pt idx="31">
                  <c:v>5411.1</c:v>
                </c:pt>
                <c:pt idx="32">
                  <c:v>1944.4</c:v>
                </c:pt>
                <c:pt idx="33">
                  <c:v>7929.5</c:v>
                </c:pt>
                <c:pt idx="34">
                  <c:v>1654.4</c:v>
                </c:pt>
                <c:pt idx="35">
                  <c:v>2521.9</c:v>
                </c:pt>
                <c:pt idx="36">
                  <c:v>4356</c:v>
                </c:pt>
                <c:pt idx="37">
                  <c:v>3787</c:v>
                </c:pt>
                <c:pt idx="38">
                  <c:v>1939</c:v>
                </c:pt>
                <c:pt idx="39">
                  <c:v>2609</c:v>
                </c:pt>
                <c:pt idx="40">
                  <c:v>1752</c:v>
                </c:pt>
                <c:pt idx="41">
                  <c:v>0</c:v>
                </c:pt>
              </c:numCache>
            </c:numRef>
          </c:val>
        </c:ser>
        <c:axId val="48538007"/>
        <c:axId val="34188880"/>
      </c:barChart>
      <c:catAx>
        <c:axId val="4853800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188880"/>
        <c:crosses val="autoZero"/>
        <c:auto val="0"/>
        <c:lblOffset val="100"/>
        <c:noMultiLvlLbl val="0"/>
      </c:catAx>
      <c:valAx>
        <c:axId val="34188880"/>
        <c:scaling>
          <c:orientation val="minMax"/>
          <c:max val="10000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538007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45"/>
          <c:y val="0.1125"/>
          <c:w val="0.21225"/>
          <c:h val="0.07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1104900</xdr:colOff>
      <xdr:row>2</xdr:row>
      <xdr:rowOff>0</xdr:rowOff>
    </xdr:from>
    <xdr:to>
      <xdr:col>10</xdr:col>
      <xdr:colOff>9525</xdr:colOff>
      <xdr:row>57</xdr:row>
      <xdr:rowOff>9525</xdr:rowOff>
    </xdr:to>
    <xdr:graphicFrame>
      <xdr:nvGraphicFramePr>
        <xdr:cNvPr id="1" name="Chart 4"/>
        <xdr:cNvGraphicFramePr/>
      </xdr:nvGraphicFramePr>
      <xdr:xfrm>
        <a:off x="0" y="447675"/>
        <a:ext cx="5067300" cy="922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tabSelected="1" workbookViewId="0" topLeftCell="D1">
      <selection activeCell="D1" sqref="D1"/>
    </sheetView>
  </sheetViews>
  <sheetFormatPr defaultColWidth="9.00390625" defaultRowHeight="13.5"/>
  <cols>
    <col min="1" max="1" width="6.625" style="0" hidden="1" customWidth="1"/>
    <col min="2" max="3" width="14.625" style="0" hidden="1" customWidth="1"/>
    <col min="4" max="7" width="8.625" style="0" customWidth="1"/>
    <col min="8" max="9" width="12.625" style="0" customWidth="1"/>
    <col min="10" max="10" width="6.625" style="0" customWidth="1"/>
    <col min="11" max="12" width="10.625" style="0" customWidth="1"/>
  </cols>
  <sheetData>
    <row r="1" ht="18.75">
      <c r="D1" s="16" t="s">
        <v>72</v>
      </c>
    </row>
    <row r="2" spans="13:14" ht="16.5" customHeight="1">
      <c r="M2" s="17" t="s">
        <v>0</v>
      </c>
      <c r="N2" s="1"/>
    </row>
    <row r="3" spans="4:14" ht="16.5" customHeight="1">
      <c r="D3" s="2"/>
      <c r="E3" s="3"/>
      <c r="F3" s="3"/>
      <c r="G3" s="3"/>
      <c r="H3" s="3"/>
      <c r="I3" s="3"/>
      <c r="J3" s="3"/>
      <c r="K3" s="11"/>
      <c r="L3" s="11"/>
      <c r="M3" s="12" t="s">
        <v>1</v>
      </c>
      <c r="N3" s="12" t="s">
        <v>2</v>
      </c>
    </row>
    <row r="4" spans="1:19" ht="16.5" customHeight="1">
      <c r="A4" s="8" t="s">
        <v>3</v>
      </c>
      <c r="B4" s="8" t="s">
        <v>4</v>
      </c>
      <c r="C4" s="8" t="s">
        <v>5</v>
      </c>
      <c r="D4" s="10"/>
      <c r="E4" s="8"/>
      <c r="F4" s="8"/>
      <c r="G4" s="8"/>
      <c r="H4" s="8"/>
      <c r="I4" s="8"/>
      <c r="J4" s="8"/>
      <c r="K4" s="13" t="s">
        <v>6</v>
      </c>
      <c r="L4" s="13" t="s">
        <v>7</v>
      </c>
      <c r="M4" s="14" t="s">
        <v>8</v>
      </c>
      <c r="N4" s="14" t="s">
        <v>9</v>
      </c>
      <c r="O4" s="5"/>
      <c r="P4" s="5"/>
      <c r="Q4" s="5"/>
      <c r="R4" s="5"/>
      <c r="S4" s="5"/>
    </row>
    <row r="5" spans="1:19" ht="16.5" customHeight="1" hidden="1">
      <c r="A5" s="5">
        <v>26</v>
      </c>
      <c r="B5" s="9">
        <v>46335534</v>
      </c>
      <c r="C5" s="9">
        <f>ROUND(B5*'H10'!I4,0)</f>
        <v>361602507</v>
      </c>
      <c r="D5" s="4"/>
      <c r="E5" s="5"/>
      <c r="F5" s="5"/>
      <c r="G5" s="5"/>
      <c r="H5" s="5"/>
      <c r="I5" s="5"/>
      <c r="J5" s="5" t="s">
        <v>10</v>
      </c>
      <c r="K5" s="15">
        <f>ROUND(B5/100000,0)</f>
        <v>463</v>
      </c>
      <c r="L5" s="15">
        <f>ROUND(C5/100000,1)</f>
        <v>3616</v>
      </c>
      <c r="M5" s="15" t="s">
        <v>11</v>
      </c>
      <c r="N5" s="15">
        <v>42341</v>
      </c>
      <c r="O5" s="5"/>
      <c r="P5" s="5"/>
      <c r="Q5" s="5"/>
      <c r="R5" s="5"/>
      <c r="S5" s="5"/>
    </row>
    <row r="6" spans="1:19" ht="16.5" customHeight="1" hidden="1">
      <c r="A6" s="5">
        <f>+A5+1</f>
        <v>27</v>
      </c>
      <c r="B6" s="9">
        <v>26711814</v>
      </c>
      <c r="C6" s="9">
        <f>ROUND(B6*'H10'!I5,0)</f>
        <v>188318289</v>
      </c>
      <c r="D6" s="4"/>
      <c r="E6" s="5"/>
      <c r="F6" s="5"/>
      <c r="G6" s="5"/>
      <c r="H6" s="5"/>
      <c r="I6" s="5"/>
      <c r="J6" s="5">
        <v>27</v>
      </c>
      <c r="K6" s="15">
        <f aca="true" t="shared" si="0" ref="K6:K21">ROUND(B6/100000,0)</f>
        <v>267</v>
      </c>
      <c r="L6" s="15">
        <f aca="true" t="shared" si="1" ref="L6:L21">ROUND(C6/100000,1)</f>
        <v>1883.2</v>
      </c>
      <c r="M6" s="15"/>
      <c r="N6" s="15">
        <v>31712</v>
      </c>
      <c r="O6" s="5"/>
      <c r="P6" s="5"/>
      <c r="Q6" s="5"/>
      <c r="R6" s="5"/>
      <c r="S6" s="5"/>
    </row>
    <row r="7" spans="1:19" ht="16.5" customHeight="1" hidden="1">
      <c r="A7" s="5">
        <f aca="true" t="shared" si="2" ref="A7:A22">+A6+1</f>
        <v>28</v>
      </c>
      <c r="B7" s="9">
        <v>120337411</v>
      </c>
      <c r="C7" s="9">
        <f>ROUND(B7*'H10'!I6,0)</f>
        <v>788571054</v>
      </c>
      <c r="D7" s="4"/>
      <c r="E7" s="5"/>
      <c r="F7" s="5"/>
      <c r="G7" s="5"/>
      <c r="H7" s="5"/>
      <c r="I7" s="5"/>
      <c r="J7" s="5">
        <f>+J6+1</f>
        <v>28</v>
      </c>
      <c r="K7" s="15">
        <f t="shared" si="0"/>
        <v>1203</v>
      </c>
      <c r="L7" s="15">
        <f t="shared" si="1"/>
        <v>7885.7</v>
      </c>
      <c r="M7" s="15"/>
      <c r="N7" s="15">
        <v>72791</v>
      </c>
      <c r="O7" s="5"/>
      <c r="P7" s="5"/>
      <c r="Q7" s="5"/>
      <c r="R7" s="5"/>
      <c r="S7" s="5"/>
    </row>
    <row r="8" spans="1:19" ht="16.5" customHeight="1" hidden="1">
      <c r="A8" s="5">
        <f t="shared" si="2"/>
        <v>29</v>
      </c>
      <c r="B8" s="9">
        <v>31385471</v>
      </c>
      <c r="C8" s="9">
        <f>ROUND(B8*'H10'!I7,0)</f>
        <v>204350802</v>
      </c>
      <c r="D8" s="4"/>
      <c r="E8" s="5"/>
      <c r="F8" s="5"/>
      <c r="G8" s="5"/>
      <c r="H8" s="5"/>
      <c r="I8" s="5"/>
      <c r="J8" s="5">
        <f aca="true" t="shared" si="3" ref="J8:J23">+J7+1</f>
        <v>29</v>
      </c>
      <c r="K8" s="15">
        <f t="shared" si="0"/>
        <v>314</v>
      </c>
      <c r="L8" s="15">
        <f t="shared" si="1"/>
        <v>2043.5</v>
      </c>
      <c r="M8" s="15"/>
      <c r="N8" s="15">
        <v>33977</v>
      </c>
      <c r="O8" s="5"/>
      <c r="P8" s="5"/>
      <c r="Q8" s="5"/>
      <c r="R8" s="5"/>
      <c r="S8" s="5"/>
    </row>
    <row r="9" spans="1:19" ht="16.5" customHeight="1" hidden="1">
      <c r="A9" s="5">
        <f t="shared" si="2"/>
        <v>30</v>
      </c>
      <c r="B9" s="9">
        <v>12208771</v>
      </c>
      <c r="C9" s="9">
        <f>ROUND(B9*'H10'!I8,0)</f>
        <v>81041822</v>
      </c>
      <c r="D9" s="4"/>
      <c r="E9" s="5"/>
      <c r="F9" s="5"/>
      <c r="G9" s="5"/>
      <c r="H9" s="5"/>
      <c r="I9" s="5"/>
      <c r="J9" s="5">
        <f t="shared" si="3"/>
        <v>30</v>
      </c>
      <c r="K9" s="15">
        <f t="shared" si="0"/>
        <v>122</v>
      </c>
      <c r="L9" s="15">
        <f t="shared" si="1"/>
        <v>810.4</v>
      </c>
      <c r="M9" s="15">
        <f>ROUND(SUM(L5:L9)/5,0)</f>
        <v>3248</v>
      </c>
      <c r="N9" s="15">
        <v>13883</v>
      </c>
      <c r="O9" s="5"/>
      <c r="P9" s="5"/>
      <c r="Q9" s="5"/>
      <c r="R9" s="5"/>
      <c r="S9" s="5"/>
    </row>
    <row r="10" spans="1:19" ht="16.5" customHeight="1" hidden="1">
      <c r="A10" s="5">
        <f t="shared" si="2"/>
        <v>31</v>
      </c>
      <c r="B10" s="9">
        <v>11058978</v>
      </c>
      <c r="C10" s="9">
        <f>ROUND(B10*'H10'!I9,0)</f>
        <v>66895758</v>
      </c>
      <c r="D10" s="4"/>
      <c r="E10" s="5"/>
      <c r="F10" s="5"/>
      <c r="G10" s="5"/>
      <c r="H10" s="5"/>
      <c r="I10" s="5"/>
      <c r="J10" s="5">
        <f t="shared" si="3"/>
        <v>31</v>
      </c>
      <c r="K10" s="15">
        <f t="shared" si="0"/>
        <v>111</v>
      </c>
      <c r="L10" s="15">
        <f t="shared" si="1"/>
        <v>669</v>
      </c>
      <c r="M10" s="15">
        <f aca="true" t="shared" si="4" ref="M10:M25">ROUND(SUM(L6:L10)/5,0)</f>
        <v>2658</v>
      </c>
      <c r="N10" s="15">
        <v>12650</v>
      </c>
      <c r="O10" s="5"/>
      <c r="P10" s="5"/>
      <c r="Q10" s="5"/>
      <c r="R10" s="5"/>
      <c r="S10" s="5"/>
    </row>
    <row r="11" spans="1:19" ht="16.5" customHeight="1" hidden="1">
      <c r="A11" s="5">
        <f t="shared" si="2"/>
        <v>32</v>
      </c>
      <c r="B11" s="9">
        <v>16653824</v>
      </c>
      <c r="C11" s="9">
        <f>ROUND(B11*'H10'!I10,0)</f>
        <v>95109989</v>
      </c>
      <c r="D11" s="4"/>
      <c r="E11" s="5"/>
      <c r="F11" s="5"/>
      <c r="G11" s="5"/>
      <c r="H11" s="5"/>
      <c r="I11" s="5"/>
      <c r="J11" s="5">
        <f t="shared" si="3"/>
        <v>32</v>
      </c>
      <c r="K11" s="15">
        <f t="shared" si="0"/>
        <v>167</v>
      </c>
      <c r="L11" s="15">
        <f t="shared" si="1"/>
        <v>951.1</v>
      </c>
      <c r="M11" s="15">
        <f t="shared" si="4"/>
        <v>2472</v>
      </c>
      <c r="N11" s="15">
        <v>17547</v>
      </c>
      <c r="O11" s="5"/>
      <c r="P11" s="5"/>
      <c r="Q11" s="5"/>
      <c r="R11" s="5"/>
      <c r="S11" s="5"/>
    </row>
    <row r="12" spans="1:19" ht="16.5" customHeight="1" hidden="1">
      <c r="A12" s="5">
        <f t="shared" si="2"/>
        <v>33</v>
      </c>
      <c r="B12" s="9">
        <v>41565875</v>
      </c>
      <c r="C12" s="9">
        <f>ROUND(B12*'H10'!I11,0)</f>
        <v>242827842</v>
      </c>
      <c r="D12" s="4"/>
      <c r="E12" s="5"/>
      <c r="F12" s="5"/>
      <c r="G12" s="5"/>
      <c r="H12" s="5"/>
      <c r="I12" s="5"/>
      <c r="J12" s="5">
        <f t="shared" si="3"/>
        <v>33</v>
      </c>
      <c r="K12" s="15">
        <f t="shared" si="0"/>
        <v>416</v>
      </c>
      <c r="L12" s="15">
        <f t="shared" si="1"/>
        <v>2428.3</v>
      </c>
      <c r="M12" s="15">
        <f t="shared" si="4"/>
        <v>1380</v>
      </c>
      <c r="N12" s="15">
        <v>34098</v>
      </c>
      <c r="O12" s="5"/>
      <c r="P12" s="5"/>
      <c r="Q12" s="5"/>
      <c r="R12" s="5"/>
      <c r="S12" s="5"/>
    </row>
    <row r="13" spans="1:19" ht="16.5" customHeight="1" hidden="1">
      <c r="A13" s="5">
        <f t="shared" si="2"/>
        <v>34</v>
      </c>
      <c r="B13" s="9">
        <v>115818691</v>
      </c>
      <c r="C13" s="9">
        <f>ROUND(B13*'H10'!I12,0)</f>
        <v>654143967</v>
      </c>
      <c r="D13" s="4"/>
      <c r="E13" s="5"/>
      <c r="F13" s="5"/>
      <c r="G13" s="5"/>
      <c r="H13" s="5"/>
      <c r="I13" s="5"/>
      <c r="J13" s="5">
        <f t="shared" si="3"/>
        <v>34</v>
      </c>
      <c r="K13" s="15">
        <f t="shared" si="0"/>
        <v>1158</v>
      </c>
      <c r="L13" s="15">
        <f t="shared" si="1"/>
        <v>6541.4</v>
      </c>
      <c r="M13" s="15">
        <f t="shared" si="4"/>
        <v>2280</v>
      </c>
      <c r="N13" s="15">
        <v>59905</v>
      </c>
      <c r="O13" s="5"/>
      <c r="P13" s="5"/>
      <c r="Q13" s="5"/>
      <c r="R13" s="5"/>
      <c r="S13" s="5"/>
    </row>
    <row r="14" spans="1:19" ht="16.5" customHeight="1" hidden="1">
      <c r="A14" s="5">
        <f t="shared" si="2"/>
        <v>35</v>
      </c>
      <c r="B14" s="9">
        <v>34428098</v>
      </c>
      <c r="C14" s="9">
        <f>ROUND(B14*'H10'!I13,0)</f>
        <v>185326452</v>
      </c>
      <c r="D14" s="4"/>
      <c r="E14" s="5"/>
      <c r="F14" s="5"/>
      <c r="G14" s="5"/>
      <c r="H14" s="5"/>
      <c r="I14" s="5"/>
      <c r="J14" s="5">
        <f t="shared" si="3"/>
        <v>35</v>
      </c>
      <c r="K14" s="15">
        <f t="shared" si="0"/>
        <v>344</v>
      </c>
      <c r="L14" s="15">
        <f t="shared" si="1"/>
        <v>1853.3</v>
      </c>
      <c r="M14" s="15">
        <f t="shared" si="4"/>
        <v>2489</v>
      </c>
      <c r="N14" s="15">
        <v>25345</v>
      </c>
      <c r="O14" s="5"/>
      <c r="P14" s="5"/>
      <c r="Q14" s="5"/>
      <c r="R14" s="5"/>
      <c r="S14" s="5"/>
    </row>
    <row r="15" spans="1:19" ht="16.5" customHeight="1" hidden="1">
      <c r="A15" s="5">
        <f t="shared" si="2"/>
        <v>36</v>
      </c>
      <c r="B15" s="9">
        <v>101919223</v>
      </c>
      <c r="C15" s="9">
        <f>ROUND(B15*'H10'!I14,0)</f>
        <v>501340658</v>
      </c>
      <c r="D15" s="4"/>
      <c r="E15" s="5"/>
      <c r="F15" s="5"/>
      <c r="G15" s="5"/>
      <c r="H15" s="5"/>
      <c r="I15" s="5"/>
      <c r="J15" s="5">
        <f t="shared" si="3"/>
        <v>36</v>
      </c>
      <c r="K15" s="15">
        <f t="shared" si="0"/>
        <v>1019</v>
      </c>
      <c r="L15" s="15">
        <f t="shared" si="1"/>
        <v>5013.4</v>
      </c>
      <c r="M15" s="15">
        <f t="shared" si="4"/>
        <v>3358</v>
      </c>
      <c r="N15" s="15">
        <v>55522</v>
      </c>
      <c r="O15" s="5"/>
      <c r="P15" s="5"/>
      <c r="Q15" s="5"/>
      <c r="R15" s="5"/>
      <c r="S15" s="5"/>
    </row>
    <row r="16" spans="1:19" ht="16.5" customHeight="1">
      <c r="A16" s="5">
        <f t="shared" si="2"/>
        <v>37</v>
      </c>
      <c r="B16" s="9">
        <v>51269183</v>
      </c>
      <c r="C16" s="9">
        <f>ROUND(B16*'H10'!I15,0)</f>
        <v>239991046</v>
      </c>
      <c r="D16" s="2"/>
      <c r="E16" s="3"/>
      <c r="F16" s="3"/>
      <c r="G16" s="3"/>
      <c r="H16" s="3"/>
      <c r="I16" s="3"/>
      <c r="J16" s="3" t="s">
        <v>77</v>
      </c>
      <c r="K16" s="12">
        <f t="shared" si="0"/>
        <v>513</v>
      </c>
      <c r="L16" s="12">
        <f t="shared" si="1"/>
        <v>2399.9</v>
      </c>
      <c r="M16" s="55">
        <f t="shared" si="4"/>
        <v>3647</v>
      </c>
      <c r="N16" s="12">
        <v>33166</v>
      </c>
      <c r="O16" s="5"/>
      <c r="P16" s="5"/>
      <c r="Q16" s="5"/>
      <c r="R16" s="5"/>
      <c r="S16" s="5"/>
    </row>
    <row r="17" spans="1:19" ht="16.5" customHeight="1">
      <c r="A17" s="5">
        <f t="shared" si="2"/>
        <v>38</v>
      </c>
      <c r="B17" s="9">
        <v>65950252</v>
      </c>
      <c r="C17" s="9">
        <f>ROUND(B17*'H10'!I16,0)</f>
        <v>300007696</v>
      </c>
      <c r="D17" s="4"/>
      <c r="E17" s="5"/>
      <c r="F17" s="5"/>
      <c r="G17" s="5"/>
      <c r="H17" s="5"/>
      <c r="I17" s="5"/>
      <c r="J17" s="5">
        <v>38</v>
      </c>
      <c r="K17" s="15">
        <f t="shared" si="0"/>
        <v>660</v>
      </c>
      <c r="L17" s="15">
        <f t="shared" si="1"/>
        <v>3000.1</v>
      </c>
      <c r="M17" s="56">
        <f t="shared" si="4"/>
        <v>3762</v>
      </c>
      <c r="N17" s="15">
        <v>44092</v>
      </c>
      <c r="O17" s="5"/>
      <c r="P17" s="5"/>
      <c r="Q17" s="5"/>
      <c r="R17" s="5"/>
      <c r="S17" s="5"/>
    </row>
    <row r="18" spans="1:19" ht="16.5" customHeight="1">
      <c r="A18" s="5">
        <f t="shared" si="2"/>
        <v>39</v>
      </c>
      <c r="B18" s="9">
        <v>78729276</v>
      </c>
      <c r="C18" s="9">
        <f>ROUND(B18*'H10'!I17,0)</f>
        <v>342078704</v>
      </c>
      <c r="D18" s="4"/>
      <c r="E18" s="5"/>
      <c r="F18" s="5"/>
      <c r="G18" s="5"/>
      <c r="H18" s="5"/>
      <c r="I18" s="5"/>
      <c r="J18" s="5">
        <f t="shared" si="3"/>
        <v>39</v>
      </c>
      <c r="K18" s="15">
        <f t="shared" si="0"/>
        <v>787</v>
      </c>
      <c r="L18" s="15">
        <f t="shared" si="1"/>
        <v>3420.8</v>
      </c>
      <c r="M18" s="56">
        <f t="shared" si="4"/>
        <v>3138</v>
      </c>
      <c r="N18" s="15">
        <v>41995</v>
      </c>
      <c r="O18" s="5"/>
      <c r="P18" s="5"/>
      <c r="Q18" s="5"/>
      <c r="R18" s="5"/>
      <c r="S18" s="5"/>
    </row>
    <row r="19" spans="1:19" ht="16.5" customHeight="1">
      <c r="A19" s="5">
        <f t="shared" si="2"/>
        <v>40</v>
      </c>
      <c r="B19" s="9">
        <v>109914828</v>
      </c>
      <c r="C19" s="9">
        <f>ROUND(B19*'H10'!I18,0)</f>
        <v>461092703</v>
      </c>
      <c r="D19" s="4"/>
      <c r="E19" s="5"/>
      <c r="F19" s="5"/>
      <c r="G19" s="5"/>
      <c r="H19" s="5"/>
      <c r="I19" s="5"/>
      <c r="J19" s="5">
        <f t="shared" si="3"/>
        <v>40</v>
      </c>
      <c r="K19" s="15">
        <f t="shared" si="0"/>
        <v>1099</v>
      </c>
      <c r="L19" s="15">
        <f t="shared" si="1"/>
        <v>4610.9</v>
      </c>
      <c r="M19" s="56">
        <f t="shared" si="4"/>
        <v>3689</v>
      </c>
      <c r="N19" s="15">
        <v>68042</v>
      </c>
      <c r="O19" s="5"/>
      <c r="P19" s="5"/>
      <c r="Q19" s="5"/>
      <c r="R19" s="5"/>
      <c r="S19" s="5"/>
    </row>
    <row r="20" spans="1:19" ht="16.5" customHeight="1">
      <c r="A20" s="5">
        <f t="shared" si="2"/>
        <v>41</v>
      </c>
      <c r="B20" s="9">
        <v>88420667</v>
      </c>
      <c r="C20" s="9">
        <f>ROUND(B20*'H10'!I19,0)</f>
        <v>344133236</v>
      </c>
      <c r="D20" s="4"/>
      <c r="E20" s="5"/>
      <c r="F20" s="5"/>
      <c r="G20" s="5"/>
      <c r="H20" s="5"/>
      <c r="I20" s="5"/>
      <c r="J20" s="5">
        <f t="shared" si="3"/>
        <v>41</v>
      </c>
      <c r="K20" s="15">
        <f t="shared" si="0"/>
        <v>884</v>
      </c>
      <c r="L20" s="15">
        <f t="shared" si="1"/>
        <v>3441.3</v>
      </c>
      <c r="M20" s="15">
        <f>ROUND(SUM(L16:L20)/5,0)</f>
        <v>3375</v>
      </c>
      <c r="N20" s="15">
        <v>46339</v>
      </c>
      <c r="O20" s="5"/>
      <c r="P20" s="5"/>
      <c r="Q20" s="5"/>
      <c r="R20" s="5"/>
      <c r="S20" s="5"/>
    </row>
    <row r="21" spans="1:19" ht="16.5" customHeight="1">
      <c r="A21" s="5">
        <f t="shared" si="2"/>
        <v>42</v>
      </c>
      <c r="B21" s="9">
        <v>81352193</v>
      </c>
      <c r="C21" s="9">
        <f>ROUND(B21*'H10'!I20,0)</f>
        <v>291973021</v>
      </c>
      <c r="D21" s="4"/>
      <c r="E21" s="5"/>
      <c r="F21" s="5"/>
      <c r="G21" s="5"/>
      <c r="H21" s="5"/>
      <c r="I21" s="5"/>
      <c r="J21" s="5">
        <f t="shared" si="3"/>
        <v>42</v>
      </c>
      <c r="K21" s="15">
        <f t="shared" si="0"/>
        <v>814</v>
      </c>
      <c r="L21" s="15">
        <f t="shared" si="1"/>
        <v>2919.7</v>
      </c>
      <c r="M21" s="15">
        <f>ROUND(SUM(L17:L21)/5,0)</f>
        <v>3479</v>
      </c>
      <c r="N21" s="15">
        <v>42264</v>
      </c>
      <c r="O21" s="5"/>
      <c r="P21" s="5"/>
      <c r="Q21" s="5"/>
      <c r="R21" s="5"/>
      <c r="S21" s="5"/>
    </row>
    <row r="22" spans="1:19" ht="16.5" customHeight="1">
      <c r="A22" s="5">
        <f t="shared" si="2"/>
        <v>43</v>
      </c>
      <c r="B22" s="9">
        <v>55675463</v>
      </c>
      <c r="C22" s="9">
        <f>ROUND(B22*'H10'!I21,0)</f>
        <v>193360883</v>
      </c>
      <c r="D22" s="4"/>
      <c r="E22" s="5"/>
      <c r="F22" s="5"/>
      <c r="G22" s="5"/>
      <c r="H22" s="5"/>
      <c r="I22" s="5"/>
      <c r="J22" s="5">
        <f t="shared" si="3"/>
        <v>43</v>
      </c>
      <c r="K22" s="15">
        <f aca="true" t="shared" si="5" ref="K22:K37">ROUND(B22/100000,0)</f>
        <v>557</v>
      </c>
      <c r="L22" s="15">
        <f aca="true" t="shared" si="6" ref="L22:L37">ROUND(C22/100000,1)</f>
        <v>1933.6</v>
      </c>
      <c r="M22" s="15">
        <f t="shared" si="4"/>
        <v>3265</v>
      </c>
      <c r="N22" s="15">
        <v>36038</v>
      </c>
      <c r="O22" s="5"/>
      <c r="P22" s="5"/>
      <c r="Q22" s="5"/>
      <c r="R22" s="5"/>
      <c r="S22" s="5"/>
    </row>
    <row r="23" spans="1:19" ht="16.5" customHeight="1">
      <c r="A23" s="5">
        <f aca="true" t="shared" si="7" ref="A23:A38">+A22+1</f>
        <v>44</v>
      </c>
      <c r="B23" s="9">
        <v>88150209</v>
      </c>
      <c r="C23" s="9">
        <f>ROUND(B23*'H10'!I22,0)</f>
        <v>289573437</v>
      </c>
      <c r="D23" s="4"/>
      <c r="E23" s="5"/>
      <c r="F23" s="5"/>
      <c r="G23" s="5"/>
      <c r="H23" s="5"/>
      <c r="I23" s="5"/>
      <c r="J23" s="5">
        <f t="shared" si="3"/>
        <v>44</v>
      </c>
      <c r="K23" s="15">
        <f t="shared" si="5"/>
        <v>882</v>
      </c>
      <c r="L23" s="15">
        <f t="shared" si="6"/>
        <v>2895.7</v>
      </c>
      <c r="M23" s="15">
        <f t="shared" si="4"/>
        <v>3160</v>
      </c>
      <c r="N23" s="15">
        <v>46747</v>
      </c>
      <c r="O23" s="5"/>
      <c r="P23" s="5"/>
      <c r="Q23" s="5"/>
      <c r="R23" s="5"/>
      <c r="S23" s="5"/>
    </row>
    <row r="24" spans="1:19" ht="16.5" customHeight="1">
      <c r="A24" s="5">
        <f t="shared" si="7"/>
        <v>45</v>
      </c>
      <c r="B24" s="9">
        <v>84724163</v>
      </c>
      <c r="C24" s="9">
        <f>ROUND(B24*'H10'!I23,0)</f>
        <v>259764284</v>
      </c>
      <c r="D24" s="4"/>
      <c r="E24" s="5"/>
      <c r="F24" s="5"/>
      <c r="G24" s="5"/>
      <c r="H24" s="5"/>
      <c r="I24" s="5"/>
      <c r="J24" s="5">
        <f aca="true" t="shared" si="8" ref="J24:J39">+J23+1</f>
        <v>45</v>
      </c>
      <c r="K24" s="15">
        <f t="shared" si="5"/>
        <v>847</v>
      </c>
      <c r="L24" s="15">
        <f t="shared" si="6"/>
        <v>2597.6</v>
      </c>
      <c r="M24" s="15">
        <f t="shared" si="4"/>
        <v>2758</v>
      </c>
      <c r="N24" s="15">
        <v>41036</v>
      </c>
      <c r="O24" s="5"/>
      <c r="P24" s="5"/>
      <c r="Q24" s="5"/>
      <c r="R24" s="5"/>
      <c r="S24" s="5"/>
    </row>
    <row r="25" spans="1:19" ht="16.5" customHeight="1">
      <c r="A25" s="5">
        <f t="shared" si="7"/>
        <v>46</v>
      </c>
      <c r="B25" s="9">
        <v>155376632</v>
      </c>
      <c r="C25" s="9">
        <f>ROUND(B25*'H10'!I24,0)</f>
        <v>464731506</v>
      </c>
      <c r="D25" s="4"/>
      <c r="E25" s="5"/>
      <c r="F25" s="5"/>
      <c r="G25" s="5"/>
      <c r="H25" s="5"/>
      <c r="I25" s="5"/>
      <c r="J25" s="5">
        <f t="shared" si="8"/>
        <v>46</v>
      </c>
      <c r="K25" s="15">
        <f t="shared" si="5"/>
        <v>1554</v>
      </c>
      <c r="L25" s="15">
        <f t="shared" si="6"/>
        <v>4647.3</v>
      </c>
      <c r="M25" s="15">
        <f t="shared" si="4"/>
        <v>2999</v>
      </c>
      <c r="N25" s="15">
        <v>82251</v>
      </c>
      <c r="O25" s="5"/>
      <c r="P25" s="5"/>
      <c r="Q25" s="5"/>
      <c r="R25" s="5"/>
      <c r="S25" s="5"/>
    </row>
    <row r="26" spans="1:19" ht="16.5" customHeight="1">
      <c r="A26" s="5">
        <f t="shared" si="7"/>
        <v>47</v>
      </c>
      <c r="B26" s="9">
        <v>340489136</v>
      </c>
      <c r="C26" s="9">
        <f>ROUND(B26*'H10'!I25,0)</f>
        <v>956433983</v>
      </c>
      <c r="D26" s="4"/>
      <c r="E26" s="5"/>
      <c r="F26" s="5"/>
      <c r="G26" s="5"/>
      <c r="H26" s="5"/>
      <c r="I26" s="5"/>
      <c r="J26" s="5">
        <f t="shared" si="8"/>
        <v>47</v>
      </c>
      <c r="K26" s="15">
        <f t="shared" si="5"/>
        <v>3405</v>
      </c>
      <c r="L26" s="15">
        <f t="shared" si="6"/>
        <v>9564.3</v>
      </c>
      <c r="M26" s="15">
        <f aca="true" t="shared" si="9" ref="M26:M41">ROUND(SUM(L22:L26)/5,0)</f>
        <v>4328</v>
      </c>
      <c r="N26" s="15">
        <v>140588</v>
      </c>
      <c r="O26" s="5"/>
      <c r="P26" s="5"/>
      <c r="Q26" s="5"/>
      <c r="R26" s="5"/>
      <c r="S26" s="5"/>
    </row>
    <row r="27" spans="1:19" ht="16.5" customHeight="1">
      <c r="A27" s="5">
        <f t="shared" si="7"/>
        <v>48</v>
      </c>
      <c r="B27" s="9">
        <v>68090647</v>
      </c>
      <c r="C27" s="9">
        <f>ROUND(B27*'H10'!I26,0)</f>
        <v>151705962</v>
      </c>
      <c r="D27" s="4"/>
      <c r="E27" s="5"/>
      <c r="F27" s="5"/>
      <c r="G27" s="5"/>
      <c r="H27" s="5"/>
      <c r="I27" s="5"/>
      <c r="J27" s="5">
        <f t="shared" si="8"/>
        <v>48</v>
      </c>
      <c r="K27" s="15">
        <f t="shared" si="5"/>
        <v>681</v>
      </c>
      <c r="L27" s="15">
        <f t="shared" si="6"/>
        <v>1517.1</v>
      </c>
      <c r="M27" s="15">
        <f t="shared" si="9"/>
        <v>4244</v>
      </c>
      <c r="N27" s="15">
        <v>23373</v>
      </c>
      <c r="O27" s="5"/>
      <c r="P27" s="5"/>
      <c r="Q27" s="5"/>
      <c r="R27" s="5"/>
      <c r="S27" s="5"/>
    </row>
    <row r="28" spans="1:19" ht="16.5" customHeight="1">
      <c r="A28" s="5">
        <f t="shared" si="7"/>
        <v>49</v>
      </c>
      <c r="B28" s="9">
        <v>287291010</v>
      </c>
      <c r="C28" s="9">
        <f>ROUND(B28*'H10'!I27,0)</f>
        <v>510803416</v>
      </c>
      <c r="D28" s="4"/>
      <c r="E28" s="5"/>
      <c r="F28" s="5"/>
      <c r="G28" s="5"/>
      <c r="H28" s="5"/>
      <c r="I28" s="5"/>
      <c r="J28" s="5">
        <f t="shared" si="8"/>
        <v>49</v>
      </c>
      <c r="K28" s="15">
        <f t="shared" si="5"/>
        <v>2873</v>
      </c>
      <c r="L28" s="15">
        <f t="shared" si="6"/>
        <v>5108</v>
      </c>
      <c r="M28" s="15">
        <f t="shared" si="9"/>
        <v>4687</v>
      </c>
      <c r="N28" s="15">
        <v>86562</v>
      </c>
      <c r="O28" s="5"/>
      <c r="P28" s="5"/>
      <c r="Q28" s="5"/>
      <c r="R28" s="5"/>
      <c r="S28" s="5"/>
    </row>
    <row r="29" spans="1:19" ht="16.5" customHeight="1">
      <c r="A29" s="5">
        <f t="shared" si="7"/>
        <v>50</v>
      </c>
      <c r="B29" s="9">
        <v>365676769</v>
      </c>
      <c r="C29" s="9">
        <f>ROUND(B29*'H10'!I28,0)</f>
        <v>640665699</v>
      </c>
      <c r="D29" s="4"/>
      <c r="E29" s="5"/>
      <c r="F29" s="5"/>
      <c r="G29" s="5"/>
      <c r="H29" s="5"/>
      <c r="I29" s="5"/>
      <c r="J29" s="5">
        <f t="shared" si="8"/>
        <v>50</v>
      </c>
      <c r="K29" s="15">
        <f t="shared" si="5"/>
        <v>3657</v>
      </c>
      <c r="L29" s="15">
        <f t="shared" si="6"/>
        <v>6406.7</v>
      </c>
      <c r="M29" s="15">
        <f t="shared" si="9"/>
        <v>5449</v>
      </c>
      <c r="N29" s="15">
        <v>95820</v>
      </c>
      <c r="O29" s="5"/>
      <c r="P29" s="5"/>
      <c r="Q29" s="5"/>
      <c r="R29" s="5"/>
      <c r="S29" s="5"/>
    </row>
    <row r="30" spans="1:19" ht="16.5" customHeight="1">
      <c r="A30" s="5">
        <f t="shared" si="7"/>
        <v>51</v>
      </c>
      <c r="B30" s="9">
        <v>458436836</v>
      </c>
      <c r="C30" s="9">
        <f>ROUND(B30*'H10'!I29,0)</f>
        <v>751836411</v>
      </c>
      <c r="D30" s="4"/>
      <c r="E30" s="5"/>
      <c r="F30" s="5"/>
      <c r="G30" s="5"/>
      <c r="H30" s="5"/>
      <c r="I30" s="5"/>
      <c r="J30" s="5">
        <f t="shared" si="8"/>
        <v>51</v>
      </c>
      <c r="K30" s="15">
        <f t="shared" si="5"/>
        <v>4584</v>
      </c>
      <c r="L30" s="15">
        <f t="shared" si="6"/>
        <v>7518.4</v>
      </c>
      <c r="M30" s="15">
        <f t="shared" si="9"/>
        <v>6023</v>
      </c>
      <c r="N30" s="15">
        <v>140200</v>
      </c>
      <c r="O30" s="5"/>
      <c r="P30" s="5"/>
      <c r="Q30" s="5"/>
      <c r="R30" s="5"/>
      <c r="S30" s="5"/>
    </row>
    <row r="31" spans="1:19" ht="16.5" customHeight="1">
      <c r="A31" s="5">
        <f t="shared" si="7"/>
        <v>52</v>
      </c>
      <c r="B31" s="9">
        <v>173230743</v>
      </c>
      <c r="C31" s="9">
        <f>ROUND(B31*'H10'!I30,0)</f>
        <v>266948575</v>
      </c>
      <c r="D31" s="4"/>
      <c r="E31" s="5"/>
      <c r="F31" s="5"/>
      <c r="G31" s="5"/>
      <c r="H31" s="5"/>
      <c r="I31" s="5"/>
      <c r="J31" s="5">
        <f t="shared" si="8"/>
        <v>52</v>
      </c>
      <c r="K31" s="15">
        <f t="shared" si="5"/>
        <v>1732</v>
      </c>
      <c r="L31" s="15">
        <f t="shared" si="6"/>
        <v>2669.5</v>
      </c>
      <c r="M31" s="15">
        <f t="shared" si="9"/>
        <v>4644</v>
      </c>
      <c r="N31" s="15">
        <v>54854</v>
      </c>
      <c r="O31" s="5"/>
      <c r="P31" s="5"/>
      <c r="Q31" s="5"/>
      <c r="R31" s="5"/>
      <c r="S31" s="5"/>
    </row>
    <row r="32" spans="1:19" ht="16.5" customHeight="1">
      <c r="A32" s="5">
        <f t="shared" si="7"/>
        <v>53</v>
      </c>
      <c r="B32" s="9">
        <v>188499160</v>
      </c>
      <c r="C32" s="9">
        <f>ROUND(B32*'H10'!I31,0)</f>
        <v>270119296</v>
      </c>
      <c r="D32" s="4"/>
      <c r="E32" s="5"/>
      <c r="F32" s="5"/>
      <c r="G32" s="5"/>
      <c r="H32" s="5"/>
      <c r="I32" s="5"/>
      <c r="J32" s="5">
        <f t="shared" si="8"/>
        <v>53</v>
      </c>
      <c r="K32" s="15">
        <f t="shared" si="5"/>
        <v>1885</v>
      </c>
      <c r="L32" s="15">
        <f t="shared" si="6"/>
        <v>2701.2</v>
      </c>
      <c r="M32" s="15">
        <f t="shared" si="9"/>
        <v>4881</v>
      </c>
      <c r="N32" s="15">
        <v>45608</v>
      </c>
      <c r="O32" s="5"/>
      <c r="P32" s="5"/>
      <c r="Q32" s="5"/>
      <c r="R32" s="5"/>
      <c r="S32" s="5"/>
    </row>
    <row r="33" spans="1:19" ht="16.5" customHeight="1">
      <c r="A33" s="5">
        <f t="shared" si="7"/>
        <v>54</v>
      </c>
      <c r="B33" s="9">
        <v>395138133</v>
      </c>
      <c r="C33" s="9">
        <f>ROUND(B33*'H10'!I32,0)</f>
        <v>513284435</v>
      </c>
      <c r="D33" s="4"/>
      <c r="E33" s="5"/>
      <c r="F33" s="5"/>
      <c r="G33" s="5"/>
      <c r="H33" s="5"/>
      <c r="I33" s="5"/>
      <c r="J33" s="5">
        <f t="shared" si="8"/>
        <v>54</v>
      </c>
      <c r="K33" s="15">
        <f t="shared" si="5"/>
        <v>3951</v>
      </c>
      <c r="L33" s="15">
        <f t="shared" si="6"/>
        <v>5132.8</v>
      </c>
      <c r="M33" s="15">
        <f t="shared" si="9"/>
        <v>4886</v>
      </c>
      <c r="N33" s="15">
        <v>114885</v>
      </c>
      <c r="O33" s="5"/>
      <c r="P33" s="5"/>
      <c r="Q33" s="5"/>
      <c r="R33" s="5"/>
      <c r="S33" s="5"/>
    </row>
    <row r="34" spans="1:19" ht="16.5" customHeight="1">
      <c r="A34" s="5">
        <f t="shared" si="7"/>
        <v>55</v>
      </c>
      <c r="B34" s="9">
        <v>294518467</v>
      </c>
      <c r="C34" s="9">
        <f>ROUND(B34*'H10'!I33,0)</f>
        <v>343114014</v>
      </c>
      <c r="D34" s="4"/>
      <c r="E34" s="5"/>
      <c r="F34" s="5"/>
      <c r="G34" s="5"/>
      <c r="H34" s="5"/>
      <c r="I34" s="5"/>
      <c r="J34" s="5">
        <f t="shared" si="8"/>
        <v>55</v>
      </c>
      <c r="K34" s="15">
        <f t="shared" si="5"/>
        <v>2945</v>
      </c>
      <c r="L34" s="15">
        <f t="shared" si="6"/>
        <v>3431.1</v>
      </c>
      <c r="M34" s="15">
        <f t="shared" si="9"/>
        <v>4291</v>
      </c>
      <c r="N34" s="15">
        <v>90031</v>
      </c>
      <c r="O34" s="5"/>
      <c r="P34" s="5"/>
      <c r="Q34" s="5"/>
      <c r="R34" s="5"/>
      <c r="S34" s="5"/>
    </row>
    <row r="35" spans="1:19" ht="16.5" customHeight="1">
      <c r="A35" s="5">
        <f t="shared" si="7"/>
        <v>56</v>
      </c>
      <c r="B35" s="9">
        <v>458373973</v>
      </c>
      <c r="C35" s="9">
        <f>ROUND(B35*'H10'!I34,0)</f>
        <v>523004703</v>
      </c>
      <c r="D35" s="4"/>
      <c r="E35" s="5"/>
      <c r="F35" s="5"/>
      <c r="G35" s="5"/>
      <c r="H35" s="5"/>
      <c r="I35" s="5"/>
      <c r="J35" s="5">
        <f t="shared" si="8"/>
        <v>56</v>
      </c>
      <c r="K35" s="15">
        <f t="shared" si="5"/>
        <v>4584</v>
      </c>
      <c r="L35" s="15">
        <f t="shared" si="6"/>
        <v>5230</v>
      </c>
      <c r="M35" s="15">
        <f t="shared" si="9"/>
        <v>3833</v>
      </c>
      <c r="N35" s="15">
        <v>86653</v>
      </c>
      <c r="O35" s="5"/>
      <c r="P35" s="5"/>
      <c r="Q35" s="5"/>
      <c r="R35" s="5"/>
      <c r="S35" s="5"/>
    </row>
    <row r="36" spans="1:19" ht="16.5" customHeight="1">
      <c r="A36" s="5">
        <f t="shared" si="7"/>
        <v>57</v>
      </c>
      <c r="B36" s="9">
        <v>708507508</v>
      </c>
      <c r="C36" s="9">
        <f>ROUND(B36*'H10'!I35,0)</f>
        <v>812658112</v>
      </c>
      <c r="D36" s="4"/>
      <c r="E36" s="5"/>
      <c r="F36" s="5"/>
      <c r="G36" s="5"/>
      <c r="H36" s="5"/>
      <c r="I36" s="5"/>
      <c r="J36" s="5">
        <f t="shared" si="8"/>
        <v>57</v>
      </c>
      <c r="K36" s="15">
        <f t="shared" si="5"/>
        <v>7085</v>
      </c>
      <c r="L36" s="15">
        <f t="shared" si="6"/>
        <v>8126.6</v>
      </c>
      <c r="M36" s="15">
        <f t="shared" si="9"/>
        <v>4924</v>
      </c>
      <c r="N36" s="15">
        <v>153740</v>
      </c>
      <c r="O36" s="5"/>
      <c r="P36" s="5"/>
      <c r="Q36" s="5"/>
      <c r="R36" s="5"/>
      <c r="S36" s="5"/>
    </row>
    <row r="37" spans="1:19" ht="16.5" customHeight="1">
      <c r="A37" s="5">
        <f t="shared" si="7"/>
        <v>58</v>
      </c>
      <c r="B37" s="9">
        <v>557113994</v>
      </c>
      <c r="C37" s="9">
        <f>ROUND(B37*'H10'!I36,0)</f>
        <v>643466663</v>
      </c>
      <c r="D37" s="4"/>
      <c r="E37" s="5"/>
      <c r="F37" s="5"/>
      <c r="G37" s="5"/>
      <c r="H37" s="5"/>
      <c r="I37" s="5"/>
      <c r="J37" s="5">
        <f t="shared" si="8"/>
        <v>58</v>
      </c>
      <c r="K37" s="15">
        <f t="shared" si="5"/>
        <v>5571</v>
      </c>
      <c r="L37" s="15">
        <f t="shared" si="6"/>
        <v>6434.7</v>
      </c>
      <c r="M37" s="15">
        <f t="shared" si="9"/>
        <v>5671</v>
      </c>
      <c r="N37" s="15">
        <v>108451</v>
      </c>
      <c r="O37" s="5"/>
      <c r="P37" s="5"/>
      <c r="Q37" s="5"/>
      <c r="R37" s="5"/>
      <c r="S37" s="5"/>
    </row>
    <row r="38" spans="1:19" ht="16.5" customHeight="1">
      <c r="A38" s="5">
        <f t="shared" si="7"/>
        <v>59</v>
      </c>
      <c r="B38" s="9">
        <v>228175331</v>
      </c>
      <c r="C38" s="9">
        <f>ROUND(B38*'H10'!I37,0)</f>
        <v>259207176</v>
      </c>
      <c r="D38" s="4"/>
      <c r="E38" s="5"/>
      <c r="F38" s="5"/>
      <c r="G38" s="5"/>
      <c r="H38" s="5"/>
      <c r="I38" s="5"/>
      <c r="J38" s="5">
        <f t="shared" si="8"/>
        <v>59</v>
      </c>
      <c r="K38" s="15">
        <f aca="true" t="shared" si="10" ref="K38:K51">ROUND(B38/100000,0)</f>
        <v>2282</v>
      </c>
      <c r="L38" s="15">
        <f aca="true" t="shared" si="11" ref="L38:L51">ROUND(C38/100000,1)</f>
        <v>2592.1</v>
      </c>
      <c r="M38" s="15">
        <f t="shared" si="9"/>
        <v>5163</v>
      </c>
      <c r="N38" s="15">
        <v>49175</v>
      </c>
      <c r="O38" s="5"/>
      <c r="P38" s="5"/>
      <c r="Q38" s="5"/>
      <c r="R38" s="5"/>
      <c r="S38" s="5"/>
    </row>
    <row r="39" spans="1:19" ht="16.5" customHeight="1">
      <c r="A39" s="5">
        <f>+A38+1</f>
        <v>60</v>
      </c>
      <c r="B39" s="9">
        <v>426389667</v>
      </c>
      <c r="C39" s="9">
        <f>ROUND(B39*'H10'!I38,0)</f>
        <v>490774507</v>
      </c>
      <c r="D39" s="4"/>
      <c r="E39" s="5"/>
      <c r="F39" s="5"/>
      <c r="G39" s="5"/>
      <c r="H39" s="5"/>
      <c r="I39" s="5"/>
      <c r="J39" s="5">
        <f t="shared" si="8"/>
        <v>60</v>
      </c>
      <c r="K39" s="15">
        <f t="shared" si="10"/>
        <v>4264</v>
      </c>
      <c r="L39" s="15">
        <f t="shared" si="11"/>
        <v>4907.7</v>
      </c>
      <c r="M39" s="15">
        <f t="shared" si="9"/>
        <v>5458</v>
      </c>
      <c r="N39" s="15">
        <v>84361</v>
      </c>
      <c r="O39" s="5"/>
      <c r="P39" s="5"/>
      <c r="Q39" s="5"/>
      <c r="R39" s="5"/>
      <c r="S39" s="5"/>
    </row>
    <row r="40" spans="1:19" ht="16.5" customHeight="1">
      <c r="A40" s="5">
        <f>+A39+1</f>
        <v>61</v>
      </c>
      <c r="B40" s="9">
        <v>414077189</v>
      </c>
      <c r="C40" s="9">
        <f>ROUND(B40*'H10'!I39,0)</f>
        <v>478259153</v>
      </c>
      <c r="D40" s="4"/>
      <c r="E40" s="5"/>
      <c r="F40" s="5"/>
      <c r="G40" s="5"/>
      <c r="H40" s="5"/>
      <c r="I40" s="5"/>
      <c r="J40" s="5">
        <f>+J39+1</f>
        <v>61</v>
      </c>
      <c r="K40" s="15">
        <f t="shared" si="10"/>
        <v>4141</v>
      </c>
      <c r="L40" s="15">
        <f t="shared" si="11"/>
        <v>4782.6</v>
      </c>
      <c r="M40" s="15">
        <f t="shared" si="9"/>
        <v>5369</v>
      </c>
      <c r="N40" s="15">
        <v>71241</v>
      </c>
      <c r="O40" s="5"/>
      <c r="P40" s="5"/>
      <c r="Q40" s="5"/>
      <c r="R40" s="5"/>
      <c r="S40" s="5"/>
    </row>
    <row r="41" spans="1:19" ht="16.5" customHeight="1">
      <c r="A41" s="5">
        <f>+A40+1</f>
        <v>62</v>
      </c>
      <c r="B41" s="9">
        <v>369749077</v>
      </c>
      <c r="C41" s="9">
        <f>ROUND(B41*'H10'!I40,0)</f>
        <v>420404701</v>
      </c>
      <c r="D41" s="4"/>
      <c r="E41" s="5"/>
      <c r="F41" s="5"/>
      <c r="G41" s="5"/>
      <c r="H41" s="5"/>
      <c r="I41" s="5"/>
      <c r="J41" s="5">
        <f>+J40+1</f>
        <v>62</v>
      </c>
      <c r="K41" s="15">
        <f t="shared" si="10"/>
        <v>3697</v>
      </c>
      <c r="L41" s="15">
        <f t="shared" si="11"/>
        <v>4204</v>
      </c>
      <c r="M41" s="15">
        <f t="shared" si="9"/>
        <v>4584</v>
      </c>
      <c r="N41" s="15">
        <v>57549</v>
      </c>
      <c r="O41" s="5"/>
      <c r="P41" s="5"/>
      <c r="Q41" s="5"/>
      <c r="R41" s="5"/>
      <c r="S41" s="5"/>
    </row>
    <row r="42" spans="1:19" ht="16.5" customHeight="1">
      <c r="A42" s="5">
        <f>+A41+1</f>
        <v>63</v>
      </c>
      <c r="B42" s="9">
        <v>397464090</v>
      </c>
      <c r="C42" s="9">
        <f>ROUND(B42*'H10'!I41,0)</f>
        <v>442774996</v>
      </c>
      <c r="D42" s="4"/>
      <c r="E42" s="5"/>
      <c r="F42" s="5"/>
      <c r="G42" s="5"/>
      <c r="H42" s="5"/>
      <c r="I42" s="5"/>
      <c r="J42" s="5">
        <v>63</v>
      </c>
      <c r="K42" s="15">
        <f t="shared" si="10"/>
        <v>3975</v>
      </c>
      <c r="L42" s="15">
        <f t="shared" si="11"/>
        <v>4427.7</v>
      </c>
      <c r="M42" s="15">
        <f aca="true" t="shared" si="12" ref="M42:M51">ROUND(SUM(L38:L42)/5,0)</f>
        <v>4183</v>
      </c>
      <c r="N42" s="15">
        <v>65081</v>
      </c>
      <c r="O42" s="5"/>
      <c r="P42" s="5"/>
      <c r="Q42" s="5"/>
      <c r="R42" s="5"/>
      <c r="S42" s="5"/>
    </row>
    <row r="43" spans="1:19" ht="16.5" customHeight="1">
      <c r="A43" s="5" t="s">
        <v>12</v>
      </c>
      <c r="B43" s="9">
        <v>411724382</v>
      </c>
      <c r="C43" s="9">
        <f>ROUND(B43*'H10'!I42,0)</f>
        <v>436016121</v>
      </c>
      <c r="D43" s="4"/>
      <c r="E43" s="5"/>
      <c r="F43" s="5"/>
      <c r="G43" s="5"/>
      <c r="H43" s="5"/>
      <c r="I43" s="5"/>
      <c r="J43" s="5" t="s">
        <v>13</v>
      </c>
      <c r="K43" s="15">
        <f t="shared" si="10"/>
        <v>4117</v>
      </c>
      <c r="L43" s="15">
        <f t="shared" si="11"/>
        <v>4360.2</v>
      </c>
      <c r="M43" s="15">
        <f t="shared" si="12"/>
        <v>4536</v>
      </c>
      <c r="N43" s="15">
        <v>66086</v>
      </c>
      <c r="O43" s="5"/>
      <c r="P43" s="5"/>
      <c r="Q43" s="5"/>
      <c r="R43" s="5"/>
      <c r="S43" s="5"/>
    </row>
    <row r="44" spans="1:19" ht="16.5" customHeight="1">
      <c r="A44" s="5">
        <v>2</v>
      </c>
      <c r="B44" s="9">
        <v>561028611</v>
      </c>
      <c r="C44" s="9">
        <f>ROUND(B44*'H10'!I43,0)</f>
        <v>572810212</v>
      </c>
      <c r="D44" s="4"/>
      <c r="E44" s="5"/>
      <c r="F44" s="5"/>
      <c r="G44" s="5"/>
      <c r="H44" s="5"/>
      <c r="I44" s="5"/>
      <c r="J44" s="5">
        <v>2</v>
      </c>
      <c r="K44" s="15">
        <f t="shared" si="10"/>
        <v>5610</v>
      </c>
      <c r="L44" s="15">
        <f t="shared" si="11"/>
        <v>5728.1</v>
      </c>
      <c r="M44" s="15">
        <f t="shared" si="12"/>
        <v>4701</v>
      </c>
      <c r="N44" s="15">
        <v>80366</v>
      </c>
      <c r="O44" s="5"/>
      <c r="P44" s="5"/>
      <c r="Q44" s="5"/>
      <c r="R44" s="5"/>
      <c r="S44" s="5"/>
    </row>
    <row r="45" spans="1:19" ht="16.5" customHeight="1">
      <c r="A45" s="5">
        <f>+A44+1</f>
        <v>3</v>
      </c>
      <c r="B45" s="9">
        <v>404622527</v>
      </c>
      <c r="C45" s="9">
        <f>ROUND(B45*'H10'!I44,0)</f>
        <v>402194792</v>
      </c>
      <c r="D45" s="4"/>
      <c r="E45" s="5"/>
      <c r="F45" s="5"/>
      <c r="G45" s="5"/>
      <c r="H45" s="5"/>
      <c r="I45" s="5"/>
      <c r="J45" s="5">
        <v>3</v>
      </c>
      <c r="K45" s="15">
        <f t="shared" si="10"/>
        <v>4046</v>
      </c>
      <c r="L45" s="15">
        <f t="shared" si="11"/>
        <v>4021.9</v>
      </c>
      <c r="M45" s="15">
        <f t="shared" si="12"/>
        <v>4548</v>
      </c>
      <c r="N45" s="15">
        <v>52620</v>
      </c>
      <c r="O45" s="5"/>
      <c r="P45" s="5"/>
      <c r="Q45" s="5"/>
      <c r="R45" s="5"/>
      <c r="S45" s="5"/>
    </row>
    <row r="46" spans="1:19" ht="16.5" customHeight="1">
      <c r="A46" s="5">
        <f>+A45+1</f>
        <v>4</v>
      </c>
      <c r="B46" s="9">
        <v>183784732</v>
      </c>
      <c r="C46" s="9">
        <f>ROUND(B46*'H10'!I45,0)</f>
        <v>179925253</v>
      </c>
      <c r="D46" s="4"/>
      <c r="E46" s="5"/>
      <c r="F46" s="5"/>
      <c r="G46" s="5"/>
      <c r="H46" s="5"/>
      <c r="I46" s="5"/>
      <c r="J46" s="5">
        <v>4</v>
      </c>
      <c r="K46" s="15">
        <f t="shared" si="10"/>
        <v>1838</v>
      </c>
      <c r="L46" s="15">
        <f t="shared" si="11"/>
        <v>1799.3</v>
      </c>
      <c r="M46" s="15">
        <f t="shared" si="12"/>
        <v>4067</v>
      </c>
      <c r="N46" s="15">
        <v>26069</v>
      </c>
      <c r="O46" s="5"/>
      <c r="P46" s="5"/>
      <c r="Q46" s="5"/>
      <c r="R46" s="5"/>
      <c r="S46" s="5"/>
    </row>
    <row r="47" spans="1:19" ht="16.5" customHeight="1">
      <c r="A47" s="5">
        <f>+A46+1</f>
        <v>5</v>
      </c>
      <c r="B47" s="9">
        <v>553286056</v>
      </c>
      <c r="C47" s="9">
        <f>ROUND(B47*'H10'!I46,0)</f>
        <v>541113763</v>
      </c>
      <c r="D47" s="4"/>
      <c r="E47" s="5"/>
      <c r="F47" s="5"/>
      <c r="G47" s="5"/>
      <c r="H47" s="5"/>
      <c r="I47" s="5"/>
      <c r="J47" s="5">
        <v>5</v>
      </c>
      <c r="K47" s="15">
        <f t="shared" si="10"/>
        <v>5533</v>
      </c>
      <c r="L47" s="15">
        <f t="shared" si="11"/>
        <v>5411.1</v>
      </c>
      <c r="M47" s="15">
        <f t="shared" si="12"/>
        <v>4264</v>
      </c>
      <c r="N47" s="15">
        <v>79242</v>
      </c>
      <c r="O47" s="5"/>
      <c r="P47" s="5"/>
      <c r="Q47" s="5"/>
      <c r="R47" s="5"/>
      <c r="S47" s="5"/>
    </row>
    <row r="48" spans="1:19" ht="16.5" customHeight="1">
      <c r="A48" s="5">
        <f>+A47+1</f>
        <v>6</v>
      </c>
      <c r="B48" s="9">
        <v>199836690</v>
      </c>
      <c r="C48" s="9">
        <f>ROUND(B48*'H10'!I47,0)</f>
        <v>194441099</v>
      </c>
      <c r="D48" s="4"/>
      <c r="E48" s="5"/>
      <c r="F48" s="5"/>
      <c r="G48" s="5"/>
      <c r="H48" s="5"/>
      <c r="I48" s="5"/>
      <c r="J48" s="5">
        <v>6</v>
      </c>
      <c r="K48" s="15">
        <f t="shared" si="10"/>
        <v>1998</v>
      </c>
      <c r="L48" s="15">
        <f t="shared" si="11"/>
        <v>1944.4</v>
      </c>
      <c r="M48" s="15">
        <f t="shared" si="12"/>
        <v>3781</v>
      </c>
      <c r="N48" s="15">
        <v>20074</v>
      </c>
      <c r="O48" s="5"/>
      <c r="P48" s="5"/>
      <c r="Q48" s="5"/>
      <c r="R48" s="5"/>
      <c r="S48" s="5"/>
    </row>
    <row r="49" spans="1:19" ht="16.5" customHeight="1">
      <c r="A49" s="5">
        <f>+A48+1</f>
        <v>7</v>
      </c>
      <c r="B49" s="9">
        <v>818318630</v>
      </c>
      <c r="C49" s="9">
        <f>ROUND(B49*'H10'!I48,0)</f>
        <v>792950752</v>
      </c>
      <c r="D49" s="4"/>
      <c r="E49" s="5"/>
      <c r="F49" s="5"/>
      <c r="G49" s="5"/>
      <c r="H49" s="5"/>
      <c r="I49" s="5"/>
      <c r="J49" s="5">
        <v>7</v>
      </c>
      <c r="K49" s="15">
        <f t="shared" si="10"/>
        <v>8183</v>
      </c>
      <c r="L49" s="15">
        <f t="shared" si="11"/>
        <v>7929.5</v>
      </c>
      <c r="M49" s="15">
        <f t="shared" si="12"/>
        <v>4221</v>
      </c>
      <c r="N49" s="15">
        <v>44761</v>
      </c>
      <c r="O49" s="5"/>
      <c r="P49" s="5"/>
      <c r="Q49" s="5"/>
      <c r="R49" s="5"/>
      <c r="S49" s="5"/>
    </row>
    <row r="50" spans="1:14" ht="16.5" customHeight="1">
      <c r="A50">
        <v>8</v>
      </c>
      <c r="B50" s="1">
        <v>170734114</v>
      </c>
      <c r="C50" s="9">
        <f>ROUND(B50*'H10'!I49,0)</f>
        <v>165441356</v>
      </c>
      <c r="D50" s="6"/>
      <c r="E50" s="7"/>
      <c r="F50" s="7"/>
      <c r="G50" s="7"/>
      <c r="H50" s="7"/>
      <c r="I50" s="7"/>
      <c r="J50" s="5">
        <v>8</v>
      </c>
      <c r="K50" s="15">
        <f t="shared" si="10"/>
        <v>1707</v>
      </c>
      <c r="L50" s="15">
        <f t="shared" si="11"/>
        <v>1654.4</v>
      </c>
      <c r="M50" s="15">
        <f t="shared" si="12"/>
        <v>3748</v>
      </c>
      <c r="N50" s="15">
        <v>19466</v>
      </c>
    </row>
    <row r="51" spans="1:14" ht="16.5" customHeight="1">
      <c r="A51">
        <v>9</v>
      </c>
      <c r="B51" s="1">
        <v>262421596</v>
      </c>
      <c r="C51" s="9">
        <f>ROUND(B51*'H10'!I50,0)</f>
        <v>252187154</v>
      </c>
      <c r="D51" s="6"/>
      <c r="E51" s="7"/>
      <c r="F51" s="7"/>
      <c r="G51" s="7"/>
      <c r="H51" s="7"/>
      <c r="I51" s="7"/>
      <c r="J51" s="54">
        <v>9</v>
      </c>
      <c r="K51" s="15">
        <f t="shared" si="10"/>
        <v>2624</v>
      </c>
      <c r="L51" s="15">
        <f t="shared" si="11"/>
        <v>2521.9</v>
      </c>
      <c r="M51" s="15">
        <f t="shared" si="12"/>
        <v>3892</v>
      </c>
      <c r="N51" s="15">
        <v>41176</v>
      </c>
    </row>
    <row r="52" spans="1:14" ht="16.5" customHeight="1">
      <c r="A52">
        <v>10</v>
      </c>
      <c r="B52" s="1">
        <v>445395975</v>
      </c>
      <c r="C52" s="9">
        <f>ROUND(B52*'H10'!I51,0)</f>
        <v>435597264</v>
      </c>
      <c r="D52" s="4"/>
      <c r="E52" s="5"/>
      <c r="F52" s="5"/>
      <c r="G52" s="5"/>
      <c r="H52" s="5"/>
      <c r="I52" s="5"/>
      <c r="J52" s="5">
        <v>10</v>
      </c>
      <c r="K52" s="15">
        <f aca="true" t="shared" si="13" ref="K52:K57">ROUND(B52/100000,0)</f>
        <v>4454</v>
      </c>
      <c r="L52" s="15">
        <f>ROUND(C52/100000,1)</f>
        <v>4356</v>
      </c>
      <c r="M52" s="15">
        <f>ROUND(SUM(L48:L52)/5,0)</f>
        <v>3681</v>
      </c>
      <c r="N52" s="15">
        <v>45399</v>
      </c>
    </row>
    <row r="53" spans="1:14" ht="16.5" customHeight="1">
      <c r="A53">
        <v>11</v>
      </c>
      <c r="B53" s="1">
        <v>383253898</v>
      </c>
      <c r="C53" s="9">
        <f>ROUND(B53*'H10'!I52,0)</f>
        <v>378654851</v>
      </c>
      <c r="D53" s="47"/>
      <c r="E53" s="5"/>
      <c r="F53" s="5"/>
      <c r="G53" s="5"/>
      <c r="H53" s="5"/>
      <c r="I53" s="5"/>
      <c r="J53" s="5">
        <v>11</v>
      </c>
      <c r="K53" s="15">
        <f t="shared" si="13"/>
        <v>3833</v>
      </c>
      <c r="L53" s="15">
        <f>ROUND(C53/100000,0)</f>
        <v>3787</v>
      </c>
      <c r="M53" s="15">
        <f>ROUND(SUM(L49:L53)/5,0)</f>
        <v>4050</v>
      </c>
      <c r="N53" s="34">
        <v>39948</v>
      </c>
    </row>
    <row r="54" spans="1:14" ht="16.5" customHeight="1">
      <c r="A54">
        <v>12</v>
      </c>
      <c r="B54" s="1">
        <v>197065333</v>
      </c>
      <c r="C54" s="9">
        <f>ROUND(B54*'H10'!I53,0)</f>
        <v>193912288</v>
      </c>
      <c r="D54" s="47"/>
      <c r="E54" s="5"/>
      <c r="F54" s="5"/>
      <c r="G54" s="5"/>
      <c r="H54" s="5"/>
      <c r="I54" s="5"/>
      <c r="J54" s="35">
        <v>12</v>
      </c>
      <c r="K54" s="15">
        <f t="shared" si="13"/>
        <v>1971</v>
      </c>
      <c r="L54" s="15">
        <f>ROUND(C54/100000,0)</f>
        <v>1939</v>
      </c>
      <c r="M54" s="15">
        <f>ROUND(SUM(L50:L54)/5,0)</f>
        <v>2852</v>
      </c>
      <c r="N54" s="15">
        <v>17072</v>
      </c>
    </row>
    <row r="55" spans="1:14" ht="16.5" customHeight="1">
      <c r="A55">
        <v>13</v>
      </c>
      <c r="B55" s="1">
        <v>262495504</v>
      </c>
      <c r="C55" s="9">
        <f>ROUND(B55*'H10'!I54,0)</f>
        <v>260920531</v>
      </c>
      <c r="D55" s="48"/>
      <c r="E55" s="7"/>
      <c r="F55" s="7"/>
      <c r="G55" s="7"/>
      <c r="H55" s="7"/>
      <c r="I55" s="7"/>
      <c r="J55" s="49">
        <v>13</v>
      </c>
      <c r="K55" s="15">
        <f t="shared" si="13"/>
        <v>2625</v>
      </c>
      <c r="L55" s="15">
        <f>ROUND(C55/100000,0)</f>
        <v>2609</v>
      </c>
      <c r="M55" s="15">
        <f>ROUND(SUM(L51:L55)/5,0)</f>
        <v>3043</v>
      </c>
      <c r="N55" s="15">
        <v>26009</v>
      </c>
    </row>
    <row r="56" spans="1:14" ht="16.5" customHeight="1">
      <c r="A56">
        <v>14</v>
      </c>
      <c r="B56" s="1">
        <v>175178388</v>
      </c>
      <c r="C56" s="9">
        <f>ROUND(B56*'H10'!I55,0)</f>
        <v>175178388</v>
      </c>
      <c r="D56" s="18"/>
      <c r="E56" s="5"/>
      <c r="F56" s="5"/>
      <c r="G56" s="5"/>
      <c r="H56" s="5"/>
      <c r="I56" s="5"/>
      <c r="J56" s="35">
        <v>14</v>
      </c>
      <c r="K56" s="15">
        <f t="shared" si="13"/>
        <v>1752</v>
      </c>
      <c r="L56" s="58">
        <f>ROUND(C56/100000,0)</f>
        <v>1752</v>
      </c>
      <c r="M56" s="58">
        <f>ROUND(SUM(L52:L56)/5,0)</f>
        <v>2889</v>
      </c>
      <c r="N56" s="15">
        <v>16073</v>
      </c>
    </row>
    <row r="57" spans="1:14" ht="16.5" customHeight="1">
      <c r="A57">
        <v>15</v>
      </c>
      <c r="B57" s="1">
        <v>168173303</v>
      </c>
      <c r="C57" s="9">
        <f>ROUND(B57*'H10'!I56,0)</f>
        <v>0</v>
      </c>
      <c r="D57" s="18"/>
      <c r="E57" s="5"/>
      <c r="F57" s="5"/>
      <c r="G57" s="5"/>
      <c r="H57" s="5"/>
      <c r="I57" s="5"/>
      <c r="J57" s="35">
        <v>15</v>
      </c>
      <c r="K57" s="14">
        <f t="shared" si="13"/>
        <v>1682</v>
      </c>
      <c r="L57" s="57" t="s">
        <v>78</v>
      </c>
      <c r="M57" s="57" t="s">
        <v>78</v>
      </c>
      <c r="N57" s="14">
        <v>15488</v>
      </c>
    </row>
    <row r="58" spans="2:14" ht="16.5" customHeight="1">
      <c r="B58" s="1"/>
      <c r="C58" s="9"/>
      <c r="D58" s="18"/>
      <c r="E58" s="5"/>
      <c r="F58" s="5"/>
      <c r="G58" s="5"/>
      <c r="H58" s="5"/>
      <c r="I58" s="5"/>
      <c r="J58" s="35"/>
      <c r="K58" s="37"/>
      <c r="L58" s="37"/>
      <c r="M58" s="37"/>
      <c r="N58" s="37"/>
    </row>
    <row r="59" spans="2:14" ht="12" customHeight="1">
      <c r="B59" s="1"/>
      <c r="C59" s="9"/>
      <c r="D59" s="18" t="s">
        <v>81</v>
      </c>
      <c r="E59" s="5"/>
      <c r="F59" s="5"/>
      <c r="G59" s="5"/>
      <c r="H59" s="5"/>
      <c r="I59" s="5"/>
      <c r="J59" s="5"/>
      <c r="K59" s="5"/>
      <c r="L59" s="5"/>
      <c r="M59" s="9"/>
      <c r="N59" s="9"/>
    </row>
    <row r="60" spans="2:14" ht="12" customHeight="1">
      <c r="B60" s="1"/>
      <c r="C60" s="1"/>
      <c r="D60" s="18" t="s">
        <v>82</v>
      </c>
      <c r="E60" s="5"/>
      <c r="F60" s="5"/>
      <c r="G60" s="5"/>
      <c r="H60" s="5"/>
      <c r="I60" s="5"/>
      <c r="J60" s="5"/>
      <c r="K60" s="5"/>
      <c r="L60" s="5"/>
      <c r="M60" s="9"/>
      <c r="N60" s="9"/>
    </row>
    <row r="61" spans="2:3" ht="19.5" customHeight="1">
      <c r="B61" s="1"/>
      <c r="C61" s="1"/>
    </row>
    <row r="62" spans="2:3" ht="13.5" customHeight="1">
      <c r="B62" s="1"/>
      <c r="C62" s="1"/>
    </row>
    <row r="63" spans="2:3" ht="13.5" customHeight="1">
      <c r="B63" s="1"/>
      <c r="C63" s="1"/>
    </row>
    <row r="64" spans="2:3" ht="13.5" customHeight="1">
      <c r="B64" s="1"/>
      <c r="C64" s="1"/>
    </row>
    <row r="65" spans="2:3" ht="13.5" customHeight="1">
      <c r="B65" s="1"/>
      <c r="C65" s="1"/>
    </row>
    <row r="66" spans="2:3" ht="13.5">
      <c r="B66" s="1"/>
      <c r="C66" s="1"/>
    </row>
    <row r="67" spans="2:3" ht="13.5">
      <c r="B67" s="1"/>
      <c r="C67" s="1"/>
    </row>
    <row r="68" spans="2:3" ht="13.5">
      <c r="B68" s="1"/>
      <c r="C68" s="1"/>
    </row>
    <row r="69" spans="2:3" ht="13.5">
      <c r="B69" s="1"/>
      <c r="C69" s="1"/>
    </row>
    <row r="70" spans="2:3" ht="13.5">
      <c r="B70" s="1"/>
      <c r="C70" s="1"/>
    </row>
    <row r="71" spans="2:3" ht="13.5">
      <c r="B71" s="1"/>
      <c r="C71" s="1"/>
    </row>
    <row r="72" spans="2:3" ht="13.5">
      <c r="B72" s="1"/>
      <c r="C72" s="1"/>
    </row>
    <row r="73" spans="2:3" ht="13.5">
      <c r="B73" s="1"/>
      <c r="C73" s="1"/>
    </row>
    <row r="74" spans="2:3" ht="13.5">
      <c r="B74" s="1"/>
      <c r="C74" s="1"/>
    </row>
    <row r="75" spans="2:3" ht="13.5">
      <c r="B75" s="1"/>
      <c r="C75" s="1"/>
    </row>
    <row r="76" spans="2:3" ht="13.5">
      <c r="B76" s="1"/>
      <c r="C76" s="1"/>
    </row>
    <row r="77" spans="2:3" ht="13.5">
      <c r="B77" s="1"/>
      <c r="C77" s="1"/>
    </row>
    <row r="78" spans="2:3" ht="13.5">
      <c r="B78" s="1"/>
      <c r="C78" s="1"/>
    </row>
    <row r="79" spans="2:3" ht="13.5">
      <c r="B79" s="1"/>
      <c r="C79" s="1"/>
    </row>
    <row r="80" spans="2:3" ht="13.5">
      <c r="B80" s="1"/>
      <c r="C80" s="1"/>
    </row>
    <row r="81" spans="2:3" ht="13.5">
      <c r="B81" s="1"/>
      <c r="C81" s="1"/>
    </row>
    <row r="82" spans="2:3" ht="13.5">
      <c r="B82" s="1"/>
      <c r="C82" s="1"/>
    </row>
    <row r="83" spans="2:3" ht="13.5">
      <c r="B83" s="1"/>
      <c r="C83" s="1"/>
    </row>
    <row r="84" spans="2:3" ht="13.5">
      <c r="B84" s="1"/>
      <c r="C84" s="1"/>
    </row>
    <row r="85" spans="2:3" ht="13.5">
      <c r="B85" s="1"/>
      <c r="C85" s="1"/>
    </row>
    <row r="86" spans="2:3" ht="13.5">
      <c r="B86" s="1"/>
      <c r="C86" s="1"/>
    </row>
    <row r="87" spans="2:3" ht="13.5">
      <c r="B87" s="1"/>
      <c r="C87" s="1"/>
    </row>
    <row r="88" spans="2:3" ht="13.5">
      <c r="B88" s="1"/>
      <c r="C88" s="1"/>
    </row>
    <row r="89" spans="2:3" ht="13.5">
      <c r="B89" s="1"/>
      <c r="C89" s="1"/>
    </row>
    <row r="90" spans="2:3" ht="13.5">
      <c r="B90" s="1"/>
      <c r="C90" s="1"/>
    </row>
    <row r="91" spans="2:3" ht="13.5">
      <c r="B91" s="1"/>
      <c r="C91" s="1"/>
    </row>
    <row r="92" spans="2:3" ht="13.5">
      <c r="B92" s="1"/>
      <c r="C92" s="1"/>
    </row>
    <row r="93" spans="2:3" ht="13.5">
      <c r="B93" s="1"/>
      <c r="C93" s="1"/>
    </row>
    <row r="94" spans="2:3" ht="13.5">
      <c r="B94" s="1"/>
      <c r="C94" s="1"/>
    </row>
    <row r="95" spans="2:3" ht="13.5">
      <c r="B95" s="1"/>
      <c r="C95" s="1"/>
    </row>
    <row r="96" spans="2:3" ht="13.5">
      <c r="B96" s="1"/>
      <c r="C96" s="1"/>
    </row>
    <row r="97" spans="2:3" ht="13.5">
      <c r="B97" s="1"/>
      <c r="C97" s="1"/>
    </row>
    <row r="98" spans="2:3" ht="13.5">
      <c r="B98" s="1"/>
      <c r="C98" s="1"/>
    </row>
    <row r="99" spans="2:3" ht="13.5">
      <c r="B99" s="1"/>
      <c r="C99" s="1"/>
    </row>
    <row r="100" spans="2:3" ht="13.5">
      <c r="B100" s="1"/>
      <c r="C100" s="1"/>
    </row>
    <row r="101" spans="2:3" ht="13.5">
      <c r="B101" s="1"/>
      <c r="C101" s="1"/>
    </row>
    <row r="102" spans="2:3" ht="13.5">
      <c r="B102" s="1"/>
      <c r="C102" s="1"/>
    </row>
    <row r="103" spans="2:3" ht="13.5">
      <c r="B103" s="1"/>
      <c r="C103" s="1"/>
    </row>
    <row r="104" spans="2:3" ht="13.5">
      <c r="B104" s="1"/>
      <c r="C104" s="1"/>
    </row>
    <row r="105" spans="2:3" ht="13.5">
      <c r="B105" s="1"/>
      <c r="C105" s="1"/>
    </row>
    <row r="106" spans="2:3" ht="13.5">
      <c r="B106" s="1"/>
      <c r="C106" s="1"/>
    </row>
    <row r="107" spans="2:3" ht="13.5">
      <c r="B107" s="1"/>
      <c r="C107" s="1"/>
    </row>
    <row r="108" spans="2:3" ht="13.5">
      <c r="B108" s="1"/>
      <c r="C108" s="1"/>
    </row>
    <row r="109" spans="2:3" ht="13.5">
      <c r="B109" s="1"/>
      <c r="C109" s="1"/>
    </row>
    <row r="110" spans="2:3" ht="13.5">
      <c r="B110" s="1"/>
      <c r="C110" s="1"/>
    </row>
    <row r="111" spans="2:3" ht="13.5">
      <c r="B111" s="1"/>
      <c r="C111" s="1"/>
    </row>
    <row r="112" spans="2:3" ht="13.5">
      <c r="B112" s="1"/>
      <c r="C112" s="1"/>
    </row>
    <row r="113" spans="2:3" ht="13.5">
      <c r="B113" s="1"/>
      <c r="C113" s="1"/>
    </row>
    <row r="114" spans="2:3" ht="13.5">
      <c r="B114" s="1"/>
      <c r="C114" s="1"/>
    </row>
    <row r="115" spans="2:3" ht="13.5">
      <c r="B115" s="1"/>
      <c r="C115" s="1"/>
    </row>
    <row r="116" spans="2:3" ht="13.5">
      <c r="B116" s="1"/>
      <c r="C116" s="1"/>
    </row>
    <row r="117" spans="2:3" ht="13.5">
      <c r="B117" s="1"/>
      <c r="C117" s="1"/>
    </row>
    <row r="118" spans="2:3" ht="13.5">
      <c r="B118" s="1"/>
      <c r="C118" s="1"/>
    </row>
    <row r="119" spans="2:3" ht="13.5">
      <c r="B119" s="1"/>
      <c r="C119" s="1"/>
    </row>
    <row r="120" spans="2:3" ht="13.5">
      <c r="B120" s="1"/>
      <c r="C120" s="1"/>
    </row>
    <row r="121" spans="2:3" ht="13.5">
      <c r="B121" s="1"/>
      <c r="C121" s="1"/>
    </row>
    <row r="122" spans="2:3" ht="13.5">
      <c r="B122" s="1"/>
      <c r="C122" s="1"/>
    </row>
  </sheetData>
  <printOptions/>
  <pageMargins left="0.5905511811023623" right="0.5905511811023623" top="0.7874015748031497" bottom="0.5905511811023623" header="0.4330708661417323" footer="0.4330708661417323"/>
  <pageSetup fitToHeight="1" fitToWidth="1" horizontalDpi="400" verticalDpi="400" orientation="portrait" paperSize="9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8"/>
  <sheetViews>
    <sheetView workbookViewId="0" topLeftCell="A1">
      <pane xSplit="1" ySplit="3" topLeftCell="B3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54" sqref="I54"/>
    </sheetView>
  </sheetViews>
  <sheetFormatPr defaultColWidth="9.00390625" defaultRowHeight="13.5"/>
  <sheetData>
    <row r="2" spans="1:9" ht="13.5">
      <c r="A2" s="19" t="s">
        <v>14</v>
      </c>
      <c r="B2" s="20" t="s">
        <v>15</v>
      </c>
      <c r="C2" s="21"/>
      <c r="D2" s="22" t="s">
        <v>16</v>
      </c>
      <c r="E2" s="21"/>
      <c r="F2" s="22" t="s">
        <v>17</v>
      </c>
      <c r="G2" s="21"/>
      <c r="H2" s="22" t="s">
        <v>18</v>
      </c>
      <c r="I2" s="23"/>
    </row>
    <row r="3" spans="1:9" ht="13.5">
      <c r="A3" s="24"/>
      <c r="B3" s="25" t="s">
        <v>19</v>
      </c>
      <c r="C3" s="26" t="s">
        <v>20</v>
      </c>
      <c r="D3" s="26" t="s">
        <v>19</v>
      </c>
      <c r="E3" s="26" t="s">
        <v>20</v>
      </c>
      <c r="F3" s="26" t="s">
        <v>19</v>
      </c>
      <c r="G3" s="26" t="s">
        <v>20</v>
      </c>
      <c r="H3" s="26" t="s">
        <v>19</v>
      </c>
      <c r="I3" s="27" t="s">
        <v>20</v>
      </c>
    </row>
    <row r="4" spans="1:9" ht="13.5">
      <c r="A4" s="41" t="s">
        <v>21</v>
      </c>
      <c r="B4" s="42">
        <v>11.5</v>
      </c>
      <c r="C4" s="43">
        <f>ROUND($B$55/B4,3)</f>
        <v>8.426</v>
      </c>
      <c r="D4" s="42">
        <v>12.3</v>
      </c>
      <c r="E4" s="43">
        <f>ROUND($D$55/D4,3)</f>
        <v>7.878</v>
      </c>
      <c r="F4" s="40"/>
      <c r="G4" s="43"/>
      <c r="H4" s="40">
        <v>12.417061611374407</v>
      </c>
      <c r="I4" s="44">
        <f>ROUND($H$55/H4,3)</f>
        <v>7.804</v>
      </c>
    </row>
    <row r="5" spans="1:9" ht="13.5">
      <c r="A5" s="41" t="s">
        <v>22</v>
      </c>
      <c r="B5" s="42">
        <v>12.9</v>
      </c>
      <c r="C5" s="43">
        <f aca="true" t="shared" si="0" ref="C5:C55">ROUND($B$55/B5,3)</f>
        <v>7.512</v>
      </c>
      <c r="D5" s="42">
        <v>13.5</v>
      </c>
      <c r="E5" s="43">
        <f aca="true" t="shared" si="1" ref="E5:E55">ROUND($D$55/D5,3)</f>
        <v>7.178</v>
      </c>
      <c r="F5" s="40"/>
      <c r="G5" s="43"/>
      <c r="H5" s="40">
        <v>13.744075829383887</v>
      </c>
      <c r="I5" s="44">
        <f aca="true" t="shared" si="2" ref="I5:I55">ROUND($H$55/H5,3)</f>
        <v>7.05</v>
      </c>
    </row>
    <row r="6" spans="1:9" ht="13.5">
      <c r="A6" s="41" t="s">
        <v>23</v>
      </c>
      <c r="B6" s="42">
        <v>14</v>
      </c>
      <c r="C6" s="43">
        <f t="shared" si="0"/>
        <v>6.921</v>
      </c>
      <c r="D6" s="42">
        <v>14.5</v>
      </c>
      <c r="E6" s="43">
        <f t="shared" si="1"/>
        <v>6.683</v>
      </c>
      <c r="F6" s="40"/>
      <c r="G6" s="43"/>
      <c r="H6" s="40">
        <v>14.786729857819905</v>
      </c>
      <c r="I6" s="44">
        <f t="shared" si="2"/>
        <v>6.553</v>
      </c>
    </row>
    <row r="7" spans="1:9" ht="13.5">
      <c r="A7" s="41" t="s">
        <v>24</v>
      </c>
      <c r="B7" s="42">
        <v>14.2</v>
      </c>
      <c r="C7" s="43">
        <f t="shared" si="0"/>
        <v>6.824</v>
      </c>
      <c r="D7" s="42">
        <v>14.5</v>
      </c>
      <c r="E7" s="43">
        <f t="shared" si="1"/>
        <v>6.683</v>
      </c>
      <c r="F7" s="40"/>
      <c r="G7" s="43"/>
      <c r="H7" s="40">
        <v>14.881516587677725</v>
      </c>
      <c r="I7" s="44">
        <f t="shared" si="2"/>
        <v>6.511</v>
      </c>
    </row>
    <row r="8" spans="1:9" ht="13.5">
      <c r="A8" s="41" t="s">
        <v>25</v>
      </c>
      <c r="B8" s="42">
        <v>14.1</v>
      </c>
      <c r="C8" s="43">
        <f t="shared" si="0"/>
        <v>6.872</v>
      </c>
      <c r="D8" s="42">
        <v>14.2</v>
      </c>
      <c r="E8" s="43">
        <f t="shared" si="1"/>
        <v>6.824</v>
      </c>
      <c r="F8" s="40"/>
      <c r="G8" s="43"/>
      <c r="H8" s="40">
        <v>14.597156398104266</v>
      </c>
      <c r="I8" s="44">
        <f t="shared" si="2"/>
        <v>6.638</v>
      </c>
    </row>
    <row r="9" spans="1:9" ht="13.5">
      <c r="A9" s="41" t="s">
        <v>26</v>
      </c>
      <c r="B9" s="42">
        <v>15.4</v>
      </c>
      <c r="C9" s="43">
        <f t="shared" si="0"/>
        <v>6.292</v>
      </c>
      <c r="D9" s="42">
        <v>15.6</v>
      </c>
      <c r="E9" s="43">
        <f t="shared" si="1"/>
        <v>6.212</v>
      </c>
      <c r="F9" s="40"/>
      <c r="G9" s="43"/>
      <c r="H9" s="40">
        <v>16.018957345971565</v>
      </c>
      <c r="I9" s="44">
        <f t="shared" si="2"/>
        <v>6.049</v>
      </c>
    </row>
    <row r="10" spans="1:9" ht="13.5">
      <c r="A10" s="41" t="s">
        <v>27</v>
      </c>
      <c r="B10" s="42">
        <v>16.3</v>
      </c>
      <c r="C10" s="43">
        <f t="shared" si="0"/>
        <v>5.945</v>
      </c>
      <c r="D10" s="42">
        <v>16.4</v>
      </c>
      <c r="E10" s="43">
        <f t="shared" si="1"/>
        <v>5.909</v>
      </c>
      <c r="F10" s="40"/>
      <c r="G10" s="43"/>
      <c r="H10" s="40">
        <v>16.966824644549764</v>
      </c>
      <c r="I10" s="44">
        <f t="shared" si="2"/>
        <v>5.711</v>
      </c>
    </row>
    <row r="11" spans="1:9" ht="13.5">
      <c r="A11" s="41" t="s">
        <v>28</v>
      </c>
      <c r="B11" s="42">
        <v>16.1</v>
      </c>
      <c r="C11" s="43">
        <f t="shared" si="0"/>
        <v>6.019</v>
      </c>
      <c r="D11" s="42">
        <v>15.7</v>
      </c>
      <c r="E11" s="43">
        <f t="shared" si="1"/>
        <v>6.172</v>
      </c>
      <c r="F11" s="40"/>
      <c r="G11" s="43"/>
      <c r="H11" s="40">
        <v>16.587677725118482</v>
      </c>
      <c r="I11" s="44">
        <f t="shared" si="2"/>
        <v>5.842</v>
      </c>
    </row>
    <row r="12" spans="1:9" ht="13.5">
      <c r="A12" s="41" t="s">
        <v>29</v>
      </c>
      <c r="B12" s="42">
        <v>16.8</v>
      </c>
      <c r="C12" s="43">
        <f t="shared" si="0"/>
        <v>5.768</v>
      </c>
      <c r="D12" s="42">
        <v>16.6</v>
      </c>
      <c r="E12" s="43">
        <f t="shared" si="1"/>
        <v>5.837</v>
      </c>
      <c r="F12" s="40"/>
      <c r="G12" s="43"/>
      <c r="H12" s="40">
        <v>17.156398104265403</v>
      </c>
      <c r="I12" s="44">
        <f t="shared" si="2"/>
        <v>5.648</v>
      </c>
    </row>
    <row r="13" spans="1:9" ht="13.5">
      <c r="A13" s="28" t="s">
        <v>30</v>
      </c>
      <c r="B13" s="38">
        <v>17.8</v>
      </c>
      <c r="C13" s="43">
        <f t="shared" si="0"/>
        <v>5.444</v>
      </c>
      <c r="D13" s="38">
        <v>17.6</v>
      </c>
      <c r="E13" s="43">
        <f t="shared" si="1"/>
        <v>5.506</v>
      </c>
      <c r="F13" s="30"/>
      <c r="G13" s="29"/>
      <c r="H13" s="38">
        <v>18</v>
      </c>
      <c r="I13" s="44">
        <f t="shared" si="2"/>
        <v>5.383</v>
      </c>
    </row>
    <row r="14" spans="1:9" ht="13.5">
      <c r="A14" s="28" t="s">
        <v>31</v>
      </c>
      <c r="B14" s="38">
        <v>19.9</v>
      </c>
      <c r="C14" s="43">
        <f t="shared" si="0"/>
        <v>4.869</v>
      </c>
      <c r="D14" s="38">
        <v>19.4</v>
      </c>
      <c r="E14" s="43">
        <f t="shared" si="1"/>
        <v>4.995</v>
      </c>
      <c r="F14" s="30"/>
      <c r="G14" s="29"/>
      <c r="H14" s="38">
        <v>19.7</v>
      </c>
      <c r="I14" s="44">
        <f t="shared" si="2"/>
        <v>4.919</v>
      </c>
    </row>
    <row r="15" spans="1:9" ht="13.5">
      <c r="A15" s="28" t="s">
        <v>32</v>
      </c>
      <c r="B15" s="38">
        <v>20.9</v>
      </c>
      <c r="C15" s="43">
        <f t="shared" si="0"/>
        <v>4.636</v>
      </c>
      <c r="D15" s="38">
        <v>20.3</v>
      </c>
      <c r="E15" s="43">
        <f t="shared" si="1"/>
        <v>4.773</v>
      </c>
      <c r="F15" s="30"/>
      <c r="G15" s="29"/>
      <c r="H15" s="38">
        <v>20.7</v>
      </c>
      <c r="I15" s="44">
        <f t="shared" si="2"/>
        <v>4.681</v>
      </c>
    </row>
    <row r="16" spans="1:9" ht="13.5">
      <c r="A16" s="28" t="s">
        <v>33</v>
      </c>
      <c r="B16" s="38">
        <v>21.6</v>
      </c>
      <c r="C16" s="43">
        <f t="shared" si="0"/>
        <v>4.486</v>
      </c>
      <c r="D16" s="38">
        <v>20.8</v>
      </c>
      <c r="E16" s="43">
        <f t="shared" si="1"/>
        <v>4.659</v>
      </c>
      <c r="F16" s="30"/>
      <c r="G16" s="29"/>
      <c r="H16" s="38">
        <v>21.3</v>
      </c>
      <c r="I16" s="44">
        <f t="shared" si="2"/>
        <v>4.549</v>
      </c>
    </row>
    <row r="17" spans="1:9" ht="13.5">
      <c r="A17" s="28" t="s">
        <v>34</v>
      </c>
      <c r="B17" s="38">
        <v>22.6</v>
      </c>
      <c r="C17" s="43">
        <f t="shared" si="0"/>
        <v>4.288</v>
      </c>
      <c r="D17" s="38">
        <v>21.3</v>
      </c>
      <c r="E17" s="43">
        <f t="shared" si="1"/>
        <v>4.549</v>
      </c>
      <c r="F17" s="30"/>
      <c r="G17" s="29"/>
      <c r="H17" s="38">
        <v>22.3</v>
      </c>
      <c r="I17" s="44">
        <f t="shared" si="2"/>
        <v>4.345</v>
      </c>
    </row>
    <row r="18" spans="1:9" ht="13.5">
      <c r="A18" s="28" t="s">
        <v>35</v>
      </c>
      <c r="B18" s="38">
        <v>23.3</v>
      </c>
      <c r="C18" s="43">
        <f t="shared" si="0"/>
        <v>4.159</v>
      </c>
      <c r="D18" s="38">
        <v>22</v>
      </c>
      <c r="E18" s="43">
        <f t="shared" si="1"/>
        <v>4.405</v>
      </c>
      <c r="F18" s="30"/>
      <c r="G18" s="29"/>
      <c r="H18" s="38">
        <v>23.1</v>
      </c>
      <c r="I18" s="44">
        <f t="shared" si="2"/>
        <v>4.195</v>
      </c>
    </row>
    <row r="19" spans="1:9" ht="13.5">
      <c r="A19" s="28" t="s">
        <v>36</v>
      </c>
      <c r="B19" s="38">
        <v>24.9</v>
      </c>
      <c r="C19" s="43">
        <f t="shared" si="0"/>
        <v>3.892</v>
      </c>
      <c r="D19" s="38">
        <v>23.6</v>
      </c>
      <c r="E19" s="43">
        <f t="shared" si="1"/>
        <v>4.106</v>
      </c>
      <c r="F19" s="30"/>
      <c r="G19" s="29"/>
      <c r="H19" s="38">
        <v>24.9</v>
      </c>
      <c r="I19" s="44">
        <f t="shared" si="2"/>
        <v>3.892</v>
      </c>
    </row>
    <row r="20" spans="1:9" ht="13.5">
      <c r="A20" s="28" t="s">
        <v>37</v>
      </c>
      <c r="B20" s="38">
        <v>26.6</v>
      </c>
      <c r="C20" s="43">
        <f t="shared" si="0"/>
        <v>3.643</v>
      </c>
      <c r="D20" s="38">
        <v>25.7</v>
      </c>
      <c r="E20" s="43">
        <f t="shared" si="1"/>
        <v>3.77</v>
      </c>
      <c r="F20" s="30"/>
      <c r="G20" s="29"/>
      <c r="H20" s="38">
        <v>27</v>
      </c>
      <c r="I20" s="44">
        <f t="shared" si="2"/>
        <v>3.589</v>
      </c>
    </row>
    <row r="21" spans="1:9" ht="13.5">
      <c r="A21" s="28" t="s">
        <v>38</v>
      </c>
      <c r="B21" s="38">
        <v>27.7</v>
      </c>
      <c r="C21" s="43">
        <f t="shared" si="0"/>
        <v>3.498</v>
      </c>
      <c r="D21" s="38">
        <v>26.3</v>
      </c>
      <c r="E21" s="43">
        <f t="shared" si="1"/>
        <v>3.684</v>
      </c>
      <c r="F21" s="30"/>
      <c r="G21" s="29"/>
      <c r="H21" s="38">
        <v>27.9</v>
      </c>
      <c r="I21" s="44">
        <f t="shared" si="2"/>
        <v>3.473</v>
      </c>
    </row>
    <row r="22" spans="1:9" ht="13.5">
      <c r="A22" s="28" t="s">
        <v>39</v>
      </c>
      <c r="B22" s="38">
        <v>29.5</v>
      </c>
      <c r="C22" s="43">
        <f t="shared" si="0"/>
        <v>3.285</v>
      </c>
      <c r="D22" s="38">
        <v>27.8</v>
      </c>
      <c r="E22" s="43">
        <f t="shared" si="1"/>
        <v>3.486</v>
      </c>
      <c r="F22" s="30"/>
      <c r="G22" s="29"/>
      <c r="H22" s="38">
        <v>29.5</v>
      </c>
      <c r="I22" s="44">
        <f t="shared" si="2"/>
        <v>3.285</v>
      </c>
    </row>
    <row r="23" spans="1:9" ht="13.5">
      <c r="A23" s="28" t="s">
        <v>40</v>
      </c>
      <c r="B23" s="38">
        <v>31.7</v>
      </c>
      <c r="C23" s="43">
        <f t="shared" si="0"/>
        <v>3.057</v>
      </c>
      <c r="D23" s="38">
        <v>29.5</v>
      </c>
      <c r="E23" s="43">
        <f t="shared" si="1"/>
        <v>3.285</v>
      </c>
      <c r="F23" s="45">
        <v>31</v>
      </c>
      <c r="G23" s="29">
        <f>ROUND($F$55/F23,3)</f>
        <v>3.129</v>
      </c>
      <c r="H23" s="38">
        <v>31.6</v>
      </c>
      <c r="I23" s="44">
        <f t="shared" si="2"/>
        <v>3.066</v>
      </c>
    </row>
    <row r="24" spans="1:9" ht="13.5">
      <c r="A24" s="28" t="s">
        <v>41</v>
      </c>
      <c r="B24" s="38">
        <v>32.6</v>
      </c>
      <c r="C24" s="43">
        <f t="shared" si="0"/>
        <v>2.972</v>
      </c>
      <c r="D24" s="38">
        <v>30.4</v>
      </c>
      <c r="E24" s="43">
        <f t="shared" si="1"/>
        <v>3.188</v>
      </c>
      <c r="F24" s="45">
        <v>32.5</v>
      </c>
      <c r="G24" s="29">
        <f aca="true" t="shared" si="3" ref="G24:G55">ROUND($F$55/F24,3)</f>
        <v>2.985</v>
      </c>
      <c r="H24" s="38">
        <v>32.4</v>
      </c>
      <c r="I24" s="44">
        <f t="shared" si="2"/>
        <v>2.991</v>
      </c>
    </row>
    <row r="25" spans="1:9" ht="13.5">
      <c r="A25" s="28" t="s">
        <v>42</v>
      </c>
      <c r="B25" s="38">
        <v>34.7</v>
      </c>
      <c r="C25" s="43">
        <f t="shared" si="0"/>
        <v>2.793</v>
      </c>
      <c r="D25" s="38">
        <v>32.3</v>
      </c>
      <c r="E25" s="43">
        <f t="shared" si="1"/>
        <v>3</v>
      </c>
      <c r="F25" s="45">
        <v>34.6</v>
      </c>
      <c r="G25" s="29">
        <f t="shared" si="3"/>
        <v>2.803</v>
      </c>
      <c r="H25" s="38">
        <v>34.5</v>
      </c>
      <c r="I25" s="44">
        <f t="shared" si="2"/>
        <v>2.809</v>
      </c>
    </row>
    <row r="26" spans="1:9" ht="13.5">
      <c r="A26" s="28" t="s">
        <v>43</v>
      </c>
      <c r="B26" s="38">
        <v>43.8</v>
      </c>
      <c r="C26" s="43">
        <f t="shared" si="0"/>
        <v>2.212</v>
      </c>
      <c r="D26" s="38">
        <v>40.7</v>
      </c>
      <c r="E26" s="43">
        <f t="shared" si="1"/>
        <v>2.381</v>
      </c>
      <c r="F26" s="45">
        <v>43.6</v>
      </c>
      <c r="G26" s="29">
        <f t="shared" si="3"/>
        <v>2.225</v>
      </c>
      <c r="H26" s="38">
        <v>43.5</v>
      </c>
      <c r="I26" s="44">
        <f t="shared" si="2"/>
        <v>2.228</v>
      </c>
    </row>
    <row r="27" spans="1:9" ht="13.5">
      <c r="A27" s="28" t="s">
        <v>44</v>
      </c>
      <c r="B27" s="38">
        <v>53.9</v>
      </c>
      <c r="C27" s="43">
        <f t="shared" si="0"/>
        <v>1.798</v>
      </c>
      <c r="D27" s="38">
        <v>51.8</v>
      </c>
      <c r="E27" s="43">
        <f t="shared" si="1"/>
        <v>1.871</v>
      </c>
      <c r="F27" s="45">
        <v>53.7</v>
      </c>
      <c r="G27" s="29">
        <f t="shared" si="3"/>
        <v>1.806</v>
      </c>
      <c r="H27" s="38">
        <v>54.5</v>
      </c>
      <c r="I27" s="44">
        <f t="shared" si="2"/>
        <v>1.778</v>
      </c>
    </row>
    <row r="28" spans="1:9" ht="13.5">
      <c r="A28" s="28" t="s">
        <v>45</v>
      </c>
      <c r="B28" s="38">
        <v>55</v>
      </c>
      <c r="C28" s="43">
        <f t="shared" si="0"/>
        <v>1.762</v>
      </c>
      <c r="D28" s="38">
        <v>52.8</v>
      </c>
      <c r="E28" s="43">
        <f t="shared" si="1"/>
        <v>1.835</v>
      </c>
      <c r="F28" s="45">
        <v>55</v>
      </c>
      <c r="G28" s="29">
        <f t="shared" si="3"/>
        <v>1.764</v>
      </c>
      <c r="H28" s="38">
        <v>55.3</v>
      </c>
      <c r="I28" s="44">
        <f t="shared" si="2"/>
        <v>1.752</v>
      </c>
    </row>
    <row r="29" spans="1:9" ht="13.5">
      <c r="A29" s="28" t="s">
        <v>46</v>
      </c>
      <c r="B29" s="38">
        <v>59</v>
      </c>
      <c r="C29" s="43">
        <f t="shared" si="0"/>
        <v>1.642</v>
      </c>
      <c r="D29" s="38">
        <v>56.4</v>
      </c>
      <c r="E29" s="43">
        <f t="shared" si="1"/>
        <v>1.718</v>
      </c>
      <c r="F29" s="45">
        <v>58.5</v>
      </c>
      <c r="G29" s="29">
        <f t="shared" si="3"/>
        <v>1.658</v>
      </c>
      <c r="H29" s="38">
        <v>59.1</v>
      </c>
      <c r="I29" s="44">
        <f t="shared" si="2"/>
        <v>1.64</v>
      </c>
    </row>
    <row r="30" spans="1:9" ht="13.5">
      <c r="A30" s="28" t="s">
        <v>47</v>
      </c>
      <c r="B30" s="38">
        <v>62.7</v>
      </c>
      <c r="C30" s="43">
        <f t="shared" si="0"/>
        <v>1.545</v>
      </c>
      <c r="D30" s="38">
        <v>60.1</v>
      </c>
      <c r="E30" s="43">
        <f t="shared" si="1"/>
        <v>1.612</v>
      </c>
      <c r="F30" s="45">
        <v>63</v>
      </c>
      <c r="G30" s="29">
        <f t="shared" si="3"/>
        <v>1.54</v>
      </c>
      <c r="H30" s="38">
        <v>62.9</v>
      </c>
      <c r="I30" s="44">
        <f t="shared" si="2"/>
        <v>1.541</v>
      </c>
    </row>
    <row r="31" spans="1:9" ht="13.5">
      <c r="A31" s="28" t="s">
        <v>48</v>
      </c>
      <c r="B31" s="38">
        <v>68</v>
      </c>
      <c r="C31" s="43">
        <f t="shared" si="0"/>
        <v>1.425</v>
      </c>
      <c r="D31" s="38">
        <v>63.9</v>
      </c>
      <c r="E31" s="43">
        <f t="shared" si="1"/>
        <v>1.516</v>
      </c>
      <c r="F31" s="45">
        <v>69</v>
      </c>
      <c r="G31" s="29">
        <f t="shared" si="3"/>
        <v>1.406</v>
      </c>
      <c r="H31" s="38">
        <v>67.6</v>
      </c>
      <c r="I31" s="44">
        <f t="shared" si="2"/>
        <v>1.433</v>
      </c>
    </row>
    <row r="32" spans="1:9" ht="13.5">
      <c r="A32" s="28" t="s">
        <v>49</v>
      </c>
      <c r="B32" s="38">
        <v>74.4</v>
      </c>
      <c r="C32" s="43">
        <f t="shared" si="0"/>
        <v>1.302</v>
      </c>
      <c r="D32" s="38">
        <v>72</v>
      </c>
      <c r="E32" s="43">
        <f t="shared" si="1"/>
        <v>1.346</v>
      </c>
      <c r="F32" s="45">
        <v>75.9</v>
      </c>
      <c r="G32" s="29">
        <f t="shared" si="3"/>
        <v>1.278</v>
      </c>
      <c r="H32" s="38">
        <v>74.6</v>
      </c>
      <c r="I32" s="44">
        <f t="shared" si="2"/>
        <v>1.299</v>
      </c>
    </row>
    <row r="33" spans="1:9" ht="13.5">
      <c r="A33" s="28" t="s">
        <v>50</v>
      </c>
      <c r="B33" s="38">
        <v>81.9</v>
      </c>
      <c r="C33" s="43">
        <f t="shared" si="0"/>
        <v>1.183</v>
      </c>
      <c r="D33" s="38">
        <v>82.6</v>
      </c>
      <c r="E33" s="43">
        <f t="shared" si="1"/>
        <v>1.173</v>
      </c>
      <c r="F33" s="45">
        <v>83.5</v>
      </c>
      <c r="G33" s="29">
        <f t="shared" si="3"/>
        <v>1.162</v>
      </c>
      <c r="H33" s="38">
        <v>83.2</v>
      </c>
      <c r="I33" s="44">
        <f t="shared" si="2"/>
        <v>1.165</v>
      </c>
    </row>
    <row r="34" spans="1:9" ht="13.5">
      <c r="A34" s="28" t="s">
        <v>51</v>
      </c>
      <c r="B34" s="38">
        <v>83</v>
      </c>
      <c r="C34" s="43">
        <f t="shared" si="0"/>
        <v>1.167</v>
      </c>
      <c r="D34" s="38">
        <v>85.2</v>
      </c>
      <c r="E34" s="43">
        <f t="shared" si="1"/>
        <v>1.137</v>
      </c>
      <c r="F34" s="45">
        <v>84.7</v>
      </c>
      <c r="G34" s="29">
        <f t="shared" si="3"/>
        <v>1.145</v>
      </c>
      <c r="H34" s="38">
        <v>84.9</v>
      </c>
      <c r="I34" s="44">
        <f t="shared" si="2"/>
        <v>1.141</v>
      </c>
    </row>
    <row r="35" spans="1:9" ht="13.5">
      <c r="A35" s="28" t="s">
        <v>52</v>
      </c>
      <c r="B35" s="38">
        <v>83.5</v>
      </c>
      <c r="C35" s="43">
        <f t="shared" si="0"/>
        <v>1.16</v>
      </c>
      <c r="D35" s="38">
        <v>83.9</v>
      </c>
      <c r="E35" s="43">
        <f t="shared" si="1"/>
        <v>1.155</v>
      </c>
      <c r="F35" s="45">
        <v>84.9</v>
      </c>
      <c r="G35" s="29">
        <f t="shared" si="3"/>
        <v>1.143</v>
      </c>
      <c r="H35" s="38">
        <v>84.5</v>
      </c>
      <c r="I35" s="44">
        <f t="shared" si="2"/>
        <v>1.147</v>
      </c>
    </row>
    <row r="36" spans="1:9" ht="13.5">
      <c r="A36" s="28" t="s">
        <v>53</v>
      </c>
      <c r="B36" s="38">
        <v>82.9</v>
      </c>
      <c r="C36" s="43">
        <f t="shared" si="0"/>
        <v>1.169</v>
      </c>
      <c r="D36" s="38">
        <v>83.2</v>
      </c>
      <c r="E36" s="43">
        <f t="shared" si="1"/>
        <v>1.165</v>
      </c>
      <c r="F36" s="45">
        <v>84.6</v>
      </c>
      <c r="G36" s="29">
        <f t="shared" si="3"/>
        <v>1.147</v>
      </c>
      <c r="H36" s="38">
        <v>83.9</v>
      </c>
      <c r="I36" s="44">
        <f t="shared" si="2"/>
        <v>1.155</v>
      </c>
    </row>
    <row r="37" spans="1:9" ht="13.5">
      <c r="A37" s="28" t="s">
        <v>54</v>
      </c>
      <c r="B37" s="38">
        <v>84.2</v>
      </c>
      <c r="C37" s="43">
        <f t="shared" si="0"/>
        <v>1.151</v>
      </c>
      <c r="D37" s="38">
        <v>84.8</v>
      </c>
      <c r="E37" s="43">
        <f t="shared" si="1"/>
        <v>1.143</v>
      </c>
      <c r="F37" s="45">
        <v>85.7</v>
      </c>
      <c r="G37" s="29">
        <f t="shared" si="3"/>
        <v>1.132</v>
      </c>
      <c r="H37" s="38">
        <v>85.3</v>
      </c>
      <c r="I37" s="44">
        <f t="shared" si="2"/>
        <v>1.136</v>
      </c>
    </row>
    <row r="38" spans="1:9" ht="13.5">
      <c r="A38" s="28" t="s">
        <v>55</v>
      </c>
      <c r="B38" s="38">
        <v>82.3</v>
      </c>
      <c r="C38" s="43">
        <f t="shared" si="0"/>
        <v>1.177</v>
      </c>
      <c r="D38" s="38">
        <v>84.2</v>
      </c>
      <c r="E38" s="43">
        <f t="shared" si="1"/>
        <v>1.151</v>
      </c>
      <c r="F38" s="45">
        <v>83</v>
      </c>
      <c r="G38" s="29">
        <f t="shared" si="3"/>
        <v>1.169</v>
      </c>
      <c r="H38" s="38">
        <v>84.2</v>
      </c>
      <c r="I38" s="44">
        <f t="shared" si="2"/>
        <v>1.151</v>
      </c>
    </row>
    <row r="39" spans="1:9" ht="13.5">
      <c r="A39" s="28" t="s">
        <v>56</v>
      </c>
      <c r="B39" s="38">
        <v>82.7</v>
      </c>
      <c r="C39" s="43">
        <f t="shared" si="0"/>
        <v>1.172</v>
      </c>
      <c r="D39" s="38">
        <v>83.7</v>
      </c>
      <c r="E39" s="43">
        <f t="shared" si="1"/>
        <v>1.158</v>
      </c>
      <c r="F39" s="45">
        <v>83.3</v>
      </c>
      <c r="G39" s="29">
        <f t="shared" si="3"/>
        <v>1.164</v>
      </c>
      <c r="H39" s="38">
        <v>83.9</v>
      </c>
      <c r="I39" s="44">
        <f t="shared" si="2"/>
        <v>1.155</v>
      </c>
    </row>
    <row r="40" spans="1:9" ht="13.5">
      <c r="A40" s="28" t="s">
        <v>57</v>
      </c>
      <c r="B40" s="38">
        <v>84.4</v>
      </c>
      <c r="C40" s="43">
        <f t="shared" si="0"/>
        <v>1.148</v>
      </c>
      <c r="D40" s="38">
        <v>84.9</v>
      </c>
      <c r="E40" s="43">
        <f t="shared" si="1"/>
        <v>1.141</v>
      </c>
      <c r="F40" s="45">
        <v>85</v>
      </c>
      <c r="G40" s="29">
        <f t="shared" si="3"/>
        <v>1.141</v>
      </c>
      <c r="H40" s="38">
        <v>85.2</v>
      </c>
      <c r="I40" s="44">
        <f t="shared" si="2"/>
        <v>1.137</v>
      </c>
    </row>
    <row r="41" spans="1:9" ht="13.5">
      <c r="A41" s="28" t="s">
        <v>58</v>
      </c>
      <c r="B41" s="38">
        <v>86.5</v>
      </c>
      <c r="C41" s="43">
        <f t="shared" si="0"/>
        <v>1.12</v>
      </c>
      <c r="D41" s="38">
        <v>86.8</v>
      </c>
      <c r="E41" s="43">
        <f t="shared" si="1"/>
        <v>1.116</v>
      </c>
      <c r="F41" s="45">
        <v>86.9</v>
      </c>
      <c r="G41" s="29">
        <f t="shared" si="3"/>
        <v>1.116</v>
      </c>
      <c r="H41" s="38">
        <v>87</v>
      </c>
      <c r="I41" s="44">
        <f t="shared" si="2"/>
        <v>1.114</v>
      </c>
    </row>
    <row r="42" spans="1:9" ht="13.5">
      <c r="A42" s="28" t="s">
        <v>59</v>
      </c>
      <c r="B42" s="38">
        <v>91.2</v>
      </c>
      <c r="C42" s="43">
        <f t="shared" si="0"/>
        <v>1.063</v>
      </c>
      <c r="D42" s="38">
        <v>91.4</v>
      </c>
      <c r="E42" s="43">
        <f t="shared" si="1"/>
        <v>1.06</v>
      </c>
      <c r="F42" s="45">
        <v>91.2</v>
      </c>
      <c r="G42" s="29">
        <f t="shared" si="3"/>
        <v>1.064</v>
      </c>
      <c r="H42" s="38">
        <v>91.5</v>
      </c>
      <c r="I42" s="44">
        <f t="shared" si="2"/>
        <v>1.059</v>
      </c>
    </row>
    <row r="43" spans="1:9" ht="13.5">
      <c r="A43" s="28" t="s">
        <v>60</v>
      </c>
      <c r="B43" s="38">
        <v>94.8</v>
      </c>
      <c r="C43" s="43">
        <f t="shared" si="0"/>
        <v>1.022</v>
      </c>
      <c r="D43" s="38">
        <v>94.9</v>
      </c>
      <c r="E43" s="43">
        <f t="shared" si="1"/>
        <v>1.021</v>
      </c>
      <c r="F43" s="45">
        <v>94.7</v>
      </c>
      <c r="G43" s="29">
        <f t="shared" si="3"/>
        <v>1.024</v>
      </c>
      <c r="H43" s="38">
        <v>94.9</v>
      </c>
      <c r="I43" s="44">
        <f t="shared" si="2"/>
        <v>1.021</v>
      </c>
    </row>
    <row r="44" spans="1:9" ht="13.5">
      <c r="A44" s="28" t="s">
        <v>61</v>
      </c>
      <c r="B44" s="38">
        <v>97.4</v>
      </c>
      <c r="C44" s="43">
        <f t="shared" si="0"/>
        <v>0.995</v>
      </c>
      <c r="D44" s="38">
        <v>97.5</v>
      </c>
      <c r="E44" s="43">
        <f t="shared" si="1"/>
        <v>0.994</v>
      </c>
      <c r="F44" s="45">
        <v>97.4</v>
      </c>
      <c r="G44" s="29">
        <f t="shared" si="3"/>
        <v>0.996</v>
      </c>
      <c r="H44" s="38">
        <v>97.5</v>
      </c>
      <c r="I44" s="44">
        <f t="shared" si="2"/>
        <v>0.994</v>
      </c>
    </row>
    <row r="45" spans="1:9" ht="13.5">
      <c r="A45" s="28" t="s">
        <v>62</v>
      </c>
      <c r="B45" s="38">
        <v>99</v>
      </c>
      <c r="C45" s="43">
        <f t="shared" si="0"/>
        <v>0.979</v>
      </c>
      <c r="D45" s="38">
        <v>98.9</v>
      </c>
      <c r="E45" s="43">
        <f t="shared" si="1"/>
        <v>0.98</v>
      </c>
      <c r="F45" s="45">
        <v>98.9</v>
      </c>
      <c r="G45" s="29">
        <f t="shared" si="3"/>
        <v>0.981</v>
      </c>
      <c r="H45" s="38">
        <v>99</v>
      </c>
      <c r="I45" s="44">
        <f t="shared" si="2"/>
        <v>0.979</v>
      </c>
    </row>
    <row r="46" spans="1:9" ht="13.5">
      <c r="A46" s="28" t="s">
        <v>63</v>
      </c>
      <c r="B46" s="38">
        <v>99.2</v>
      </c>
      <c r="C46" s="43">
        <f t="shared" si="0"/>
        <v>0.977</v>
      </c>
      <c r="D46" s="38">
        <v>99</v>
      </c>
      <c r="E46" s="43">
        <f t="shared" si="1"/>
        <v>0.979</v>
      </c>
      <c r="F46" s="45">
        <v>99</v>
      </c>
      <c r="G46" s="29">
        <f t="shared" si="3"/>
        <v>0.98</v>
      </c>
      <c r="H46" s="38">
        <v>99.1</v>
      </c>
      <c r="I46" s="44">
        <f t="shared" si="2"/>
        <v>0.978</v>
      </c>
    </row>
    <row r="47" spans="1:9" ht="13.5">
      <c r="A47" s="28" t="s">
        <v>64</v>
      </c>
      <c r="B47" s="38">
        <v>99.5</v>
      </c>
      <c r="C47" s="43">
        <f t="shared" si="0"/>
        <v>0.974</v>
      </c>
      <c r="D47" s="38">
        <v>99.5</v>
      </c>
      <c r="E47" s="43">
        <f t="shared" si="1"/>
        <v>0.974</v>
      </c>
      <c r="F47" s="45">
        <v>99.5</v>
      </c>
      <c r="G47" s="29">
        <f t="shared" si="3"/>
        <v>0.975</v>
      </c>
      <c r="H47" s="38">
        <v>99.6</v>
      </c>
      <c r="I47" s="44">
        <f t="shared" si="2"/>
        <v>0.973</v>
      </c>
    </row>
    <row r="48" spans="1:9" ht="13.5">
      <c r="A48" s="28" t="s">
        <v>65</v>
      </c>
      <c r="B48" s="38">
        <v>100</v>
      </c>
      <c r="C48" s="43">
        <f t="shared" si="0"/>
        <v>0.969</v>
      </c>
      <c r="D48" s="38">
        <v>100</v>
      </c>
      <c r="E48" s="43">
        <f t="shared" si="1"/>
        <v>0.969</v>
      </c>
      <c r="F48" s="45">
        <v>100</v>
      </c>
      <c r="G48" s="29">
        <f t="shared" si="3"/>
        <v>0.97</v>
      </c>
      <c r="H48" s="38">
        <v>100</v>
      </c>
      <c r="I48" s="44">
        <f t="shared" si="2"/>
        <v>0.969</v>
      </c>
    </row>
    <row r="49" spans="1:9" ht="13.5">
      <c r="A49" s="28" t="s">
        <v>66</v>
      </c>
      <c r="B49" s="38">
        <v>100.1</v>
      </c>
      <c r="C49" s="43">
        <f t="shared" si="0"/>
        <v>0.968</v>
      </c>
      <c r="D49" s="38">
        <v>100</v>
      </c>
      <c r="E49" s="43">
        <f t="shared" si="1"/>
        <v>0.969</v>
      </c>
      <c r="F49" s="45">
        <v>100</v>
      </c>
      <c r="G49" s="29">
        <f t="shared" si="3"/>
        <v>0.97</v>
      </c>
      <c r="H49" s="38">
        <v>100</v>
      </c>
      <c r="I49" s="44">
        <f t="shared" si="2"/>
        <v>0.969</v>
      </c>
    </row>
    <row r="50" spans="1:9" ht="13.5">
      <c r="A50" s="28" t="s">
        <v>67</v>
      </c>
      <c r="B50" s="38">
        <v>100.9</v>
      </c>
      <c r="C50" s="43">
        <f t="shared" si="0"/>
        <v>0.96</v>
      </c>
      <c r="D50" s="38">
        <v>100.8</v>
      </c>
      <c r="E50" s="43">
        <f t="shared" si="1"/>
        <v>0.961</v>
      </c>
      <c r="F50" s="45">
        <v>100.7</v>
      </c>
      <c r="G50" s="29">
        <f t="shared" si="3"/>
        <v>0.963</v>
      </c>
      <c r="H50" s="38">
        <v>100.8</v>
      </c>
      <c r="I50" s="44">
        <f t="shared" si="2"/>
        <v>0.961</v>
      </c>
    </row>
    <row r="51" spans="1:9" ht="13.5">
      <c r="A51" s="33" t="s">
        <v>68</v>
      </c>
      <c r="B51" s="38">
        <v>99.3</v>
      </c>
      <c r="C51" s="43">
        <f t="shared" si="0"/>
        <v>0.976</v>
      </c>
      <c r="D51" s="38">
        <v>99</v>
      </c>
      <c r="E51" s="43">
        <f t="shared" si="1"/>
        <v>0.979</v>
      </c>
      <c r="F51" s="45">
        <v>99.1</v>
      </c>
      <c r="G51" s="29">
        <f t="shared" si="3"/>
        <v>0.979</v>
      </c>
      <c r="H51" s="38">
        <v>99.1</v>
      </c>
      <c r="I51" s="44">
        <f t="shared" si="2"/>
        <v>0.978</v>
      </c>
    </row>
    <row r="52" spans="1:9" ht="13.5">
      <c r="A52" s="28" t="s">
        <v>69</v>
      </c>
      <c r="B52" s="38">
        <v>98.4</v>
      </c>
      <c r="C52" s="43">
        <f t="shared" si="0"/>
        <v>0.985</v>
      </c>
      <c r="D52" s="38">
        <v>98.1</v>
      </c>
      <c r="E52" s="43">
        <f t="shared" si="1"/>
        <v>0.988</v>
      </c>
      <c r="F52" s="45">
        <v>98.2</v>
      </c>
      <c r="G52" s="29">
        <f t="shared" si="3"/>
        <v>0.988</v>
      </c>
      <c r="H52" s="38">
        <v>98.1</v>
      </c>
      <c r="I52" s="44">
        <f t="shared" si="2"/>
        <v>0.988</v>
      </c>
    </row>
    <row r="53" spans="1:9" ht="13.5">
      <c r="A53" s="28" t="s">
        <v>70</v>
      </c>
      <c r="B53" s="39">
        <v>98.6</v>
      </c>
      <c r="C53" s="43">
        <f t="shared" si="0"/>
        <v>0.983</v>
      </c>
      <c r="D53" s="39">
        <v>98.5</v>
      </c>
      <c r="E53" s="43">
        <f t="shared" si="1"/>
        <v>0.984</v>
      </c>
      <c r="F53" s="46">
        <v>98.6</v>
      </c>
      <c r="G53" s="29">
        <f t="shared" si="3"/>
        <v>0.984</v>
      </c>
      <c r="H53" s="39">
        <v>98.5</v>
      </c>
      <c r="I53" s="44">
        <f t="shared" si="2"/>
        <v>0.984</v>
      </c>
    </row>
    <row r="54" spans="1:9" ht="13.5">
      <c r="A54" s="28" t="s">
        <v>73</v>
      </c>
      <c r="B54" s="36">
        <v>97.5</v>
      </c>
      <c r="C54" s="43">
        <f t="shared" si="0"/>
        <v>0.994</v>
      </c>
      <c r="D54" s="36">
        <v>97.5</v>
      </c>
      <c r="E54" s="43">
        <f t="shared" si="1"/>
        <v>0.994</v>
      </c>
      <c r="F54" s="36">
        <v>97.6</v>
      </c>
      <c r="G54" s="29">
        <f t="shared" si="3"/>
        <v>0.994</v>
      </c>
      <c r="H54" s="36">
        <v>97.5</v>
      </c>
      <c r="I54" s="44">
        <f t="shared" si="2"/>
        <v>0.994</v>
      </c>
    </row>
    <row r="55" spans="1:9" ht="13.5">
      <c r="A55" s="28" t="s">
        <v>79</v>
      </c>
      <c r="B55" s="36">
        <v>96.9</v>
      </c>
      <c r="C55" s="43">
        <f t="shared" si="0"/>
        <v>1</v>
      </c>
      <c r="D55" s="36">
        <v>96.9</v>
      </c>
      <c r="E55" s="43">
        <f t="shared" si="1"/>
        <v>1</v>
      </c>
      <c r="F55" s="36">
        <v>97</v>
      </c>
      <c r="G55" s="29">
        <f t="shared" si="3"/>
        <v>1</v>
      </c>
      <c r="H55" s="36">
        <v>96.9</v>
      </c>
      <c r="I55" s="44">
        <f t="shared" si="2"/>
        <v>1</v>
      </c>
    </row>
    <row r="56" spans="1:9" ht="13.5">
      <c r="A56" s="59"/>
      <c r="B56" s="36"/>
      <c r="C56" s="60"/>
      <c r="D56" s="36"/>
      <c r="E56" s="60"/>
      <c r="F56" s="36"/>
      <c r="G56" s="61"/>
      <c r="H56" s="36"/>
      <c r="I56" s="60"/>
    </row>
    <row r="57" spans="1:9" ht="13.5">
      <c r="A57" s="31" t="s">
        <v>71</v>
      </c>
      <c r="B57" s="32"/>
      <c r="C57" s="32"/>
      <c r="D57" s="32"/>
      <c r="E57" s="32"/>
      <c r="F57" s="32"/>
      <c r="G57" s="32"/>
      <c r="H57" s="32"/>
      <c r="I57" s="32"/>
    </row>
    <row r="58" spans="1:9" ht="13.5">
      <c r="A58" s="31" t="s">
        <v>80</v>
      </c>
      <c r="B58" s="32"/>
      <c r="C58" s="32"/>
      <c r="D58" s="32"/>
      <c r="E58" s="32"/>
      <c r="F58" s="32"/>
      <c r="G58" s="32"/>
      <c r="H58" s="32"/>
      <c r="I58" s="32"/>
    </row>
  </sheetData>
  <printOptions/>
  <pageMargins left="0.75" right="0.75" top="1" bottom="1" header="0.512" footer="0.512"/>
  <pageSetup fitToHeight="1" fitToWidth="1" horizontalDpi="600" verticalDpi="600" orientation="portrait" paperSize="9" scale="98" r:id="rId1"/>
  <headerFooter alignWithMargins="0">
    <oddHeader>&amp;C&amp;F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25">
      <selection activeCell="F41" sqref="F41"/>
    </sheetView>
  </sheetViews>
  <sheetFormatPr defaultColWidth="9.00390625" defaultRowHeight="13.5"/>
  <cols>
    <col min="1" max="1" width="3.50390625" style="0" bestFit="1" customWidth="1"/>
    <col min="4" max="4" width="11.375" style="0" bestFit="1" customWidth="1"/>
    <col min="5" max="5" width="12.125" style="0" bestFit="1" customWidth="1"/>
    <col min="6" max="6" width="11.375" style="0" bestFit="1" customWidth="1"/>
  </cols>
  <sheetData>
    <row r="1" spans="1:9" ht="13.5">
      <c r="A1" s="5"/>
      <c r="B1" s="8" t="s">
        <v>74</v>
      </c>
      <c r="C1" s="8" t="s">
        <v>75</v>
      </c>
      <c r="D1" s="8" t="s">
        <v>76</v>
      </c>
      <c r="I1" s="53" t="e">
        <f aca="true" t="shared" si="0" ref="I1:I40">+H1+C1</f>
        <v>#VALUE!</v>
      </c>
    </row>
    <row r="2" spans="1:9" ht="13.5">
      <c r="A2" s="5">
        <v>1</v>
      </c>
      <c r="B2" s="5">
        <v>37</v>
      </c>
      <c r="C2" s="51">
        <v>356</v>
      </c>
      <c r="D2" s="52">
        <v>1873297</v>
      </c>
      <c r="E2" s="9">
        <v>49395886</v>
      </c>
      <c r="F2" s="53">
        <f>SUM(D2:E2)</f>
        <v>51269183</v>
      </c>
      <c r="H2" s="37">
        <v>32810</v>
      </c>
      <c r="I2" s="53">
        <f t="shared" si="0"/>
        <v>33166</v>
      </c>
    </row>
    <row r="3" spans="1:9" ht="13.5">
      <c r="A3" s="5">
        <v>2</v>
      </c>
      <c r="B3" s="5">
        <v>38</v>
      </c>
      <c r="C3" s="51">
        <v>698</v>
      </c>
      <c r="D3" s="52">
        <v>3134233</v>
      </c>
      <c r="E3" s="9">
        <v>62816019</v>
      </c>
      <c r="F3" s="53">
        <f aca="true" t="shared" si="1" ref="F3:F40">SUM(D3:E3)</f>
        <v>65950252</v>
      </c>
      <c r="H3" s="37">
        <v>43394</v>
      </c>
      <c r="I3" s="53">
        <f t="shared" si="0"/>
        <v>44092</v>
      </c>
    </row>
    <row r="4" spans="1:9" ht="13.5">
      <c r="A4" s="5">
        <v>3</v>
      </c>
      <c r="B4" s="5">
        <v>39</v>
      </c>
      <c r="C4" s="51">
        <v>916</v>
      </c>
      <c r="D4" s="52">
        <v>6588122</v>
      </c>
      <c r="E4" s="9">
        <v>72141154</v>
      </c>
      <c r="F4" s="53">
        <f t="shared" si="1"/>
        <v>78729276</v>
      </c>
      <c r="H4" s="37">
        <v>41079</v>
      </c>
      <c r="I4" s="53">
        <f t="shared" si="0"/>
        <v>41995</v>
      </c>
    </row>
    <row r="5" spans="1:9" ht="13.5">
      <c r="A5" s="5">
        <v>4</v>
      </c>
      <c r="B5" s="5">
        <v>40</v>
      </c>
      <c r="C5" s="51">
        <v>987</v>
      </c>
      <c r="D5" s="52">
        <v>5982858</v>
      </c>
      <c r="E5" s="9">
        <v>103931970</v>
      </c>
      <c r="F5" s="53">
        <f t="shared" si="1"/>
        <v>109914828</v>
      </c>
      <c r="H5" s="37">
        <v>67055</v>
      </c>
      <c r="I5" s="53">
        <f t="shared" si="0"/>
        <v>68042</v>
      </c>
    </row>
    <row r="6" spans="1:9" ht="13.5">
      <c r="A6" s="5">
        <v>5</v>
      </c>
      <c r="B6" s="5">
        <v>41</v>
      </c>
      <c r="C6" s="51">
        <v>284</v>
      </c>
      <c r="D6" s="52">
        <v>2140905</v>
      </c>
      <c r="E6" s="9">
        <v>86279762</v>
      </c>
      <c r="F6" s="53">
        <f t="shared" si="1"/>
        <v>88420667</v>
      </c>
      <c r="H6" s="37">
        <v>46055</v>
      </c>
      <c r="I6" s="53">
        <f t="shared" si="0"/>
        <v>46339</v>
      </c>
    </row>
    <row r="7" spans="1:9" ht="13.5">
      <c r="A7" s="5">
        <v>6</v>
      </c>
      <c r="B7" s="5">
        <v>42</v>
      </c>
      <c r="C7" s="51">
        <v>243</v>
      </c>
      <c r="D7" s="52">
        <v>1516215</v>
      </c>
      <c r="E7" s="9">
        <v>79835978</v>
      </c>
      <c r="F7" s="53">
        <f t="shared" si="1"/>
        <v>81352193</v>
      </c>
      <c r="H7" s="37">
        <v>42008</v>
      </c>
      <c r="I7" s="53">
        <f t="shared" si="0"/>
        <v>42251</v>
      </c>
    </row>
    <row r="8" spans="1:9" ht="13.5">
      <c r="A8" s="5">
        <v>7</v>
      </c>
      <c r="B8" s="5">
        <v>43</v>
      </c>
      <c r="C8" s="51">
        <v>549</v>
      </c>
      <c r="D8" s="52">
        <v>2311745</v>
      </c>
      <c r="E8" s="9">
        <v>53363718</v>
      </c>
      <c r="F8" s="53">
        <f t="shared" si="1"/>
        <v>55675463</v>
      </c>
      <c r="H8" s="37">
        <v>35489</v>
      </c>
      <c r="I8" s="53">
        <f t="shared" si="0"/>
        <v>36038</v>
      </c>
    </row>
    <row r="9" spans="1:9" ht="13.5">
      <c r="A9" s="5">
        <v>8</v>
      </c>
      <c r="B9" s="5">
        <v>44</v>
      </c>
      <c r="C9" s="51">
        <v>130</v>
      </c>
      <c r="D9" s="52">
        <v>871844</v>
      </c>
      <c r="E9" s="9">
        <v>87278365</v>
      </c>
      <c r="F9" s="53">
        <f t="shared" si="1"/>
        <v>88150209</v>
      </c>
      <c r="H9" s="37">
        <v>46617</v>
      </c>
      <c r="I9" s="53">
        <f t="shared" si="0"/>
        <v>46747</v>
      </c>
    </row>
    <row r="10" spans="1:9" ht="13.5">
      <c r="A10" s="5">
        <v>9</v>
      </c>
      <c r="B10" s="5">
        <v>45</v>
      </c>
      <c r="C10" s="51">
        <v>954</v>
      </c>
      <c r="D10" s="52">
        <v>5868080</v>
      </c>
      <c r="E10" s="9">
        <v>78856083</v>
      </c>
      <c r="F10" s="53">
        <f t="shared" si="1"/>
        <v>84724163</v>
      </c>
      <c r="H10" s="37">
        <v>40082</v>
      </c>
      <c r="I10" s="53">
        <f t="shared" si="0"/>
        <v>41036</v>
      </c>
    </row>
    <row r="11" spans="1:9" ht="13.5">
      <c r="A11" s="5">
        <v>10</v>
      </c>
      <c r="B11" s="5">
        <v>46</v>
      </c>
      <c r="C11" s="51">
        <v>511</v>
      </c>
      <c r="D11" s="52">
        <v>5631185</v>
      </c>
      <c r="E11" s="9">
        <v>149745447</v>
      </c>
      <c r="F11" s="53">
        <f t="shared" si="1"/>
        <v>155376632</v>
      </c>
      <c r="H11" s="37">
        <v>81740</v>
      </c>
      <c r="I11" s="53">
        <f t="shared" si="0"/>
        <v>82251</v>
      </c>
    </row>
    <row r="12" spans="1:9" ht="13.5">
      <c r="A12" s="5">
        <v>11</v>
      </c>
      <c r="B12" s="5">
        <v>47</v>
      </c>
      <c r="C12" s="51">
        <v>432</v>
      </c>
      <c r="D12" s="52">
        <v>5598903</v>
      </c>
      <c r="E12" s="9">
        <v>334890233</v>
      </c>
      <c r="F12" s="53">
        <f t="shared" si="1"/>
        <v>340489136</v>
      </c>
      <c r="H12" s="37">
        <v>140156</v>
      </c>
      <c r="I12" s="53">
        <f t="shared" si="0"/>
        <v>140588</v>
      </c>
    </row>
    <row r="13" spans="1:9" ht="13.5">
      <c r="A13" s="5">
        <v>12</v>
      </c>
      <c r="B13" s="5">
        <v>48</v>
      </c>
      <c r="C13" s="51">
        <v>94</v>
      </c>
      <c r="D13" s="51">
        <v>845345</v>
      </c>
      <c r="E13" s="9">
        <v>67245302</v>
      </c>
      <c r="F13" s="53">
        <f t="shared" si="1"/>
        <v>68090647</v>
      </c>
      <c r="H13" s="37">
        <v>23279</v>
      </c>
      <c r="I13" s="53">
        <f t="shared" si="0"/>
        <v>23373</v>
      </c>
    </row>
    <row r="14" spans="1:9" ht="13.5">
      <c r="A14" s="5">
        <v>13</v>
      </c>
      <c r="B14" s="5">
        <v>49</v>
      </c>
      <c r="C14" s="51">
        <v>328</v>
      </c>
      <c r="D14" s="51">
        <v>3196320</v>
      </c>
      <c r="E14" s="9">
        <v>284094690</v>
      </c>
      <c r="F14" s="53">
        <f t="shared" si="1"/>
        <v>287291010</v>
      </c>
      <c r="H14" s="37">
        <v>86234</v>
      </c>
      <c r="I14" s="53">
        <f t="shared" si="0"/>
        <v>86562</v>
      </c>
    </row>
    <row r="15" spans="1:9" ht="13.5">
      <c r="A15" s="5">
        <v>14</v>
      </c>
      <c r="B15" s="5">
        <v>50</v>
      </c>
      <c r="C15" s="51">
        <v>307</v>
      </c>
      <c r="D15" s="51">
        <v>4007902</v>
      </c>
      <c r="E15" s="9">
        <v>361668867</v>
      </c>
      <c r="F15" s="53">
        <f t="shared" si="1"/>
        <v>365676769</v>
      </c>
      <c r="H15" s="37">
        <v>95513</v>
      </c>
      <c r="I15" s="53">
        <f t="shared" si="0"/>
        <v>95820</v>
      </c>
    </row>
    <row r="16" spans="1:9" ht="13.5">
      <c r="A16" s="5">
        <v>15</v>
      </c>
      <c r="B16" s="5">
        <v>51</v>
      </c>
      <c r="C16" s="51">
        <v>608</v>
      </c>
      <c r="D16" s="51">
        <v>6658723</v>
      </c>
      <c r="E16" s="9">
        <v>451778113</v>
      </c>
      <c r="F16" s="53">
        <f t="shared" si="1"/>
        <v>458436836</v>
      </c>
      <c r="H16" s="37">
        <v>139592</v>
      </c>
      <c r="I16" s="53">
        <f t="shared" si="0"/>
        <v>140200</v>
      </c>
    </row>
    <row r="17" spans="1:9" ht="13.5">
      <c r="A17" s="5">
        <v>16</v>
      </c>
      <c r="B17" s="5">
        <v>52</v>
      </c>
      <c r="C17" s="51">
        <v>84</v>
      </c>
      <c r="D17" s="51">
        <v>1176308</v>
      </c>
      <c r="E17" s="9">
        <v>172054435</v>
      </c>
      <c r="F17" s="53">
        <f t="shared" si="1"/>
        <v>173230743</v>
      </c>
      <c r="H17" s="37">
        <v>54770</v>
      </c>
      <c r="I17" s="53">
        <f t="shared" si="0"/>
        <v>54854</v>
      </c>
    </row>
    <row r="18" spans="1:9" ht="13.5">
      <c r="A18" s="5">
        <v>17</v>
      </c>
      <c r="B18" s="5">
        <v>53</v>
      </c>
      <c r="C18" s="51">
        <v>414</v>
      </c>
      <c r="D18" s="51">
        <v>9092811</v>
      </c>
      <c r="E18" s="9">
        <v>179406349</v>
      </c>
      <c r="F18" s="53">
        <f t="shared" si="1"/>
        <v>188499160</v>
      </c>
      <c r="H18" s="37">
        <v>45194</v>
      </c>
      <c r="I18" s="53">
        <f t="shared" si="0"/>
        <v>45608</v>
      </c>
    </row>
    <row r="19" spans="1:9" ht="13.5">
      <c r="A19" s="5">
        <v>18</v>
      </c>
      <c r="B19" s="5">
        <v>54</v>
      </c>
      <c r="C19" s="51">
        <v>523</v>
      </c>
      <c r="D19" s="51">
        <v>9460346</v>
      </c>
      <c r="E19" s="9">
        <v>385677787</v>
      </c>
      <c r="F19" s="53">
        <f t="shared" si="1"/>
        <v>395138133</v>
      </c>
      <c r="H19" s="37">
        <v>114362</v>
      </c>
      <c r="I19" s="53">
        <f t="shared" si="0"/>
        <v>114885</v>
      </c>
    </row>
    <row r="20" spans="1:9" ht="13.5">
      <c r="A20" s="5">
        <v>19</v>
      </c>
      <c r="B20" s="5">
        <v>55</v>
      </c>
      <c r="C20" s="51">
        <v>435</v>
      </c>
      <c r="D20" s="51">
        <v>9553939</v>
      </c>
      <c r="E20" s="9">
        <v>284964528</v>
      </c>
      <c r="F20" s="53">
        <f t="shared" si="1"/>
        <v>294518467</v>
      </c>
      <c r="H20" s="37">
        <v>89596</v>
      </c>
      <c r="I20" s="53">
        <f t="shared" si="0"/>
        <v>90031</v>
      </c>
    </row>
    <row r="21" spans="1:9" ht="13.5">
      <c r="A21" s="5">
        <v>20</v>
      </c>
      <c r="B21" s="5">
        <v>56</v>
      </c>
      <c r="C21" s="51">
        <v>229</v>
      </c>
      <c r="D21" s="51">
        <v>7865710</v>
      </c>
      <c r="E21" s="9">
        <v>450508263</v>
      </c>
      <c r="F21" s="53">
        <f t="shared" si="1"/>
        <v>458373973</v>
      </c>
      <c r="H21" s="37">
        <v>86424</v>
      </c>
      <c r="I21" s="53">
        <f t="shared" si="0"/>
        <v>86653</v>
      </c>
    </row>
    <row r="22" spans="1:9" ht="13.5">
      <c r="A22" s="5">
        <v>21</v>
      </c>
      <c r="B22" s="5">
        <v>57</v>
      </c>
      <c r="C22" s="51">
        <v>429</v>
      </c>
      <c r="D22" s="51">
        <v>9719820</v>
      </c>
      <c r="E22" s="9">
        <v>698787688</v>
      </c>
      <c r="F22" s="53">
        <f t="shared" si="1"/>
        <v>708507508</v>
      </c>
      <c r="H22" s="37">
        <v>153311</v>
      </c>
      <c r="I22" s="53">
        <f t="shared" si="0"/>
        <v>153740</v>
      </c>
    </row>
    <row r="23" spans="1:9" ht="13.5">
      <c r="A23" s="5">
        <v>22</v>
      </c>
      <c r="B23" s="5">
        <v>58</v>
      </c>
      <c r="C23" s="51">
        <v>258</v>
      </c>
      <c r="D23" s="51">
        <v>6827882</v>
      </c>
      <c r="E23" s="9">
        <v>550286112</v>
      </c>
      <c r="F23" s="53">
        <f t="shared" si="1"/>
        <v>557113994</v>
      </c>
      <c r="H23" s="37">
        <v>108193</v>
      </c>
      <c r="I23" s="53">
        <f t="shared" si="0"/>
        <v>108451</v>
      </c>
    </row>
    <row r="24" spans="1:9" ht="13.5">
      <c r="A24" s="5">
        <v>23</v>
      </c>
      <c r="B24" s="5">
        <v>59</v>
      </c>
      <c r="C24" s="51">
        <v>117</v>
      </c>
      <c r="D24" s="51">
        <v>2287532</v>
      </c>
      <c r="E24" s="9">
        <v>225887799</v>
      </c>
      <c r="F24" s="53">
        <f t="shared" si="1"/>
        <v>228175331</v>
      </c>
      <c r="H24" s="37">
        <v>49058</v>
      </c>
      <c r="I24" s="53">
        <f t="shared" si="0"/>
        <v>49175</v>
      </c>
    </row>
    <row r="25" spans="1:9" ht="13.5">
      <c r="A25" s="5">
        <v>24</v>
      </c>
      <c r="B25" s="5">
        <v>60</v>
      </c>
      <c r="C25" s="51">
        <v>263</v>
      </c>
      <c r="D25" s="51">
        <v>4712429</v>
      </c>
      <c r="E25" s="9">
        <v>421677238</v>
      </c>
      <c r="F25" s="53">
        <f t="shared" si="1"/>
        <v>426389667</v>
      </c>
      <c r="H25" s="37">
        <v>84098</v>
      </c>
      <c r="I25" s="53">
        <f t="shared" si="0"/>
        <v>84361</v>
      </c>
    </row>
    <row r="26" spans="1:9" ht="13.5">
      <c r="A26" s="5">
        <v>25</v>
      </c>
      <c r="B26" s="5">
        <v>61</v>
      </c>
      <c r="C26" s="51">
        <v>131</v>
      </c>
      <c r="D26" s="51">
        <v>4848463</v>
      </c>
      <c r="E26" s="9">
        <v>409228726</v>
      </c>
      <c r="F26" s="53">
        <f t="shared" si="1"/>
        <v>414077189</v>
      </c>
      <c r="H26" s="37">
        <v>71110</v>
      </c>
      <c r="I26" s="53">
        <f t="shared" si="0"/>
        <v>71241</v>
      </c>
    </row>
    <row r="27" spans="1:9" ht="13.5">
      <c r="A27" s="5">
        <v>26</v>
      </c>
      <c r="B27" s="5">
        <v>62</v>
      </c>
      <c r="C27" s="51">
        <v>537</v>
      </c>
      <c r="D27" s="51">
        <v>14649163</v>
      </c>
      <c r="E27" s="9">
        <v>355099914</v>
      </c>
      <c r="F27" s="53">
        <f t="shared" si="1"/>
        <v>369749077</v>
      </c>
      <c r="H27" s="37">
        <v>57012</v>
      </c>
      <c r="I27" s="53">
        <f t="shared" si="0"/>
        <v>57549</v>
      </c>
    </row>
    <row r="28" spans="1:9" ht="13.5">
      <c r="A28" s="5">
        <v>27</v>
      </c>
      <c r="B28" s="5">
        <v>63</v>
      </c>
      <c r="C28" s="51">
        <v>114</v>
      </c>
      <c r="D28" s="51">
        <v>4238617</v>
      </c>
      <c r="E28" s="9">
        <v>393225473</v>
      </c>
      <c r="F28" s="53">
        <f t="shared" si="1"/>
        <v>397464090</v>
      </c>
      <c r="H28" s="37">
        <v>64967</v>
      </c>
      <c r="I28" s="53">
        <f t="shared" si="0"/>
        <v>65081</v>
      </c>
    </row>
    <row r="29" spans="1:9" ht="13.5">
      <c r="A29" s="5">
        <v>28</v>
      </c>
      <c r="B29" s="5">
        <v>1</v>
      </c>
      <c r="C29" s="51">
        <v>188</v>
      </c>
      <c r="D29" s="51">
        <v>6579396</v>
      </c>
      <c r="E29" s="9">
        <v>405144986</v>
      </c>
      <c r="F29" s="53">
        <f t="shared" si="1"/>
        <v>411724382</v>
      </c>
      <c r="H29" s="37">
        <v>65898</v>
      </c>
      <c r="I29" s="53">
        <f t="shared" si="0"/>
        <v>66086</v>
      </c>
    </row>
    <row r="30" spans="1:9" ht="13.5">
      <c r="A30" s="5">
        <v>29</v>
      </c>
      <c r="B30" s="5">
        <v>2</v>
      </c>
      <c r="C30" s="51">
        <v>255</v>
      </c>
      <c r="D30" s="51">
        <v>8243736</v>
      </c>
      <c r="E30" s="9">
        <v>552784875</v>
      </c>
      <c r="F30" s="53">
        <f t="shared" si="1"/>
        <v>561028611</v>
      </c>
      <c r="H30" s="37">
        <v>80111</v>
      </c>
      <c r="I30" s="53">
        <f t="shared" si="0"/>
        <v>80366</v>
      </c>
    </row>
    <row r="31" spans="1:9" ht="13.5">
      <c r="A31" s="5">
        <v>30</v>
      </c>
      <c r="B31" s="5">
        <v>3</v>
      </c>
      <c r="C31" s="51">
        <v>795</v>
      </c>
      <c r="D31" s="51">
        <v>25545036</v>
      </c>
      <c r="E31" s="9">
        <v>379077491</v>
      </c>
      <c r="F31" s="53">
        <f t="shared" si="1"/>
        <v>404622527</v>
      </c>
      <c r="H31" s="37">
        <v>51825</v>
      </c>
      <c r="I31" s="53">
        <f t="shared" si="0"/>
        <v>52620</v>
      </c>
    </row>
    <row r="32" spans="1:9" ht="13.5">
      <c r="A32" s="5">
        <v>31</v>
      </c>
      <c r="B32" s="5">
        <v>4</v>
      </c>
      <c r="C32" s="51">
        <v>113</v>
      </c>
      <c r="D32" s="51">
        <v>3031569</v>
      </c>
      <c r="E32" s="9">
        <v>180753163</v>
      </c>
      <c r="F32" s="53">
        <f t="shared" si="1"/>
        <v>183784732</v>
      </c>
      <c r="H32" s="37">
        <v>25956</v>
      </c>
      <c r="I32" s="53">
        <f t="shared" si="0"/>
        <v>26069</v>
      </c>
    </row>
    <row r="33" spans="1:9" ht="13.5">
      <c r="A33" s="5">
        <v>32</v>
      </c>
      <c r="B33" s="5">
        <v>5</v>
      </c>
      <c r="C33" s="51">
        <v>421</v>
      </c>
      <c r="D33" s="51">
        <v>15741830</v>
      </c>
      <c r="E33" s="9">
        <v>537544226</v>
      </c>
      <c r="F33" s="53">
        <f t="shared" si="1"/>
        <v>553286056</v>
      </c>
      <c r="H33" s="37">
        <v>78821</v>
      </c>
      <c r="I33" s="53">
        <f t="shared" si="0"/>
        <v>79242</v>
      </c>
    </row>
    <row r="34" spans="1:9" ht="13.5">
      <c r="A34" s="5">
        <v>33</v>
      </c>
      <c r="B34" s="5">
        <v>6</v>
      </c>
      <c r="C34" s="51">
        <v>193</v>
      </c>
      <c r="D34" s="51">
        <v>8737352</v>
      </c>
      <c r="E34" s="9">
        <v>191099338</v>
      </c>
      <c r="F34" s="53">
        <f t="shared" si="1"/>
        <v>199836690</v>
      </c>
      <c r="H34" s="37">
        <v>19881</v>
      </c>
      <c r="I34" s="53">
        <f t="shared" si="0"/>
        <v>20074</v>
      </c>
    </row>
    <row r="35" spans="1:9" ht="13.5">
      <c r="A35" s="5">
        <v>34</v>
      </c>
      <c r="B35" s="5">
        <v>7</v>
      </c>
      <c r="C35" s="51">
        <v>470</v>
      </c>
      <c r="D35" s="51">
        <v>198994623</v>
      </c>
      <c r="E35" s="9">
        <v>619324007</v>
      </c>
      <c r="F35" s="53">
        <f t="shared" si="1"/>
        <v>818318630</v>
      </c>
      <c r="H35" s="37">
        <v>44291</v>
      </c>
      <c r="I35" s="53">
        <f t="shared" si="0"/>
        <v>44761</v>
      </c>
    </row>
    <row r="36" spans="1:9" ht="13.5">
      <c r="A36" s="5">
        <v>35</v>
      </c>
      <c r="B36" s="5">
        <v>8</v>
      </c>
      <c r="C36" s="51">
        <v>152</v>
      </c>
      <c r="D36" s="51">
        <v>10486687</v>
      </c>
      <c r="E36" s="1">
        <v>160247427</v>
      </c>
      <c r="F36" s="53">
        <f t="shared" si="1"/>
        <v>170734114</v>
      </c>
      <c r="H36" s="37">
        <v>19314</v>
      </c>
      <c r="I36" s="53">
        <f t="shared" si="0"/>
        <v>19466</v>
      </c>
    </row>
    <row r="37" spans="1:9" ht="13.5">
      <c r="A37" s="5">
        <v>36</v>
      </c>
      <c r="B37" s="5">
        <v>9</v>
      </c>
      <c r="C37" s="51">
        <v>202</v>
      </c>
      <c r="D37" s="51">
        <v>8754688</v>
      </c>
      <c r="E37" s="1">
        <v>253666908</v>
      </c>
      <c r="F37" s="53">
        <f t="shared" si="1"/>
        <v>262421596</v>
      </c>
      <c r="H37" s="37">
        <v>40974</v>
      </c>
      <c r="I37" s="53">
        <f t="shared" si="0"/>
        <v>41176</v>
      </c>
    </row>
    <row r="38" spans="1:9" ht="13.5">
      <c r="A38" s="5">
        <v>37</v>
      </c>
      <c r="B38" s="5">
        <v>10</v>
      </c>
      <c r="C38" s="51">
        <v>80</v>
      </c>
      <c r="D38" s="51">
        <v>4201885</v>
      </c>
      <c r="E38" s="1">
        <v>441194090</v>
      </c>
      <c r="F38" s="53">
        <f t="shared" si="1"/>
        <v>445395975</v>
      </c>
      <c r="H38" s="37">
        <v>45319</v>
      </c>
      <c r="I38" s="53">
        <f t="shared" si="0"/>
        <v>45399</v>
      </c>
    </row>
    <row r="39" spans="1:9" ht="13.5">
      <c r="A39" s="5">
        <v>38</v>
      </c>
      <c r="B39" s="5">
        <v>11</v>
      </c>
      <c r="C39" s="51">
        <v>369</v>
      </c>
      <c r="D39" s="51">
        <v>19236537</v>
      </c>
      <c r="E39" s="1">
        <v>364017361</v>
      </c>
      <c r="F39" s="53">
        <f t="shared" si="1"/>
        <v>383253898</v>
      </c>
      <c r="H39" s="37">
        <v>39579</v>
      </c>
      <c r="I39" s="53">
        <f t="shared" si="0"/>
        <v>39948</v>
      </c>
    </row>
    <row r="40" spans="1:9" ht="13.5">
      <c r="A40" s="5">
        <v>39</v>
      </c>
      <c r="B40" s="5">
        <v>12</v>
      </c>
      <c r="C40" s="51">
        <v>126</v>
      </c>
      <c r="D40" s="51">
        <v>5808438</v>
      </c>
      <c r="E40" s="1">
        <v>191256895</v>
      </c>
      <c r="F40" s="53">
        <f t="shared" si="1"/>
        <v>197065333</v>
      </c>
      <c r="H40" s="37">
        <v>16946</v>
      </c>
      <c r="I40" s="53">
        <f t="shared" si="0"/>
        <v>17072</v>
      </c>
    </row>
    <row r="41" spans="1:9" ht="13.5">
      <c r="A41" s="35">
        <v>40</v>
      </c>
      <c r="B41" s="35">
        <v>13</v>
      </c>
      <c r="C41" s="50">
        <v>168</v>
      </c>
      <c r="D41" s="53">
        <v>6591026</v>
      </c>
      <c r="E41" s="1">
        <f>+F41-D41</f>
        <v>255904478</v>
      </c>
      <c r="F41" s="1">
        <v>262495504</v>
      </c>
      <c r="H41" s="37">
        <v>16947</v>
      </c>
      <c r="I41" s="53">
        <f>+H41+C41</f>
        <v>17115</v>
      </c>
    </row>
    <row r="42" spans="1:9" ht="13.5">
      <c r="A42" s="35">
        <v>41</v>
      </c>
      <c r="B42" s="35">
        <v>14</v>
      </c>
      <c r="C42" s="50">
        <v>99</v>
      </c>
      <c r="D42" s="53">
        <v>6221844</v>
      </c>
      <c r="E42" s="50">
        <f>+F42-D42</f>
        <v>168956544</v>
      </c>
      <c r="F42" s="50">
        <v>175178388</v>
      </c>
      <c r="I42">
        <f>+H42+C42</f>
        <v>99</v>
      </c>
    </row>
    <row r="43" ht="13.5">
      <c r="C43" s="50"/>
    </row>
    <row r="44" ht="13.5">
      <c r="C44" s="50"/>
    </row>
    <row r="45" ht="13.5">
      <c r="C45" s="50"/>
    </row>
    <row r="46" ht="13.5">
      <c r="C46" s="50"/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2004-09-01T06:50:59Z</dcterms:modified>
  <cp:category/>
  <cp:version/>
  <cp:contentType/>
  <cp:contentStatus/>
</cp:coreProperties>
</file>