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倉庫、利用、ターミナル関係\06_税制・物効法班\02 税制改正要望\R6年度要望\改正関係（税制）\告示等改正作業\3.手引き改正作業\（運用）手引き書、参考資料\"/>
    </mc:Choice>
  </mc:AlternateContent>
  <xr:revisionPtr revIDLastSave="0" documentId="13_ncr:1_{0BD31C02-91C3-4DB8-A7E5-8DBA46A9343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" sheetId="11" r:id="rId1"/>
    <sheet name="記入例" sheetId="10" r:id="rId2"/>
    <sheet name="【参考】CO2排出量算出方法・参考指標" sheetId="9" r:id="rId3"/>
  </sheets>
  <definedNames>
    <definedName name="_xlnm.Print_Area" localSheetId="2">【参考】CO2排出量算出方法・参考指標!$B$1:$O$41</definedName>
    <definedName name="_xlnm.Print_Area" localSheetId="1">記入例!$B$1:$V$55</definedName>
    <definedName name="_xlnm.Print_Area" localSheetId="0">様式!$B$1:$V$55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1" i="11" l="1"/>
  <c r="P30" i="11"/>
  <c r="O30" i="11"/>
  <c r="I30" i="11"/>
  <c r="L30" i="11" s="1"/>
  <c r="Q30" i="11" s="1"/>
  <c r="V30" i="11" s="1"/>
  <c r="P29" i="11"/>
  <c r="O29" i="11"/>
  <c r="I29" i="11"/>
  <c r="L29" i="11" s="1"/>
  <c r="Q29" i="11" s="1"/>
  <c r="V29" i="11" s="1"/>
  <c r="P28" i="11"/>
  <c r="O28" i="11"/>
  <c r="I28" i="11"/>
  <c r="L28" i="11" s="1"/>
  <c r="Q28" i="11" s="1"/>
  <c r="V28" i="11" s="1"/>
  <c r="P27" i="11"/>
  <c r="O27" i="11"/>
  <c r="I27" i="11"/>
  <c r="L27" i="11" s="1"/>
  <c r="Q27" i="11" s="1"/>
  <c r="V27" i="11" s="1"/>
  <c r="P26" i="11"/>
  <c r="O26" i="11"/>
  <c r="I26" i="11"/>
  <c r="L26" i="11" s="1"/>
  <c r="Q26" i="11" s="1"/>
  <c r="V26" i="11" s="1"/>
  <c r="P25" i="11"/>
  <c r="O25" i="11"/>
  <c r="I25" i="11"/>
  <c r="L25" i="11" s="1"/>
  <c r="Q25" i="11" s="1"/>
  <c r="V25" i="11" s="1"/>
  <c r="P24" i="11"/>
  <c r="O24" i="11"/>
  <c r="I24" i="11"/>
  <c r="L24" i="11" s="1"/>
  <c r="J17" i="11"/>
  <c r="P16" i="11"/>
  <c r="O16" i="11"/>
  <c r="I16" i="11"/>
  <c r="L16" i="11" s="1"/>
  <c r="Q16" i="11" s="1"/>
  <c r="V16" i="11" s="1"/>
  <c r="P15" i="11"/>
  <c r="O15" i="11"/>
  <c r="I15" i="11"/>
  <c r="L15" i="11" s="1"/>
  <c r="Q15" i="11" s="1"/>
  <c r="V15" i="11" s="1"/>
  <c r="P14" i="11"/>
  <c r="O14" i="11"/>
  <c r="I14" i="11"/>
  <c r="L14" i="11" s="1"/>
  <c r="Q14" i="11" s="1"/>
  <c r="V14" i="11" s="1"/>
  <c r="P13" i="11"/>
  <c r="O13" i="11"/>
  <c r="I13" i="11"/>
  <c r="L13" i="11" s="1"/>
  <c r="Q13" i="11" s="1"/>
  <c r="V13" i="11" s="1"/>
  <c r="P12" i="11"/>
  <c r="O12" i="11"/>
  <c r="I12" i="11"/>
  <c r="L12" i="11" s="1"/>
  <c r="Q12" i="11" s="1"/>
  <c r="V12" i="11" s="1"/>
  <c r="P11" i="11"/>
  <c r="O11" i="11"/>
  <c r="I11" i="11"/>
  <c r="L11" i="11" s="1"/>
  <c r="Q11" i="11" s="1"/>
  <c r="V11" i="11" s="1"/>
  <c r="P10" i="11"/>
  <c r="O10" i="11"/>
  <c r="I10" i="11"/>
  <c r="L10" i="11" s="1"/>
  <c r="Q10" i="11" s="1"/>
  <c r="V10" i="11" s="1"/>
  <c r="P9" i="11"/>
  <c r="O9" i="11"/>
  <c r="I9" i="11"/>
  <c r="L9" i="11" s="1"/>
  <c r="Q9" i="11" s="1"/>
  <c r="V9" i="11" s="1"/>
  <c r="P8" i="11"/>
  <c r="O8" i="11"/>
  <c r="I8" i="11"/>
  <c r="L8" i="11" s="1"/>
  <c r="P31" i="11" l="1"/>
  <c r="P17" i="11"/>
  <c r="F42" i="11"/>
  <c r="J42" i="11" s="1"/>
  <c r="F46" i="11"/>
  <c r="J46" i="11" s="1"/>
  <c r="O31" i="11"/>
  <c r="O17" i="11"/>
  <c r="Q8" i="11"/>
  <c r="L17" i="11"/>
  <c r="Q24" i="11"/>
  <c r="L31" i="11"/>
  <c r="O25" i="10"/>
  <c r="O26" i="10"/>
  <c r="O27" i="10"/>
  <c r="O28" i="10"/>
  <c r="O29" i="10"/>
  <c r="O30" i="10"/>
  <c r="O24" i="10"/>
  <c r="O9" i="10"/>
  <c r="O10" i="10"/>
  <c r="O11" i="10"/>
  <c r="O12" i="10"/>
  <c r="O13" i="10"/>
  <c r="O14" i="10"/>
  <c r="O15" i="10"/>
  <c r="O16" i="10"/>
  <c r="O8" i="10"/>
  <c r="F50" i="11" l="1"/>
  <c r="J50" i="11" s="1"/>
  <c r="V24" i="11"/>
  <c r="V31" i="11" s="1"/>
  <c r="G19" i="11" s="1"/>
  <c r="Q31" i="11"/>
  <c r="Q17" i="11"/>
  <c r="F54" i="11" s="1"/>
  <c r="J54" i="11" s="1"/>
  <c r="V8" i="11"/>
  <c r="V17" i="11" s="1"/>
  <c r="G3" i="11" s="1"/>
  <c r="O31" i="10"/>
  <c r="O17" i="10"/>
  <c r="P25" i="10"/>
  <c r="P26" i="10"/>
  <c r="P27" i="10"/>
  <c r="P28" i="10"/>
  <c r="P29" i="10"/>
  <c r="P30" i="10"/>
  <c r="I25" i="10"/>
  <c r="L25" i="10" s="1"/>
  <c r="Q25" i="10" s="1"/>
  <c r="V25" i="10" s="1"/>
  <c r="I26" i="10"/>
  <c r="L26" i="10" s="1"/>
  <c r="Q26" i="10" s="1"/>
  <c r="V26" i="10" s="1"/>
  <c r="I27" i="10"/>
  <c r="L27" i="10" s="1"/>
  <c r="Q27" i="10" s="1"/>
  <c r="V27" i="10" s="1"/>
  <c r="I28" i="10"/>
  <c r="L28" i="10" s="1"/>
  <c r="Q28" i="10" s="1"/>
  <c r="V28" i="10" s="1"/>
  <c r="I29" i="10"/>
  <c r="L29" i="10" s="1"/>
  <c r="Q29" i="10" s="1"/>
  <c r="V29" i="10" s="1"/>
  <c r="I30" i="10"/>
  <c r="L30" i="10" s="1"/>
  <c r="Q30" i="10" s="1"/>
  <c r="V30" i="10" s="1"/>
  <c r="F50" i="10" l="1"/>
  <c r="J50" i="10" s="1"/>
  <c r="F36" i="11"/>
  <c r="J36" i="11" s="1"/>
  <c r="J31" i="10"/>
  <c r="P24" i="10"/>
  <c r="I24" i="10"/>
  <c r="L24" i="10" s="1"/>
  <c r="J17" i="10"/>
  <c r="P16" i="10"/>
  <c r="I16" i="10"/>
  <c r="P15" i="10"/>
  <c r="I15" i="10"/>
  <c r="P14" i="10"/>
  <c r="I14" i="10"/>
  <c r="P13" i="10"/>
  <c r="I13" i="10"/>
  <c r="P12" i="10"/>
  <c r="I12" i="10"/>
  <c r="P11" i="10"/>
  <c r="I11" i="10"/>
  <c r="P10" i="10"/>
  <c r="I10" i="10"/>
  <c r="P9" i="10"/>
  <c r="I9" i="10"/>
  <c r="P8" i="10"/>
  <c r="I8" i="10"/>
  <c r="L14" i="10" l="1"/>
  <c r="Q14" i="10" s="1"/>
  <c r="V14" i="10" s="1"/>
  <c r="L16" i="10"/>
  <c r="Q16" i="10" s="1"/>
  <c r="V16" i="10" s="1"/>
  <c r="L13" i="10"/>
  <c r="Q13" i="10" s="1"/>
  <c r="V13" i="10" s="1"/>
  <c r="L15" i="10"/>
  <c r="Q15" i="10" s="1"/>
  <c r="V15" i="10" s="1"/>
  <c r="L12" i="10"/>
  <c r="Q12" i="10" s="1"/>
  <c r="V12" i="10" s="1"/>
  <c r="L11" i="10"/>
  <c r="Q11" i="10" s="1"/>
  <c r="V11" i="10" s="1"/>
  <c r="L10" i="10"/>
  <c r="P31" i="10"/>
  <c r="F42" i="10"/>
  <c r="J42" i="10" s="1"/>
  <c r="L9" i="10"/>
  <c r="Q9" i="10" s="1"/>
  <c r="V9" i="10" s="1"/>
  <c r="L8" i="10"/>
  <c r="P17" i="10"/>
  <c r="Q24" i="10"/>
  <c r="L31" i="10"/>
  <c r="F46" i="10" l="1"/>
  <c r="J46" i="10" s="1"/>
  <c r="L17" i="10"/>
  <c r="Q10" i="10"/>
  <c r="V10" i="10" s="1"/>
  <c r="Q8" i="10"/>
  <c r="Q31" i="10"/>
  <c r="V24" i="10"/>
  <c r="V31" i="10" l="1"/>
  <c r="G19" i="10" s="1"/>
  <c r="Q17" i="10"/>
  <c r="F54" i="10" s="1"/>
  <c r="J54" i="10" s="1"/>
  <c r="V8" i="10"/>
  <c r="V17" i="10" s="1"/>
  <c r="G3" i="10" s="1"/>
  <c r="F36" i="10" l="1"/>
  <c r="J36" i="10" s="1"/>
</calcChain>
</file>

<file path=xl/sharedStrings.xml><?xml version="1.0" encoding="utf-8"?>
<sst xmlns="http://schemas.openxmlformats.org/spreadsheetml/2006/main" count="353" uniqueCount="82">
  <si>
    <t>主な輸送方法</t>
    <rPh sb="0" eb="1">
      <t>オモ</t>
    </rPh>
    <rPh sb="2" eb="4">
      <t>ユソウ</t>
    </rPh>
    <rPh sb="4" eb="6">
      <t>ホウホウ</t>
    </rPh>
    <phoneticPr fontId="2"/>
  </si>
  <si>
    <t>合計</t>
    <rPh sb="0" eb="2">
      <t>ゴウケイ</t>
    </rPh>
    <phoneticPr fontId="2"/>
  </si>
  <si>
    <t>単位発熱量
（GJ/kℓ）</t>
    <rPh sb="0" eb="2">
      <t>タンイ</t>
    </rPh>
    <rPh sb="2" eb="4">
      <t>ハツネツ</t>
    </rPh>
    <rPh sb="4" eb="5">
      <t>リョウ</t>
    </rPh>
    <phoneticPr fontId="2"/>
  </si>
  <si>
    <t>排出係数
（tC/GJ）</t>
    <rPh sb="0" eb="2">
      <t>ハイシュツ</t>
    </rPh>
    <rPh sb="2" eb="4">
      <t>ケイスウ</t>
    </rPh>
    <phoneticPr fontId="2"/>
  </si>
  <si>
    <t>44/12</t>
    <phoneticPr fontId="2"/>
  </si>
  <si>
    <t>輸送ルート</t>
    <rPh sb="0" eb="2">
      <t>ユソウ</t>
    </rPh>
    <phoneticPr fontId="2"/>
  </si>
  <si>
    <t>①</t>
    <phoneticPr fontId="2"/>
  </si>
  <si>
    <t>二酸化炭素排出量：</t>
    <rPh sb="0" eb="3">
      <t>ニサンカ</t>
    </rPh>
    <rPh sb="3" eb="5">
      <t>タンソ</t>
    </rPh>
    <rPh sb="5" eb="8">
      <t>ハイシュツリョウ</t>
    </rPh>
    <phoneticPr fontId="2"/>
  </si>
  <si>
    <t>（削減率</t>
    <rPh sb="1" eb="4">
      <t>サクゲンリツ</t>
    </rPh>
    <phoneticPr fontId="2"/>
  </si>
  <si>
    <t>環境負荷の低減に係る効果</t>
    <rPh sb="0" eb="2">
      <t>カンキョウ</t>
    </rPh>
    <rPh sb="2" eb="4">
      <t>フカ</t>
    </rPh>
    <rPh sb="5" eb="7">
      <t>テイゲン</t>
    </rPh>
    <rPh sb="8" eb="9">
      <t>カカ</t>
    </rPh>
    <rPh sb="10" eb="12">
      <t>コウカ</t>
    </rPh>
    <phoneticPr fontId="2"/>
  </si>
  <si>
    <t>省力化に係る効果</t>
    <rPh sb="0" eb="3">
      <t>ショウリョクカ</t>
    </rPh>
    <rPh sb="4" eb="5">
      <t>カカ</t>
    </rPh>
    <rPh sb="6" eb="8">
      <t>コウカ</t>
    </rPh>
    <phoneticPr fontId="2"/>
  </si>
  <si>
    <t xml:space="preserve">    １日当たり</t>
    <rPh sb="5" eb="6">
      <t>ニチ</t>
    </rPh>
    <rPh sb="6" eb="7">
      <t>ア</t>
    </rPh>
    <phoneticPr fontId="2"/>
  </si>
  <si>
    <t xml:space="preserve">    年間</t>
    <rPh sb="4" eb="6">
      <t>ネンカン</t>
    </rPh>
    <phoneticPr fontId="2"/>
  </si>
  <si>
    <t>　　t-CO2　削減</t>
    <rPh sb="8" eb="10">
      <t>サクゲン</t>
    </rPh>
    <phoneticPr fontId="2"/>
  </si>
  <si>
    <t>　　台　削減</t>
    <rPh sb="2" eb="3">
      <t>ダイ</t>
    </rPh>
    <rPh sb="4" eb="6">
      <t>サクゲン</t>
    </rPh>
    <phoneticPr fontId="2"/>
  </si>
  <si>
    <t>　　千km　削減</t>
    <rPh sb="2" eb="3">
      <t>セン</t>
    </rPh>
    <rPh sb="6" eb="8">
      <t>サクゲン</t>
    </rPh>
    <phoneticPr fontId="2"/>
  </si>
  <si>
    <t xml:space="preserve"> %　）</t>
  </si>
  <si>
    <t xml:space="preserve"> %　）</t>
    <phoneticPr fontId="2"/>
  </si>
  <si>
    <t>t-CO2</t>
    <phoneticPr fontId="2"/>
  </si>
  <si>
    <t>⇒</t>
    <phoneticPr fontId="2"/>
  </si>
  <si>
    <t>自動計算</t>
    <rPh sb="0" eb="2">
      <t>ジドウ</t>
    </rPh>
    <rPh sb="2" eb="4">
      <t>ケイサン</t>
    </rPh>
    <phoneticPr fontId="2"/>
  </si>
  <si>
    <t>平均的
な積載率
(%)</t>
    <rPh sb="0" eb="3">
      <t>ヘイキンテキ</t>
    </rPh>
    <rPh sb="5" eb="7">
      <t>セキサイ</t>
    </rPh>
    <rPh sb="7" eb="8">
      <t>リツ</t>
    </rPh>
    <phoneticPr fontId="2"/>
  </si>
  <si>
    <t>個別記入</t>
    <rPh sb="0" eb="2">
      <t>コベツ</t>
    </rPh>
    <rPh sb="2" eb="4">
      <t>キニュウ</t>
    </rPh>
    <phoneticPr fontId="2"/>
  </si>
  <si>
    <r>
      <t xml:space="preserve">① </t>
    </r>
    <r>
      <rPr>
        <b/>
        <u/>
        <sz val="10"/>
        <color indexed="10"/>
        <rFont val="ＭＳ Ｐゴシック"/>
        <family val="3"/>
        <charset val="128"/>
      </rPr>
      <t>現行の</t>
    </r>
    <r>
      <rPr>
        <sz val="10"/>
        <rFont val="ＭＳ Ｐゴシック"/>
        <family val="3"/>
        <charset val="128"/>
      </rPr>
      <t>物流フローによるCO2排出量</t>
    </r>
    <rPh sb="2" eb="4">
      <t>ゲンコウ</t>
    </rPh>
    <rPh sb="5" eb="7">
      <t>ブツリュウ</t>
    </rPh>
    <rPh sb="16" eb="19">
      <t>ハイシュツリョウ</t>
    </rPh>
    <phoneticPr fontId="2"/>
  </si>
  <si>
    <r>
      <t>輸送網集約によるCO</t>
    </r>
    <r>
      <rPr>
        <b/>
        <vertAlign val="subscript"/>
        <sz val="12"/>
        <color indexed="8"/>
        <rFont val="ＭＳ Ｐゴシック"/>
        <family val="3"/>
        <charset val="128"/>
      </rPr>
      <t>2</t>
    </r>
    <r>
      <rPr>
        <b/>
        <sz val="12"/>
        <color indexed="8"/>
        <rFont val="ＭＳ Ｐゴシック"/>
        <family val="3"/>
        <charset val="128"/>
      </rPr>
      <t>削減量効果の算定について（改良トンキロ法）</t>
    </r>
    <rPh sb="0" eb="2">
      <t>ユソウ</t>
    </rPh>
    <rPh sb="2" eb="3">
      <t>モウ</t>
    </rPh>
    <rPh sb="3" eb="5">
      <t>シュウヤク</t>
    </rPh>
    <rPh sb="11" eb="13">
      <t>サクゲン</t>
    </rPh>
    <rPh sb="13" eb="14">
      <t>リョウ</t>
    </rPh>
    <rPh sb="14" eb="16">
      <t>コウカ</t>
    </rPh>
    <rPh sb="17" eb="19">
      <t>サンテイ</t>
    </rPh>
    <rPh sb="24" eb="26">
      <t>カイリョウ</t>
    </rPh>
    <rPh sb="30" eb="31">
      <t>ホウ</t>
    </rPh>
    <phoneticPr fontId="9"/>
  </si>
  <si>
    <r>
      <t>１．算定式（積載率と車両の燃料種類、最大積載量別の輸送トンキロからCO</t>
    </r>
    <r>
      <rPr>
        <b/>
        <vertAlign val="subscript"/>
        <sz val="11"/>
        <color indexed="8"/>
        <rFont val="ＭＳ Ｐゴシック"/>
        <family val="3"/>
        <charset val="128"/>
      </rPr>
      <t>2</t>
    </r>
    <r>
      <rPr>
        <b/>
        <sz val="11"/>
        <color indexed="8"/>
        <rFont val="ＭＳ Ｐゴシック"/>
        <family val="3"/>
        <charset val="128"/>
      </rPr>
      <t>排出量を算定）</t>
    </r>
    <rPh sb="2" eb="4">
      <t>サンテイ</t>
    </rPh>
    <rPh sb="4" eb="5">
      <t>シキ</t>
    </rPh>
    <rPh sb="6" eb="8">
      <t>セキサイ</t>
    </rPh>
    <rPh sb="8" eb="9">
      <t>リツ</t>
    </rPh>
    <rPh sb="10" eb="12">
      <t>シャリョウ</t>
    </rPh>
    <rPh sb="13" eb="15">
      <t>ネンリョウ</t>
    </rPh>
    <rPh sb="15" eb="17">
      <t>シュルイ</t>
    </rPh>
    <rPh sb="18" eb="20">
      <t>サイダイ</t>
    </rPh>
    <rPh sb="20" eb="23">
      <t>セキサイリョウ</t>
    </rPh>
    <rPh sb="23" eb="24">
      <t>ベツ</t>
    </rPh>
    <rPh sb="25" eb="27">
      <t>ユソウ</t>
    </rPh>
    <rPh sb="36" eb="38">
      <t>ハイシュツ</t>
    </rPh>
    <rPh sb="38" eb="39">
      <t>リョウ</t>
    </rPh>
    <rPh sb="40" eb="42">
      <t>サンテイ</t>
    </rPh>
    <phoneticPr fontId="9"/>
  </si>
  <si>
    <t>２．改良トンキロ法エネルギー消費原単位（燃料別・最大積載量別・積載率別輸送トンキロ当たり燃料使用量）</t>
    <rPh sb="2" eb="4">
      <t>カイリョウ</t>
    </rPh>
    <rPh sb="8" eb="9">
      <t>ホウ</t>
    </rPh>
    <rPh sb="14" eb="16">
      <t>ショウヒ</t>
    </rPh>
    <rPh sb="16" eb="19">
      <t>ゲンタンイ</t>
    </rPh>
    <rPh sb="20" eb="22">
      <t>ネンリョウ</t>
    </rPh>
    <rPh sb="22" eb="23">
      <t>ベツ</t>
    </rPh>
    <rPh sb="24" eb="26">
      <t>サイダイ</t>
    </rPh>
    <rPh sb="26" eb="29">
      <t>セキサイリョウ</t>
    </rPh>
    <rPh sb="29" eb="30">
      <t>ベツ</t>
    </rPh>
    <rPh sb="31" eb="33">
      <t>セキサイ</t>
    </rPh>
    <rPh sb="33" eb="34">
      <t>リツ</t>
    </rPh>
    <rPh sb="34" eb="35">
      <t>ベツ</t>
    </rPh>
    <rPh sb="35" eb="37">
      <t>ユソウ</t>
    </rPh>
    <rPh sb="41" eb="42">
      <t>ア</t>
    </rPh>
    <rPh sb="44" eb="46">
      <t>ネンリョウ</t>
    </rPh>
    <rPh sb="46" eb="49">
      <t>シヨウリョウ</t>
    </rPh>
    <phoneticPr fontId="9"/>
  </si>
  <si>
    <r>
      <t>２．CO</t>
    </r>
    <r>
      <rPr>
        <b/>
        <vertAlign val="subscript"/>
        <sz val="11"/>
        <color indexed="8"/>
        <rFont val="ＭＳ Ｐゴシック"/>
        <family val="3"/>
        <charset val="128"/>
      </rPr>
      <t>2</t>
    </r>
    <r>
      <rPr>
        <b/>
        <sz val="11"/>
        <color indexed="8"/>
        <rFont val="ＭＳ Ｐゴシック"/>
        <family val="3"/>
        <charset val="128"/>
      </rPr>
      <t>排出係数</t>
    </r>
    <rPh sb="5" eb="7">
      <t>ハイシュツ</t>
    </rPh>
    <rPh sb="7" eb="9">
      <t>ケイスウ</t>
    </rPh>
    <phoneticPr fontId="9"/>
  </si>
  <si>
    <t>a</t>
    <phoneticPr fontId="2"/>
  </si>
  <si>
    <t>b</t>
    <phoneticPr fontId="2"/>
  </si>
  <si>
    <t>c</t>
    <phoneticPr fontId="2"/>
  </si>
  <si>
    <t>営業日数
（日/年）</t>
    <rPh sb="0" eb="2">
      <t>エイギョウ</t>
    </rPh>
    <rPh sb="2" eb="4">
      <t>ニッスウ</t>
    </rPh>
    <rPh sb="6" eb="7">
      <t>ニチ</t>
    </rPh>
    <rPh sb="8" eb="9">
      <t>ネン</t>
    </rPh>
    <phoneticPr fontId="2"/>
  </si>
  <si>
    <t>改良トンキロ
法燃料使用
原単位
（ℓ/t・km）</t>
    <rPh sb="0" eb="2">
      <t>カイリョウ</t>
    </rPh>
    <rPh sb="7" eb="8">
      <t>ホウ</t>
    </rPh>
    <rPh sb="8" eb="10">
      <t>ネンリョウ</t>
    </rPh>
    <rPh sb="10" eb="12">
      <t>シヨウ</t>
    </rPh>
    <rPh sb="13" eb="16">
      <t>ゲンタンイ</t>
    </rPh>
    <phoneticPr fontId="2"/>
  </si>
  <si>
    <t>【CO2削減・省力化効果】</t>
    <rPh sb="4" eb="6">
      <t>サクゲン</t>
    </rPh>
    <rPh sb="7" eb="10">
      <t>ショウリョクカ</t>
    </rPh>
    <rPh sb="10" eb="12">
      <t>コウカ</t>
    </rPh>
    <phoneticPr fontId="2"/>
  </si>
  <si>
    <t>１．</t>
    <phoneticPr fontId="2"/>
  </si>
  <si>
    <t>２．</t>
    <phoneticPr fontId="2"/>
  </si>
  <si>
    <t>② トラックの走行距離</t>
    <rPh sb="7" eb="9">
      <t>ソウコウ</t>
    </rPh>
    <rPh sb="9" eb="11">
      <t>キョリ</t>
    </rPh>
    <phoneticPr fontId="2"/>
  </si>
  <si>
    <t>輸送網集約によるCO２削減・省力化効果の試算（改正トンキロ法に基づく試算）</t>
    <rPh sb="0" eb="3">
      <t>ユソウモウ</t>
    </rPh>
    <rPh sb="3" eb="5">
      <t>シュウヤク</t>
    </rPh>
    <rPh sb="11" eb="13">
      <t>サクゲン</t>
    </rPh>
    <rPh sb="14" eb="16">
      <t>ショウリョク</t>
    </rPh>
    <rPh sb="16" eb="17">
      <t>カ</t>
    </rPh>
    <rPh sb="17" eb="19">
      <t>コウカ</t>
    </rPh>
    <rPh sb="20" eb="22">
      <t>シサン</t>
    </rPh>
    <rPh sb="23" eb="25">
      <t>カイセイ</t>
    </rPh>
    <rPh sb="29" eb="30">
      <t>ホウ</t>
    </rPh>
    <rPh sb="31" eb="32">
      <t>モト</t>
    </rPh>
    <rPh sb="34" eb="36">
      <t>シサン</t>
    </rPh>
    <phoneticPr fontId="2"/>
  </si>
  <si>
    <t>d</t>
    <phoneticPr fontId="2"/>
  </si>
  <si>
    <t>e</t>
    <phoneticPr fontId="2"/>
  </si>
  <si>
    <t>f</t>
    <phoneticPr fontId="2"/>
  </si>
  <si>
    <t>g</t>
    <phoneticPr fontId="2"/>
  </si>
  <si>
    <t>j</t>
    <phoneticPr fontId="2"/>
  </si>
  <si>
    <t>k</t>
    <phoneticPr fontId="2"/>
  </si>
  <si>
    <t>m</t>
    <phoneticPr fontId="2"/>
  </si>
  <si>
    <t>n</t>
    <phoneticPr fontId="2"/>
  </si>
  <si>
    <t>輸送ルート
の距離
(km）</t>
    <rPh sb="0" eb="2">
      <t>ユソウ</t>
    </rPh>
    <rPh sb="7" eb="9">
      <t>キョリ</t>
    </rPh>
    <phoneticPr fontId="2"/>
  </si>
  <si>
    <r>
      <t xml:space="preserve">② </t>
    </r>
    <r>
      <rPr>
        <b/>
        <u/>
        <sz val="10"/>
        <color indexed="10"/>
        <rFont val="ＭＳ Ｐゴシック"/>
        <family val="3"/>
        <charset val="128"/>
      </rPr>
      <t>計画する</t>
    </r>
    <r>
      <rPr>
        <sz val="10"/>
        <rFont val="ＭＳ Ｐゴシック"/>
        <family val="3"/>
        <charset val="128"/>
      </rPr>
      <t>物流フローによるCO2排出量</t>
    </r>
    <rPh sb="2" eb="4">
      <t>ケイカク</t>
    </rPh>
    <rPh sb="6" eb="8">
      <t>ブツリュウ</t>
    </rPh>
    <rPh sb="17" eb="20">
      <t>ハイシュツリョウ</t>
    </rPh>
    <phoneticPr fontId="2"/>
  </si>
  <si>
    <t>東京湾</t>
    <rPh sb="0" eb="3">
      <t>トウキョウワン</t>
    </rPh>
    <phoneticPr fontId="2"/>
  </si>
  <si>
    <t>有明DC</t>
    <rPh sb="0" eb="2">
      <t>アリアケ</t>
    </rPh>
    <phoneticPr fontId="2"/>
  </si>
  <si>
    <t>館林DC</t>
    <rPh sb="0" eb="2">
      <t>タテバヤシ</t>
    </rPh>
    <phoneticPr fontId="2"/>
  </si>
  <si>
    <t>埼玉工場</t>
    <rPh sb="0" eb="2">
      <t>サイタマ</t>
    </rPh>
    <rPh sb="2" eb="4">
      <t>コウジョウ</t>
    </rPh>
    <phoneticPr fontId="2"/>
  </si>
  <si>
    <t>久喜倉庫</t>
    <rPh sb="0" eb="2">
      <t>クキ</t>
    </rPh>
    <rPh sb="2" eb="4">
      <t>ソウコ</t>
    </rPh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</si>
  <si>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</si>
  <si>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</si>
  <si>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</si>
  <si>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</si>
  <si>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久喜工場</t>
    <rPh sb="0" eb="2">
      <t>クキ</t>
    </rPh>
    <rPh sb="2" eb="4">
      <t>コウジョウ</t>
    </rPh>
    <phoneticPr fontId="2"/>
  </si>
  <si>
    <t>羽生倉庫</t>
    <rPh sb="0" eb="2">
      <t>ハニュウ</t>
    </rPh>
    <rPh sb="2" eb="4">
      <t>ソウコ</t>
    </rPh>
    <phoneticPr fontId="2"/>
  </si>
  <si>
    <t>係数固定</t>
    <rPh sb="0" eb="2">
      <t>ケイスウ</t>
    </rPh>
    <rPh sb="2" eb="3">
      <t>コテイ</t>
    </rPh>
    <phoneticPr fontId="2"/>
  </si>
  <si>
    <t>① 施設に入出庫するトラックの台数</t>
    <rPh sb="2" eb="4">
      <t>シセツ</t>
    </rPh>
    <rPh sb="5" eb="8">
      <t>ニュウシュッコ</t>
    </rPh>
    <rPh sb="15" eb="17">
      <t>ダイスウ</t>
    </rPh>
    <phoneticPr fontId="2"/>
  </si>
  <si>
    <t>　　千t・km　削減</t>
    <rPh sb="2" eb="3">
      <t>セン</t>
    </rPh>
    <rPh sb="8" eb="10">
      <t>サクゲン</t>
    </rPh>
    <phoneticPr fontId="2"/>
  </si>
  <si>
    <t>年間輸送量
（t/年）
f=c×d×e</t>
    <rPh sb="0" eb="2">
      <t>ネンカン</t>
    </rPh>
    <rPh sb="2" eb="5">
      <t>ユソウリョウ</t>
    </rPh>
    <rPh sb="9" eb="10">
      <t>ネン</t>
    </rPh>
    <phoneticPr fontId="2"/>
  </si>
  <si>
    <t>平均的な
積載量
(t）
c=a×b</t>
    <rPh sb="0" eb="2">
      <t>ヘイキン</t>
    </rPh>
    <rPh sb="2" eb="3">
      <t>テキ</t>
    </rPh>
    <rPh sb="5" eb="8">
      <t>セキサイリョウ</t>
    </rPh>
    <phoneticPr fontId="2"/>
  </si>
  <si>
    <t>積載量
(t）</t>
    <rPh sb="0" eb="3">
      <t>セキサイリョウ</t>
    </rPh>
    <phoneticPr fontId="2"/>
  </si>
  <si>
    <t>④ トラック輸送量</t>
    <rPh sb="6" eb="9">
      <t>ユソウリョウ</t>
    </rPh>
    <phoneticPr fontId="2"/>
  </si>
  <si>
    <t>トレーラー</t>
    <phoneticPr fontId="2"/>
  </si>
  <si>
    <t>トラック</t>
    <phoneticPr fontId="2"/>
  </si>
  <si>
    <t>個別記入</t>
    <rPh sb="0" eb="2">
      <t>コベツ</t>
    </rPh>
    <rPh sb="2" eb="4">
      <t>キニュウ</t>
    </rPh>
    <phoneticPr fontId="2"/>
  </si>
  <si>
    <t>h</t>
    <phoneticPr fontId="2"/>
  </si>
  <si>
    <t>i</t>
    <phoneticPr fontId="2"/>
  </si>
  <si>
    <t>l</t>
    <phoneticPr fontId="2"/>
  </si>
  <si>
    <t>o</t>
    <phoneticPr fontId="2"/>
  </si>
  <si>
    <t>p</t>
    <phoneticPr fontId="2"/>
  </si>
  <si>
    <t>総輸送時間
（時間/年）
i=d×e×h</t>
    <rPh sb="0" eb="1">
      <t>ソウ</t>
    </rPh>
    <rPh sb="1" eb="3">
      <t>ユソウ</t>
    </rPh>
    <rPh sb="3" eb="5">
      <t>ジカン</t>
    </rPh>
    <rPh sb="7" eb="9">
      <t>ジカン</t>
    </rPh>
    <rPh sb="10" eb="11">
      <t>ネン</t>
    </rPh>
    <phoneticPr fontId="2"/>
  </si>
  <si>
    <t>総輸送距離
(km/年)
i=d×e×g</t>
    <rPh sb="0" eb="1">
      <t>ソウ</t>
    </rPh>
    <rPh sb="1" eb="3">
      <t>ユソウ</t>
    </rPh>
    <rPh sb="3" eb="5">
      <t>キョリ</t>
    </rPh>
    <rPh sb="10" eb="11">
      <t>ネン</t>
    </rPh>
    <phoneticPr fontId="2"/>
  </si>
  <si>
    <t>輸送ﾄﾝｷﾛ
(ｔ・km)
k=f×g</t>
    <rPh sb="0" eb="2">
      <t>ユソウ</t>
    </rPh>
    <phoneticPr fontId="2"/>
  </si>
  <si>
    <t>平均的な
輸送台数
（台/日）</t>
    <rPh sb="0" eb="2">
      <t>ヘイキン</t>
    </rPh>
    <rPh sb="2" eb="3">
      <t>テキ</t>
    </rPh>
    <rPh sb="5" eb="7">
      <t>ユソウ</t>
    </rPh>
    <rPh sb="7" eb="8">
      <t>ダイ</t>
    </rPh>
    <rPh sb="11" eb="12">
      <t>ダイ</t>
    </rPh>
    <rPh sb="13" eb="14">
      <t>ニチ</t>
    </rPh>
    <phoneticPr fontId="2"/>
  </si>
  <si>
    <t>排出CO2
p=k×l×m×n×o÷1,000</t>
    <rPh sb="0" eb="2">
      <t>ハイシュツ</t>
    </rPh>
    <phoneticPr fontId="2"/>
  </si>
  <si>
    <t>　　千時間　削減</t>
    <rPh sb="2" eb="3">
      <t>セン</t>
    </rPh>
    <rPh sb="3" eb="5">
      <t>ジカン</t>
    </rPh>
    <rPh sb="6" eb="8">
      <t>サクゲン</t>
    </rPh>
    <phoneticPr fontId="2"/>
  </si>
  <si>
    <t>③ トラックの走行時間</t>
    <rPh sb="7" eb="9">
      <t>ソウコウ</t>
    </rPh>
    <rPh sb="9" eb="11">
      <t>ジカン</t>
    </rPh>
    <phoneticPr fontId="2"/>
  </si>
  <si>
    <t>輸送ルートの
標準走行時間
（時間）</t>
    <rPh sb="0" eb="2">
      <t>ユソウ</t>
    </rPh>
    <rPh sb="7" eb="9">
      <t>ヒョウジュン</t>
    </rPh>
    <rPh sb="9" eb="11">
      <t>ソウコウ</t>
    </rPh>
    <rPh sb="11" eb="13">
      <t>ジカン</t>
    </rPh>
    <rPh sb="15" eb="17">
      <t>ジカン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</si>
</sst>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0.0\ \t"/>
    <numFmt numFmtId="178" formatCode="#,##0.0;[Red]\-#,##0.0"/>
    <numFmt numFmtId="179" formatCode="#,##0.0000;[Red]\-#,##0.0000"/>
    <numFmt numFmtId="180" formatCode="0.0%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0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vertAlign val="subscript"/>
      <sz val="12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vertAlign val="subscript"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sz val="6"/>
      <color rgb="FF0070C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/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38" fontId="3" fillId="2" borderId="1" xfId="2" applyFont="1" applyFill="1" applyBorder="1" applyAlignment="1">
      <alignment horizontal="right" vertical="center"/>
    </xf>
    <xf numFmtId="38" fontId="3" fillId="2" borderId="2" xfId="2" applyFont="1" applyFill="1" applyBorder="1" applyAlignment="1">
      <alignment horizontal="right"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5" xfId="0" applyFont="1" applyFill="1" applyBorder="1">
      <alignment vertical="center"/>
    </xf>
    <xf numFmtId="0" fontId="13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17" fontId="4" fillId="0" borderId="3" xfId="0" quotePrefix="1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38" fontId="3" fillId="2" borderId="3" xfId="2" applyFont="1" applyFill="1" applyBorder="1" applyAlignment="1">
      <alignment horizontal="right" vertical="center"/>
    </xf>
    <xf numFmtId="0" fontId="16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76" fontId="12" fillId="0" borderId="17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7" fontId="3" fillId="0" borderId="0" xfId="0" applyNumberFormat="1" applyFont="1" applyFill="1" applyAlignment="1">
      <alignment horizontal="left" vertical="center"/>
    </xf>
    <xf numFmtId="0" fontId="15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17" fontId="15" fillId="0" borderId="13" xfId="0" quotePrefix="1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 wrapText="1"/>
    </xf>
    <xf numFmtId="38" fontId="3" fillId="0" borderId="1" xfId="2" applyFont="1" applyFill="1" applyBorder="1" applyAlignment="1">
      <alignment horizontal="center" vertical="center"/>
    </xf>
    <xf numFmtId="38" fontId="3" fillId="0" borderId="6" xfId="2" applyFont="1" applyFill="1" applyBorder="1" applyAlignment="1">
      <alignment horizontal="center" vertical="center"/>
    </xf>
    <xf numFmtId="38" fontId="3" fillId="0" borderId="10" xfId="2" applyFont="1" applyFill="1" applyBorder="1" applyAlignment="1">
      <alignment horizontal="center" vertical="center"/>
    </xf>
    <xf numFmtId="38" fontId="3" fillId="0" borderId="8" xfId="2" applyFont="1" applyFill="1" applyBorder="1" applyAlignment="1">
      <alignment horizontal="center" vertical="center"/>
    </xf>
    <xf numFmtId="38" fontId="3" fillId="0" borderId="1" xfId="2" applyFont="1" applyFill="1" applyBorder="1" applyAlignment="1">
      <alignment horizontal="left" vertical="center" shrinkToFit="1"/>
    </xf>
    <xf numFmtId="38" fontId="3" fillId="0" borderId="1" xfId="2" applyFont="1" applyFill="1" applyBorder="1" applyAlignment="1">
      <alignment horizontal="right" vertical="center"/>
    </xf>
    <xf numFmtId="38" fontId="3" fillId="0" borderId="0" xfId="2" applyFont="1" applyFill="1">
      <alignment vertical="center"/>
    </xf>
    <xf numFmtId="38" fontId="3" fillId="0" borderId="1" xfId="2" applyFont="1" applyFill="1" applyBorder="1" applyAlignment="1">
      <alignment horizontal="left" vertical="center"/>
    </xf>
    <xf numFmtId="38" fontId="3" fillId="0" borderId="2" xfId="2" applyFont="1" applyFill="1" applyBorder="1" applyAlignment="1">
      <alignment horizontal="center" vertical="center"/>
    </xf>
    <xf numFmtId="38" fontId="3" fillId="0" borderId="7" xfId="2" applyFont="1" applyFill="1" applyBorder="1" applyAlignment="1">
      <alignment horizontal="center" vertical="center"/>
    </xf>
    <xf numFmtId="38" fontId="3" fillId="0" borderId="11" xfId="2" applyFont="1" applyFill="1" applyBorder="1" applyAlignment="1">
      <alignment horizontal="center" vertical="center"/>
    </xf>
    <xf numFmtId="38" fontId="3" fillId="0" borderId="9" xfId="2" applyFont="1" applyFill="1" applyBorder="1" applyAlignment="1">
      <alignment horizontal="center" vertical="center"/>
    </xf>
    <xf numFmtId="38" fontId="3" fillId="0" borderId="2" xfId="2" applyFont="1" applyFill="1" applyBorder="1" applyAlignment="1">
      <alignment horizontal="left" vertical="center"/>
    </xf>
    <xf numFmtId="38" fontId="3" fillId="0" borderId="2" xfId="2" applyFont="1" applyFill="1" applyBorder="1" applyAlignment="1">
      <alignment horizontal="right" vertical="center"/>
    </xf>
    <xf numFmtId="38" fontId="3" fillId="0" borderId="3" xfId="2" applyFont="1" applyFill="1" applyBorder="1" applyAlignment="1">
      <alignment horizontal="center" vertical="center"/>
    </xf>
    <xf numFmtId="38" fontId="3" fillId="0" borderId="3" xfId="2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178" fontId="12" fillId="0" borderId="17" xfId="2" applyNumberFormat="1" applyFont="1" applyFill="1" applyBorder="1" applyAlignment="1">
      <alignment horizontal="right" vertical="center"/>
    </xf>
    <xf numFmtId="40" fontId="3" fillId="0" borderId="0" xfId="0" applyNumberFormat="1" applyFont="1" applyFill="1" applyAlignment="1">
      <alignment horizontal="left" vertical="center"/>
    </xf>
    <xf numFmtId="2" fontId="3" fillId="0" borderId="0" xfId="0" applyNumberFormat="1" applyFont="1" applyFill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38" fontId="12" fillId="0" borderId="17" xfId="2" applyFont="1" applyFill="1" applyBorder="1" applyAlignment="1">
      <alignment horizontal="right" vertical="center"/>
    </xf>
    <xf numFmtId="2" fontId="12" fillId="0" borderId="17" xfId="2" applyNumberFormat="1" applyFont="1" applyFill="1" applyBorder="1">
      <alignment vertical="center"/>
    </xf>
    <xf numFmtId="178" fontId="12" fillId="0" borderId="17" xfId="0" applyNumberFormat="1" applyFont="1" applyFill="1" applyBorder="1" applyAlignment="1">
      <alignment horizontal="right" vertical="center"/>
    </xf>
    <xf numFmtId="2" fontId="12" fillId="0" borderId="17" xfId="0" applyNumberFormat="1" applyFont="1" applyFill="1" applyBorder="1">
      <alignment vertical="center"/>
    </xf>
    <xf numFmtId="40" fontId="3" fillId="0" borderId="0" xfId="0" applyNumberFormat="1" applyFont="1" applyFill="1" applyBorder="1" applyAlignment="1">
      <alignment horizontal="left" vertical="center"/>
    </xf>
    <xf numFmtId="38" fontId="17" fillId="0" borderId="1" xfId="2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right" vertical="center"/>
    </xf>
    <xf numFmtId="178" fontId="3" fillId="2" borderId="1" xfId="2" applyNumberFormat="1" applyFont="1" applyFill="1" applyBorder="1" applyAlignment="1">
      <alignment horizontal="right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2" borderId="1" xfId="2" applyNumberFormat="1" applyFont="1" applyFill="1" applyBorder="1" applyAlignment="1">
      <alignment horizontal="right" vertical="center"/>
    </xf>
    <xf numFmtId="0" fontId="3" fillId="2" borderId="1" xfId="2" applyNumberFormat="1" applyFont="1" applyFill="1" applyBorder="1" applyAlignment="1">
      <alignment vertical="center"/>
    </xf>
    <xf numFmtId="0" fontId="3" fillId="2" borderId="2" xfId="2" applyNumberFormat="1" applyFont="1" applyFill="1" applyBorder="1" applyAlignment="1">
      <alignment vertical="center"/>
    </xf>
    <xf numFmtId="0" fontId="3" fillId="2" borderId="3" xfId="2" applyNumberFormat="1" applyFont="1" applyFill="1" applyBorder="1" applyAlignment="1">
      <alignment vertical="center"/>
    </xf>
    <xf numFmtId="38" fontId="3" fillId="2" borderId="1" xfId="2" applyFont="1" applyFill="1" applyBorder="1" applyAlignment="1">
      <alignment vertical="center"/>
    </xf>
    <xf numFmtId="180" fontId="3" fillId="2" borderId="1" xfId="1" applyNumberFormat="1" applyFont="1" applyFill="1" applyBorder="1" applyAlignment="1">
      <alignment vertical="center"/>
    </xf>
    <xf numFmtId="179" fontId="3" fillId="2" borderId="1" xfId="2" applyNumberFormat="1" applyFont="1" applyFill="1" applyBorder="1" applyAlignment="1">
      <alignment horizontal="right" vertical="center"/>
    </xf>
    <xf numFmtId="178" fontId="3" fillId="0" borderId="1" xfId="2" applyNumberFormat="1" applyFont="1" applyFill="1" applyBorder="1" applyAlignment="1">
      <alignment horizontal="right" vertical="center"/>
    </xf>
    <xf numFmtId="9" fontId="3" fillId="2" borderId="2" xfId="1" applyFont="1" applyFill="1" applyBorder="1" applyAlignment="1">
      <alignment horizontal="right" vertical="center"/>
    </xf>
    <xf numFmtId="179" fontId="3" fillId="2" borderId="2" xfId="2" applyNumberFormat="1" applyFont="1" applyFill="1" applyBorder="1" applyAlignment="1">
      <alignment horizontal="right" vertical="center"/>
    </xf>
    <xf numFmtId="178" fontId="3" fillId="2" borderId="2" xfId="2" applyNumberFormat="1" applyFont="1" applyFill="1" applyBorder="1" applyAlignment="1">
      <alignment horizontal="right" vertical="center"/>
    </xf>
    <xf numFmtId="9" fontId="3" fillId="2" borderId="3" xfId="1" applyFont="1" applyFill="1" applyBorder="1" applyAlignment="1">
      <alignment horizontal="right" vertical="center"/>
    </xf>
    <xf numFmtId="178" fontId="3" fillId="2" borderId="3" xfId="2" applyNumberFormat="1" applyFont="1" applyFill="1" applyBorder="1" applyAlignment="1">
      <alignment horizontal="right" vertical="center"/>
    </xf>
    <xf numFmtId="38" fontId="3" fillId="0" borderId="1" xfId="2" applyFont="1" applyFill="1" applyBorder="1" applyAlignment="1">
      <alignment vertical="center"/>
    </xf>
    <xf numFmtId="179" fontId="3" fillId="2" borderId="1" xfId="2" applyNumberFormat="1" applyFont="1" applyFill="1" applyBorder="1" applyAlignment="1">
      <alignment vertical="center"/>
    </xf>
    <xf numFmtId="178" fontId="3" fillId="2" borderId="1" xfId="2" applyNumberFormat="1" applyFont="1" applyFill="1" applyBorder="1" applyAlignment="1">
      <alignment vertical="center"/>
    </xf>
    <xf numFmtId="178" fontId="3" fillId="0" borderId="1" xfId="2" applyNumberFormat="1" applyFont="1" applyFill="1" applyBorder="1" applyAlignment="1">
      <alignment vertical="center"/>
    </xf>
    <xf numFmtId="180" fontId="3" fillId="2" borderId="2" xfId="1" applyNumberFormat="1" applyFont="1" applyFill="1" applyBorder="1" applyAlignment="1">
      <alignment vertical="center"/>
    </xf>
    <xf numFmtId="38" fontId="3" fillId="0" borderId="2" xfId="2" applyFont="1" applyFill="1" applyBorder="1" applyAlignment="1">
      <alignment vertical="center"/>
    </xf>
    <xf numFmtId="38" fontId="3" fillId="2" borderId="2" xfId="2" applyFont="1" applyFill="1" applyBorder="1" applyAlignment="1">
      <alignment vertical="center"/>
    </xf>
    <xf numFmtId="179" fontId="3" fillId="2" borderId="2" xfId="2" applyNumberFormat="1" applyFont="1" applyFill="1" applyBorder="1" applyAlignment="1">
      <alignment vertical="center"/>
    </xf>
    <xf numFmtId="178" fontId="3" fillId="2" borderId="2" xfId="2" applyNumberFormat="1" applyFont="1" applyFill="1" applyBorder="1" applyAlignment="1">
      <alignment vertical="center"/>
    </xf>
    <xf numFmtId="38" fontId="3" fillId="2" borderId="3" xfId="2" applyFont="1" applyFill="1" applyBorder="1" applyAlignment="1">
      <alignment vertical="center"/>
    </xf>
    <xf numFmtId="38" fontId="3" fillId="0" borderId="3" xfId="2" applyFont="1" applyFill="1" applyBorder="1" applyAlignment="1">
      <alignment vertical="center"/>
    </xf>
    <xf numFmtId="178" fontId="3" fillId="2" borderId="3" xfId="2" applyNumberFormat="1" applyFont="1" applyFill="1" applyBorder="1" applyAlignment="1">
      <alignment vertical="center"/>
    </xf>
    <xf numFmtId="178" fontId="12" fillId="0" borderId="17" xfId="2" applyNumberFormat="1" applyFont="1" applyFill="1" applyBorder="1" applyAlignment="1">
      <alignment vertical="center"/>
    </xf>
    <xf numFmtId="179" fontId="3" fillId="0" borderId="1" xfId="2" applyNumberFormat="1" applyFont="1" applyFill="1" applyBorder="1" applyAlignment="1">
      <alignment vertical="center"/>
    </xf>
    <xf numFmtId="179" fontId="3" fillId="0" borderId="2" xfId="2" applyNumberFormat="1" applyFont="1" applyFill="1" applyBorder="1" applyAlignment="1">
      <alignment vertical="center"/>
    </xf>
    <xf numFmtId="178" fontId="3" fillId="0" borderId="12" xfId="2" applyNumberFormat="1" applyFont="1" applyFill="1" applyBorder="1" applyAlignment="1">
      <alignment vertical="center"/>
    </xf>
    <xf numFmtId="17" fontId="17" fillId="0" borderId="1" xfId="0" quotePrefix="1" applyNumberFormat="1" applyFont="1" applyFill="1" applyBorder="1" applyAlignment="1">
      <alignment horizontal="center" vertical="center"/>
    </xf>
    <xf numFmtId="179" fontId="3" fillId="0" borderId="1" xfId="2" applyNumberFormat="1" applyFont="1" applyFill="1" applyBorder="1" applyAlignment="1">
      <alignment horizontal="right" vertical="center"/>
    </xf>
    <xf numFmtId="179" fontId="3" fillId="0" borderId="2" xfId="2" applyNumberFormat="1" applyFont="1" applyFill="1" applyBorder="1" applyAlignment="1">
      <alignment horizontal="right" vertical="center"/>
    </xf>
    <xf numFmtId="178" fontId="3" fillId="0" borderId="12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left" vertical="center" shrinkToFit="1"/>
    </xf>
    <xf numFmtId="0" fontId="3" fillId="0" borderId="2" xfId="2" applyNumberFormat="1" applyFont="1" applyFill="1" applyBorder="1" applyAlignment="1">
      <alignment horizontal="left" vertical="center" shrinkToFit="1"/>
    </xf>
    <xf numFmtId="179" fontId="19" fillId="3" borderId="1" xfId="2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178" fontId="12" fillId="0" borderId="0" xfId="0" applyNumberFormat="1" applyFont="1" applyFill="1" applyBorder="1" applyAlignment="1">
      <alignment horizontal="right" vertical="center"/>
    </xf>
    <xf numFmtId="2" fontId="12" fillId="0" borderId="0" xfId="0" applyNumberFormat="1" applyFont="1" applyFill="1" applyBorder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40" fontId="3" fillId="2" borderId="1" xfId="2" applyNumberFormat="1" applyFont="1" applyFill="1" applyBorder="1" applyAlignment="1">
      <alignment vertical="center"/>
    </xf>
    <xf numFmtId="40" fontId="3" fillId="2" borderId="2" xfId="2" applyNumberFormat="1" applyFont="1" applyFill="1" applyBorder="1" applyAlignment="1">
      <alignment vertical="center"/>
    </xf>
    <xf numFmtId="40" fontId="3" fillId="2" borderId="3" xfId="2" applyNumberFormat="1" applyFont="1" applyFill="1" applyBorder="1" applyAlignment="1">
      <alignment vertical="center"/>
    </xf>
    <xf numFmtId="40" fontId="12" fillId="0" borderId="17" xfId="0" applyNumberFormat="1" applyFont="1" applyFill="1" applyBorder="1" applyAlignment="1">
      <alignment horizontal="right" vertical="center"/>
    </xf>
    <xf numFmtId="40" fontId="3" fillId="2" borderId="1" xfId="2" applyNumberFormat="1" applyFont="1" applyFill="1" applyBorder="1" applyAlignment="1">
      <alignment horizontal="right" vertical="center"/>
    </xf>
    <xf numFmtId="40" fontId="3" fillId="2" borderId="2" xfId="2" applyNumberFormat="1" applyFont="1" applyFill="1" applyBorder="1" applyAlignment="1">
      <alignment horizontal="right" vertical="center"/>
    </xf>
    <xf numFmtId="40" fontId="3" fillId="2" borderId="3" xfId="2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38" fontId="3" fillId="0" borderId="14" xfId="2" applyFont="1" applyFill="1" applyBorder="1" applyAlignment="1">
      <alignment horizontal="center" vertical="center"/>
    </xf>
    <xf numFmtId="38" fontId="3" fillId="0" borderId="15" xfId="2" applyFont="1" applyFill="1" applyBorder="1" applyAlignment="1">
      <alignment horizontal="center" vertical="center"/>
    </xf>
    <xf numFmtId="38" fontId="3" fillId="0" borderId="16" xfId="2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209550</xdr:colOff>
      <xdr:row>15</xdr:row>
      <xdr:rowOff>85725</xdr:rowOff>
    </xdr:from>
    <xdr:to>
      <xdr:col>21</xdr:col>
      <xdr:colOff>180975</xdr:colOff>
      <xdr:row>20</xdr:row>
      <xdr:rowOff>19050</xdr:rowOff>
    </xdr:to>
    <xdr:sp macro="" textlink="">
      <xdr:nvSpPr>
        <xdr:cNvPr id="5" name="線吹き出し 1 (枠付き)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1487150" y="3000375"/>
          <a:ext cx="1485900" cy="581025"/>
        </a:xfrm>
        <a:prstGeom prst="borderCallout1">
          <a:avLst>
            <a:gd name="adj1" fmla="val -1902"/>
            <a:gd name="adj2" fmla="val 49152"/>
            <a:gd name="adj3" fmla="val -106758"/>
            <a:gd name="adj4" fmla="val 32925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「燃料の種類」を「</a:t>
          </a:r>
          <a:r>
            <a:rPr kumimoji="1" lang="en-US" altLang="ja-JP" sz="800"/>
            <a:t>CO2</a:t>
          </a:r>
          <a:r>
            <a:rPr kumimoji="1" lang="ja-JP" altLang="en-US" sz="800"/>
            <a:t>排出係数」の表に当てはめ、該当する係数を記入</a:t>
          </a:r>
        </a:p>
      </xdr:txBody>
    </xdr:sp>
    <xdr:clientData/>
  </xdr:twoCellAnchor>
  <xdr:twoCellAnchor>
    <xdr:from>
      <xdr:col>18</xdr:col>
      <xdr:colOff>304802</xdr:colOff>
      <xdr:row>12</xdr:row>
      <xdr:rowOff>95251</xdr:rowOff>
    </xdr:from>
    <xdr:to>
      <xdr:col>19</xdr:col>
      <xdr:colOff>447675</xdr:colOff>
      <xdr:row>15</xdr:row>
      <xdr:rowOff>85725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>
          <a:stCxn id="5" idx="3"/>
        </xdr:cNvCxnSpPr>
      </xdr:nvCxnSpPr>
      <xdr:spPr>
        <a:xfrm flipH="1" flipV="1">
          <a:off x="11582402" y="2438401"/>
          <a:ext cx="647698" cy="561974"/>
        </a:xfrm>
        <a:prstGeom prst="straightConnector1">
          <a:avLst/>
        </a:prstGeom>
        <a:ln>
          <a:solidFill>
            <a:srgbClr val="FF0000"/>
          </a:solidFill>
          <a:prstDash val="dash"/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38100</xdr:colOff>
      <xdr:row>5</xdr:row>
      <xdr:rowOff>57150</xdr:rowOff>
    </xdr:from>
    <xdr:to>
      <xdr:col>18</xdr:col>
      <xdr:colOff>9525</xdr:colOff>
      <xdr:row>13</xdr:row>
      <xdr:rowOff>66675</xdr:rowOff>
    </xdr:to>
    <xdr:sp macro="" textlink="">
      <xdr:nvSpPr>
        <xdr:cNvPr id="11" name="円/楕円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9458325" y="1276350"/>
          <a:ext cx="666750" cy="1400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9525</xdr:colOff>
      <xdr:row>5</xdr:row>
      <xdr:rowOff>47625</xdr:rowOff>
    </xdr:from>
    <xdr:to>
      <xdr:col>19</xdr:col>
      <xdr:colOff>581025</xdr:colOff>
      <xdr:row>13</xdr:row>
      <xdr:rowOff>57150</xdr:rowOff>
    </xdr:to>
    <xdr:sp macro="" textlink="">
      <xdr:nvSpPr>
        <xdr:cNvPr id="13" name="円/楕円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125075" y="1266825"/>
          <a:ext cx="1162050" cy="1400175"/>
        </a:xfrm>
        <a:prstGeom prst="ellipse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457200</xdr:colOff>
      <xdr:row>33</xdr:row>
      <xdr:rowOff>95250</xdr:rowOff>
    </xdr:from>
    <xdr:to>
      <xdr:col>10</xdr:col>
      <xdr:colOff>647700</xdr:colOff>
      <xdr:row>54</xdr:row>
      <xdr:rowOff>57150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6153150" y="6896100"/>
          <a:ext cx="190500" cy="1790700"/>
        </a:xfrm>
        <a:prstGeom prst="rightBrace">
          <a:avLst/>
        </a:prstGeom>
        <a:ln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571500</xdr:colOff>
      <xdr:row>38</xdr:row>
      <xdr:rowOff>19050</xdr:rowOff>
    </xdr:from>
    <xdr:to>
      <xdr:col>16</xdr:col>
      <xdr:colOff>409575</xdr:colOff>
      <xdr:row>43</xdr:row>
      <xdr:rowOff>38100</xdr:rowOff>
    </xdr:to>
    <xdr:sp macro="" textlink="">
      <xdr:nvSpPr>
        <xdr:cNvPr id="15" name="線吹き出し 1 (枠付き)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6686550" y="6858000"/>
          <a:ext cx="3552825" cy="495300"/>
        </a:xfrm>
        <a:prstGeom prst="borderCallout1">
          <a:avLst>
            <a:gd name="adj1" fmla="val 48823"/>
            <a:gd name="adj2" fmla="val -848"/>
            <a:gd name="adj3" fmla="val 122228"/>
            <a:gd name="adj4" fmla="val -17229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「現行の物流フロー」と「計画の物流フロー」の差により算出（自動計算）</a:t>
          </a:r>
        </a:p>
      </xdr:txBody>
    </xdr:sp>
    <xdr:clientData/>
  </xdr:twoCellAnchor>
  <xdr:twoCellAnchor>
    <xdr:from>
      <xdr:col>2</xdr:col>
      <xdr:colOff>365760</xdr:colOff>
      <xdr:row>13</xdr:row>
      <xdr:rowOff>38101</xdr:rowOff>
    </xdr:from>
    <xdr:to>
      <xdr:col>5</xdr:col>
      <xdr:colOff>381000</xdr:colOff>
      <xdr:row>15</xdr:row>
      <xdr:rowOff>160021</xdr:rowOff>
    </xdr:to>
    <xdr:sp macro="" textlink="">
      <xdr:nvSpPr>
        <xdr:cNvPr id="10" name="線吹き出し 1 (枠付き)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005840" y="2651761"/>
          <a:ext cx="1379220" cy="502920"/>
        </a:xfrm>
        <a:prstGeom prst="borderCallout1">
          <a:avLst>
            <a:gd name="adj1" fmla="val 56069"/>
            <a:gd name="adj2" fmla="val -713"/>
            <a:gd name="adj3" fmla="val -37572"/>
            <a:gd name="adj4" fmla="val -21231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現行の物流フローにおける輸送ルートを全て記入</a:t>
          </a:r>
        </a:p>
      </xdr:txBody>
    </xdr:sp>
    <xdr:clientData/>
  </xdr:twoCellAnchor>
  <xdr:twoCellAnchor>
    <xdr:from>
      <xdr:col>6</xdr:col>
      <xdr:colOff>182880</xdr:colOff>
      <xdr:row>12</xdr:row>
      <xdr:rowOff>182880</xdr:rowOff>
    </xdr:from>
    <xdr:to>
      <xdr:col>8</xdr:col>
      <xdr:colOff>495300</xdr:colOff>
      <xdr:row>15</xdr:row>
      <xdr:rowOff>114300</xdr:rowOff>
    </xdr:to>
    <xdr:sp macro="" textlink="">
      <xdr:nvSpPr>
        <xdr:cNvPr id="16" name="線吹き出し 1 (枠付き)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2918460" y="2606040"/>
          <a:ext cx="1379220" cy="502920"/>
        </a:xfrm>
        <a:prstGeom prst="borderCallout1">
          <a:avLst>
            <a:gd name="adj1" fmla="val 56069"/>
            <a:gd name="adj2" fmla="val -713"/>
            <a:gd name="adj3" fmla="val -37572"/>
            <a:gd name="adj4" fmla="val -21231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該当する輸送ルートで使用する車種と積載量を記入</a:t>
          </a:r>
        </a:p>
      </xdr:txBody>
    </xdr:sp>
    <xdr:clientData/>
  </xdr:twoCellAnchor>
  <xdr:twoCellAnchor>
    <xdr:from>
      <xdr:col>10</xdr:col>
      <xdr:colOff>160019</xdr:colOff>
      <xdr:row>12</xdr:row>
      <xdr:rowOff>146685</xdr:rowOff>
    </xdr:from>
    <xdr:to>
      <xdr:col>12</xdr:col>
      <xdr:colOff>504824</xdr:colOff>
      <xdr:row>15</xdr:row>
      <xdr:rowOff>78105</xdr:rowOff>
    </xdr:to>
    <xdr:sp macro="" textlink="">
      <xdr:nvSpPr>
        <xdr:cNvPr id="18" name="線吹き出し 1 (枠付き)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532119" y="2489835"/>
          <a:ext cx="1830705" cy="502920"/>
        </a:xfrm>
        <a:prstGeom prst="borderCallout1">
          <a:avLst>
            <a:gd name="adj1" fmla="val 56069"/>
            <a:gd name="adj2" fmla="val -713"/>
            <a:gd name="adj3" fmla="val -37572"/>
            <a:gd name="adj4" fmla="val -21231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各輸送ルートにおける１日当たりの輸送台数（延べ）を記入</a:t>
          </a:r>
        </a:p>
      </xdr:txBody>
    </xdr:sp>
    <xdr:clientData/>
  </xdr:twoCellAnchor>
  <xdr:twoCellAnchor>
    <xdr:from>
      <xdr:col>14</xdr:col>
      <xdr:colOff>438149</xdr:colOff>
      <xdr:row>2</xdr:row>
      <xdr:rowOff>9525</xdr:rowOff>
    </xdr:from>
    <xdr:to>
      <xdr:col>19</xdr:col>
      <xdr:colOff>342900</xdr:colOff>
      <xdr:row>4</xdr:row>
      <xdr:rowOff>66675</xdr:rowOff>
    </xdr:to>
    <xdr:sp macro="" textlink="">
      <xdr:nvSpPr>
        <xdr:cNvPr id="12" name="線吹き出し 1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8782049" y="257175"/>
          <a:ext cx="3343276" cy="266700"/>
        </a:xfrm>
        <a:prstGeom prst="borderCallout1">
          <a:avLst>
            <a:gd name="adj1" fmla="val 56069"/>
            <a:gd name="adj2" fmla="val -713"/>
            <a:gd name="adj3" fmla="val 440999"/>
            <a:gd name="adj4" fmla="val -15952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各輸送ルートにおける輸送１回当たりの標準輸走行時間を記入</a:t>
          </a:r>
        </a:p>
      </xdr:txBody>
    </xdr:sp>
    <xdr:clientData/>
  </xdr:twoCellAnchor>
  <xdr:twoCellAnchor>
    <xdr:from>
      <xdr:col>9</xdr:col>
      <xdr:colOff>47625</xdr:colOff>
      <xdr:row>2</xdr:row>
      <xdr:rowOff>0</xdr:rowOff>
    </xdr:from>
    <xdr:to>
      <xdr:col>11</xdr:col>
      <xdr:colOff>552450</xdr:colOff>
      <xdr:row>4</xdr:row>
      <xdr:rowOff>57150</xdr:rowOff>
    </xdr:to>
    <xdr:sp macro="" textlink="">
      <xdr:nvSpPr>
        <xdr:cNvPr id="17" name="線吹き出し 1 (枠付き)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4838700" y="247650"/>
          <a:ext cx="1828800" cy="266700"/>
        </a:xfrm>
        <a:prstGeom prst="borderCallout1">
          <a:avLst>
            <a:gd name="adj1" fmla="val 56069"/>
            <a:gd name="adj2" fmla="val 100709"/>
            <a:gd name="adj3" fmla="val 476713"/>
            <a:gd name="adj4" fmla="val 140722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各輸送ルートの距離（片道）を記入</a:t>
          </a:r>
        </a:p>
      </xdr:txBody>
    </xdr:sp>
    <xdr:clientData/>
  </xdr:twoCellAnchor>
  <xdr:twoCellAnchor>
    <xdr:from>
      <xdr:col>14</xdr:col>
      <xdr:colOff>123825</xdr:colOff>
      <xdr:row>12</xdr:row>
      <xdr:rowOff>133351</xdr:rowOff>
    </xdr:from>
    <xdr:to>
      <xdr:col>17</xdr:col>
      <xdr:colOff>561975</xdr:colOff>
      <xdr:row>15</xdr:row>
      <xdr:rowOff>133351</xdr:rowOff>
    </xdr:to>
    <xdr:sp macro="" textlink="">
      <xdr:nvSpPr>
        <xdr:cNvPr id="4" name="線吹き出し 1 (枠付き)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8467725" y="2476501"/>
          <a:ext cx="2676525" cy="571500"/>
        </a:xfrm>
        <a:prstGeom prst="borderCallout1">
          <a:avLst>
            <a:gd name="adj1" fmla="val -1902"/>
            <a:gd name="adj2" fmla="val 49152"/>
            <a:gd name="adj3" fmla="val -63949"/>
            <a:gd name="adj4" fmla="val 97118"/>
          </a:avLst>
        </a:prstGeom>
        <a:ln w="12700">
          <a:solidFill>
            <a:srgbClr val="FF0000"/>
          </a:solidFill>
          <a:prstDash val="dash"/>
          <a:headEnd type="none" w="med" len="med"/>
          <a:tailEnd type="arrow" w="med" len="med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800"/>
            <a:t>「燃料の種類」「最大積載重量」「積載率」を「燃料別・最大積載量別・積載率別輸送トンキロ当たり燃料使用量」の表に当てはめ、該当する係数を記入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388620</xdr:colOff>
      <xdr:row>9</xdr:row>
      <xdr:rowOff>53340</xdr:rowOff>
    </xdr:from>
    <xdr:to>
      <xdr:col>7</xdr:col>
      <xdr:colOff>182880</xdr:colOff>
      <xdr:row>11</xdr:row>
      <xdr:rowOff>7620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/>
      </xdr:nvSpPr>
      <xdr:spPr>
        <a:xfrm>
          <a:off x="4556760" y="1823085"/>
          <a:ext cx="4572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①</a:t>
          </a:r>
        </a:p>
      </xdr:txBody>
    </xdr:sp>
    <xdr:clientData/>
  </xdr:twoCellAnchor>
  <xdr:twoCellAnchor>
    <xdr:from>
      <xdr:col>9</xdr:col>
      <xdr:colOff>7620</xdr:colOff>
      <xdr:row>9</xdr:row>
      <xdr:rowOff>68580</xdr:rowOff>
    </xdr:from>
    <xdr:to>
      <xdr:col>9</xdr:col>
      <xdr:colOff>350520</xdr:colOff>
      <xdr:row>11</xdr:row>
      <xdr:rowOff>7821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/>
      </xdr:nvSpPr>
      <xdr:spPr>
        <a:xfrm>
          <a:off x="6187440" y="1830705"/>
          <a:ext cx="381000" cy="2895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800"/>
            <a:t>②</a:t>
          </a:r>
        </a:p>
      </xdr:txBody>
    </xdr:sp>
    <xdr:clientData/>
  </xdr:twoCellAnchor>
  <xdr:twoCellAnchor>
    <xdr:from>
      <xdr:col>2</xdr:col>
      <xdr:colOff>320040</xdr:colOff>
      <xdr:row>4</xdr:row>
      <xdr:rowOff>76200</xdr:rowOff>
    </xdr:from>
    <xdr:to>
      <xdr:col>12</xdr:col>
      <xdr:colOff>388620</xdr:colOff>
      <xdr:row>19</xdr:row>
      <xdr:rowOff>28577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1536065" y="838200"/>
          <a:ext cx="6170930" cy="2378077"/>
          <a:chOff x="1691640" y="876300"/>
          <a:chExt cx="6926580" cy="2524127"/>
        </a:xfrm>
      </xdr:grpSpPr>
      <xdr:grpSp>
        <xdr:nvGrpSpPr>
          <xdr:cNvPr id="4140" name="グループ化 40">
            <a:extLst>
              <a:ext uri="{FF2B5EF4-FFF2-40B4-BE49-F238E27FC236}">
                <a16:creationId xmlns:a16="http://schemas.microsoft.com/office/drawing/2014/main" id="{00000000-0008-0000-0200-00002C100000}"/>
              </a:ext>
            </a:extLst>
          </xdr:cNvPr>
          <xdr:cNvGrpSpPr>
            <a:grpSpLocks/>
          </xdr:cNvGrpSpPr>
        </xdr:nvGrpSpPr>
        <xdr:grpSpPr bwMode="auto">
          <a:xfrm>
            <a:off x="1691640" y="876300"/>
            <a:ext cx="6926580" cy="2524127"/>
            <a:chOff x="1287780" y="655320"/>
            <a:chExt cx="6172200" cy="2474783"/>
          </a:xfrm>
        </xdr:grpSpPr>
        <xdr:sp macro="" textlink="">
          <xdr:nvSpPr>
            <xdr:cNvPr id="44" name="角丸四角形 43">
              <a:extLst>
                <a:ext uri="{FF2B5EF4-FFF2-40B4-BE49-F238E27FC236}">
                  <a16:creationId xmlns:a16="http://schemas.microsoft.com/office/drawing/2014/main" id="{00000000-0008-0000-0200-00002C000000}"/>
                </a:ext>
              </a:extLst>
            </xdr:cNvPr>
            <xdr:cNvSpPr/>
          </xdr:nvSpPr>
          <xdr:spPr>
            <a:xfrm>
              <a:off x="1829469" y="655320"/>
              <a:ext cx="5630511" cy="1689202"/>
            </a:xfrm>
            <a:prstGeom prst="roundRect">
              <a:avLst>
                <a:gd name="adj" fmla="val 4182"/>
              </a:avLst>
            </a:prstGeom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ctr"/>
            <a:lstStyle/>
            <a:p>
              <a:pPr algn="ctr">
                <a:lnSpc>
                  <a:spcPts val="1000"/>
                </a:lnSpc>
              </a:pPr>
              <a:endParaRPr kumimoji="1" lang="ja-JP" altLang="en-US" sz="800">
                <a:solidFill>
                  <a:sysClr val="windowText" lastClr="000000"/>
                </a:solidFill>
              </a:endParaRPr>
            </a:p>
          </xdr:txBody>
        </xdr:sp>
        <xdr:grpSp>
          <xdr:nvGrpSpPr>
            <xdr:cNvPr id="4144" name="グループ化 44">
              <a:extLs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287780" y="754685"/>
              <a:ext cx="5988329" cy="2375418"/>
              <a:chOff x="1287780" y="754685"/>
              <a:chExt cx="5988329" cy="2375418"/>
            </a:xfrm>
          </xdr:grpSpPr>
          <xdr:sp macro="" textlink="">
            <xdr:nvSpPr>
              <xdr:cNvPr id="46" name="角丸四角形 45">
                <a:extLst>
                  <a:ext uri="{FF2B5EF4-FFF2-40B4-BE49-F238E27FC236}">
                    <a16:creationId xmlns:a16="http://schemas.microsoft.com/office/drawing/2014/main" id="{00000000-0008-0000-0200-00002E000000}"/>
                  </a:ext>
                </a:extLst>
              </xdr:cNvPr>
              <xdr:cNvSpPr/>
            </xdr:nvSpPr>
            <xdr:spPr>
              <a:xfrm>
                <a:off x="1287780" y="754685"/>
                <a:ext cx="1121525" cy="580902"/>
              </a:xfrm>
              <a:prstGeom prst="roundRect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>
                  <a:lnSpc>
                    <a:spcPts val="1000"/>
                  </a:lnSpc>
                </a:pPr>
                <a:r>
                  <a:rPr kumimoji="1" lang="en-US" altLang="ja-JP" sz="1100" b="1"/>
                  <a:t>CO</a:t>
                </a:r>
                <a:r>
                  <a:rPr kumimoji="1" lang="en-US" altLang="ja-JP" sz="1100" b="1" baseline="-25000"/>
                  <a:t>2</a:t>
                </a:r>
                <a:r>
                  <a:rPr kumimoji="1" lang="ja-JP" altLang="en-US" sz="1100" b="1"/>
                  <a:t>排出量</a:t>
                </a:r>
                <a:endParaRPr kumimoji="1" lang="en-US" altLang="ja-JP" sz="1100" b="1"/>
              </a:p>
              <a:p>
                <a:pPr algn="ctr">
                  <a:lnSpc>
                    <a:spcPts val="1400"/>
                  </a:lnSpc>
                </a:pPr>
                <a:r>
                  <a:rPr kumimoji="1" lang="en-US" altLang="ja-JP" sz="800"/>
                  <a:t>(t-CO</a:t>
                </a:r>
                <a:r>
                  <a:rPr kumimoji="1" lang="en-US" altLang="ja-JP" sz="800" baseline="-25000"/>
                  <a:t>2</a:t>
                </a:r>
                <a:r>
                  <a:rPr kumimoji="1" lang="en-US" altLang="ja-JP" sz="800"/>
                  <a:t>)</a:t>
                </a:r>
                <a:endParaRPr kumimoji="1" lang="ja-JP" altLang="en-US" sz="800"/>
              </a:p>
            </xdr:txBody>
          </xdr:sp>
          <xdr:sp macro="" textlink="">
            <xdr:nvSpPr>
              <xdr:cNvPr id="47" name="角丸四角形 46">
                <a:extLst>
                  <a:ext uri="{FF2B5EF4-FFF2-40B4-BE49-F238E27FC236}">
                    <a16:creationId xmlns:a16="http://schemas.microsoft.com/office/drawing/2014/main" id="{00000000-0008-0000-0200-00002F000000}"/>
                  </a:ext>
                </a:extLst>
              </xdr:cNvPr>
              <xdr:cNvSpPr/>
            </xdr:nvSpPr>
            <xdr:spPr>
              <a:xfrm>
                <a:off x="2744999" y="754685"/>
                <a:ext cx="1121525" cy="580902"/>
              </a:xfrm>
              <a:prstGeom prst="roundRect">
                <a:avLst/>
              </a:prstGeom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>
                  <a:lnSpc>
                    <a:spcPts val="1200"/>
                  </a:lnSpc>
                </a:pPr>
                <a:r>
                  <a:rPr kumimoji="1" lang="ja-JP" altLang="en-US" sz="1100" b="1">
                    <a:solidFill>
                      <a:sysClr val="windowText" lastClr="000000"/>
                    </a:solidFill>
                  </a:rPr>
                  <a:t>輸送トンキロ</a:t>
                </a:r>
                <a:endParaRPr kumimoji="1" lang="en-US" altLang="ja-JP" sz="1100" b="1">
                  <a:solidFill>
                    <a:sysClr val="windowText" lastClr="000000"/>
                  </a:solidFill>
                </a:endParaRPr>
              </a:p>
              <a:p>
                <a:pPr algn="ctr">
                  <a:lnSpc>
                    <a:spcPts val="1200"/>
                  </a:lnSpc>
                </a:pPr>
                <a:r>
                  <a:rPr kumimoji="1" lang="ja-JP" altLang="en-US" sz="800">
                    <a:solidFill>
                      <a:sysClr val="windowText" lastClr="000000"/>
                    </a:solidFill>
                  </a:rPr>
                  <a:t>（トンキロ）</a:t>
                </a:r>
              </a:p>
            </xdr:txBody>
          </xdr:sp>
          <xdr:sp macro="" textlink="">
            <xdr:nvSpPr>
              <xdr:cNvPr id="48" name="角丸四角形 47">
                <a:extLst>
                  <a:ext uri="{FF2B5EF4-FFF2-40B4-BE49-F238E27FC236}">
                    <a16:creationId xmlns:a16="http://schemas.microsoft.com/office/drawing/2014/main" id="{00000000-0008-0000-0200-000030000000}"/>
                  </a:ext>
                </a:extLst>
              </xdr:cNvPr>
              <xdr:cNvSpPr/>
            </xdr:nvSpPr>
            <xdr:spPr>
              <a:xfrm>
                <a:off x="4103036" y="769972"/>
                <a:ext cx="1724249" cy="565615"/>
              </a:xfrm>
              <a:prstGeom prst="roundRect">
                <a:avLst/>
              </a:prstGeom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t"/>
              <a:lstStyle/>
              <a:p>
                <a:pPr algn="ctr">
                  <a:lnSpc>
                    <a:spcPts val="1000"/>
                  </a:lnSpc>
                </a:pPr>
                <a:r>
                  <a:rPr kumimoji="1" lang="ja-JP" altLang="en-US" sz="1100" b="1">
                    <a:solidFill>
                      <a:sysClr val="windowText" lastClr="000000"/>
                    </a:solidFill>
                  </a:rPr>
                  <a:t>改良トンキロ法</a:t>
                </a:r>
                <a:endParaRPr kumimoji="1" lang="en-US" altLang="ja-JP" sz="1100" b="1">
                  <a:solidFill>
                    <a:sysClr val="windowText" lastClr="000000"/>
                  </a:solidFill>
                </a:endParaRPr>
              </a:p>
              <a:p>
                <a:pPr algn="ctr">
                  <a:lnSpc>
                    <a:spcPts val="1000"/>
                  </a:lnSpc>
                </a:pPr>
                <a:r>
                  <a:rPr kumimoji="1" lang="ja-JP" altLang="en-US" sz="1100" b="1">
                    <a:solidFill>
                      <a:sysClr val="windowText" lastClr="000000"/>
                    </a:solidFill>
                  </a:rPr>
                  <a:t>燃料使用原単位</a:t>
                </a:r>
                <a:endParaRPr kumimoji="1" lang="en-US" altLang="ja-JP" sz="1100" b="1">
                  <a:solidFill>
                    <a:sysClr val="windowText" lastClr="000000"/>
                  </a:solidFill>
                </a:endParaRPr>
              </a:p>
            </xdr:txBody>
          </xdr:sp>
          <xdr:sp macro="" textlink="">
            <xdr:nvSpPr>
              <xdr:cNvPr id="49" name="角丸四角形 48">
                <a:extLst>
                  <a:ext uri="{FF2B5EF4-FFF2-40B4-BE49-F238E27FC236}">
                    <a16:creationId xmlns:a16="http://schemas.microsoft.com/office/drawing/2014/main" id="{00000000-0008-0000-0200-000031000000}"/>
                  </a:ext>
                </a:extLst>
              </xdr:cNvPr>
              <xdr:cNvSpPr/>
            </xdr:nvSpPr>
            <xdr:spPr>
              <a:xfrm>
                <a:off x="6056167" y="769972"/>
                <a:ext cx="1121525" cy="565615"/>
              </a:xfrm>
              <a:prstGeom prst="roundRect">
                <a:avLst/>
              </a:prstGeom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</xdr:spPr>
            <xdr:style>
              <a:lnRef idx="2">
                <a:schemeClr val="accent1">
                  <a:shade val="50000"/>
                </a:schemeClr>
              </a:lnRef>
              <a:fillRef idx="1">
                <a:schemeClr val="accent1"/>
              </a:fillRef>
              <a:effectRef idx="0">
                <a:schemeClr val="accent1"/>
              </a:effectRef>
              <a:fontRef idx="minor">
                <a:schemeClr val="lt1"/>
              </a:fontRef>
            </xdr:style>
            <xdr:txBody>
              <a:bodyPr vertOverflow="clip" horzOverflow="clip" rtlCol="0" anchor="ctr"/>
              <a:lstStyle/>
              <a:p>
                <a:pPr algn="ctr">
                  <a:lnSpc>
                    <a:spcPts val="1000"/>
                  </a:lnSpc>
                </a:pPr>
                <a:r>
                  <a:rPr kumimoji="1" lang="en-US" altLang="ja-JP" sz="1100" b="1">
                    <a:solidFill>
                      <a:sysClr val="windowText" lastClr="000000"/>
                    </a:solidFill>
                  </a:rPr>
                  <a:t>1/1,000</a:t>
                </a:r>
              </a:p>
              <a:p>
                <a:pPr algn="ctr">
                  <a:lnSpc>
                    <a:spcPts val="1400"/>
                  </a:lnSpc>
                </a:pPr>
                <a:r>
                  <a:rPr kumimoji="1" lang="en-US" altLang="ja-JP" sz="800">
                    <a:solidFill>
                      <a:sysClr val="windowText" lastClr="000000"/>
                    </a:solidFill>
                  </a:rPr>
                  <a:t>(</a:t>
                </a:r>
                <a:r>
                  <a:rPr kumimoji="1" lang="ja-JP" altLang="en-US" sz="800">
                    <a:solidFill>
                      <a:sysClr val="windowText" lastClr="000000"/>
                    </a:solidFill>
                  </a:rPr>
                  <a:t>㎘</a:t>
                </a:r>
                <a:r>
                  <a:rPr kumimoji="1" lang="en-US" altLang="ja-JP" sz="800">
                    <a:solidFill>
                      <a:sysClr val="windowText" lastClr="000000"/>
                    </a:solidFill>
                  </a:rPr>
                  <a:t>/ℓ)</a:t>
                </a:r>
                <a:endParaRPr kumimoji="1" lang="ja-JP" altLang="en-US" sz="800">
                  <a:solidFill>
                    <a:sysClr val="windowText" lastClr="000000"/>
                  </a:solidFill>
                </a:endParaRPr>
              </a:p>
            </xdr:txBody>
          </xdr:sp>
          <xdr:sp macro="" textlink="">
            <xdr:nvSpPr>
              <xdr:cNvPr id="50" name="テキスト ボックス 49">
                <a:extLst>
                  <a:ext uri="{FF2B5EF4-FFF2-40B4-BE49-F238E27FC236}">
                    <a16:creationId xmlns:a16="http://schemas.microsoft.com/office/drawing/2014/main" id="{00000000-0008-0000-0200-000032000000}"/>
                  </a:ext>
                </a:extLst>
              </xdr:cNvPr>
              <xdr:cNvSpPr txBox="1"/>
            </xdr:nvSpPr>
            <xdr:spPr>
              <a:xfrm>
                <a:off x="5750990" y="854050"/>
                <a:ext cx="366212" cy="351599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en-US" altLang="ja-JP" sz="1600"/>
                  <a:t>×</a:t>
                </a:r>
                <a:endParaRPr kumimoji="1" lang="ja-JP" altLang="en-US" sz="1600"/>
              </a:p>
            </xdr:txBody>
          </xdr:sp>
          <xdr:sp macro="" textlink="">
            <xdr:nvSpPr>
              <xdr:cNvPr id="51" name="テキスト ボックス 50">
                <a:extLst>
                  <a:ext uri="{FF2B5EF4-FFF2-40B4-BE49-F238E27FC236}">
                    <a16:creationId xmlns:a16="http://schemas.microsoft.com/office/drawing/2014/main" id="{00000000-0008-0000-0200-000033000000}"/>
                  </a:ext>
                </a:extLst>
              </xdr:cNvPr>
              <xdr:cNvSpPr txBox="1"/>
            </xdr:nvSpPr>
            <xdr:spPr>
              <a:xfrm>
                <a:off x="3797859" y="838763"/>
                <a:ext cx="366212" cy="3592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en-US" altLang="ja-JP" sz="1600"/>
                  <a:t>×</a:t>
                </a:r>
                <a:endParaRPr kumimoji="1" lang="ja-JP" altLang="en-US" sz="1600"/>
              </a:p>
            </xdr:txBody>
          </xdr:sp>
          <xdr:sp macro="" textlink="">
            <xdr:nvSpPr>
              <xdr:cNvPr id="52" name="テキスト ボックス 51">
                <a:extLst>
                  <a:ext uri="{FF2B5EF4-FFF2-40B4-BE49-F238E27FC236}">
                    <a16:creationId xmlns:a16="http://schemas.microsoft.com/office/drawing/2014/main" id="{00000000-0008-0000-0200-000034000000}"/>
                  </a:ext>
                </a:extLst>
              </xdr:cNvPr>
              <xdr:cNvSpPr txBox="1"/>
            </xdr:nvSpPr>
            <xdr:spPr>
              <a:xfrm>
                <a:off x="2409305" y="838763"/>
                <a:ext cx="358583" cy="359242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600"/>
                  <a:t>＝</a:t>
                </a:r>
              </a:p>
            </xdr:txBody>
          </xdr:sp>
          <xdr:grpSp>
            <xdr:nvGrpSpPr>
              <xdr:cNvPr id="4152" name="グループ化 52">
                <a:extLst>
                  <a:ext uri="{FF2B5EF4-FFF2-40B4-BE49-F238E27FC236}">
                    <a16:creationId xmlns:a16="http://schemas.microsoft.com/office/drawing/2014/main" id="{00000000-0008-0000-0200-0000381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025140" y="1432560"/>
                <a:ext cx="4168140" cy="583620"/>
                <a:chOff x="3368040" y="3192780"/>
                <a:chExt cx="4168140" cy="583620"/>
              </a:xfrm>
            </xdr:grpSpPr>
            <xdr:grpSp>
              <xdr:nvGrpSpPr>
                <xdr:cNvPr id="4162" name="グループ化 62">
                  <a:extLst>
                    <a:ext uri="{FF2B5EF4-FFF2-40B4-BE49-F238E27FC236}">
                      <a16:creationId xmlns:a16="http://schemas.microsoft.com/office/drawing/2014/main" id="{00000000-0008-0000-0200-0000421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657600" y="3192780"/>
                  <a:ext cx="3878580" cy="583620"/>
                  <a:chOff x="4267200" y="4358640"/>
                  <a:chExt cx="3878580" cy="583620"/>
                </a:xfrm>
              </xdr:grpSpPr>
              <xdr:sp macro="" textlink="">
                <xdr:nvSpPr>
                  <xdr:cNvPr id="65" name="角丸四角形 64">
                    <a:extLst>
                      <a:ext uri="{FF2B5EF4-FFF2-40B4-BE49-F238E27FC236}">
                        <a16:creationId xmlns:a16="http://schemas.microsoft.com/office/drawing/2014/main" id="{00000000-0008-0000-0200-000041000000}"/>
                      </a:ext>
                    </a:extLst>
                  </xdr:cNvPr>
                  <xdr:cNvSpPr/>
                </xdr:nvSpPr>
                <xdr:spPr>
                  <a:xfrm>
                    <a:off x="4269705" y="4368675"/>
                    <a:ext cx="1121525" cy="565615"/>
                  </a:xfrm>
                  <a:prstGeom prst="roundRect">
                    <a:avLst/>
                  </a:prstGeom>
                  <a:solidFill>
                    <a:sysClr val="window" lastClr="FFFFFF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>
                      <a:lnSpc>
                        <a:spcPts val="1400"/>
                      </a:lnSpc>
                    </a:pPr>
                    <a:r>
                      <a:rPr kumimoji="1" lang="ja-JP" altLang="en-US" sz="1100" b="1">
                        <a:solidFill>
                          <a:sysClr val="windowText" lastClr="000000"/>
                        </a:solidFill>
                      </a:rPr>
                      <a:t>単位発熱量</a:t>
                    </a:r>
                    <a:endParaRPr kumimoji="1" lang="en-US" altLang="ja-JP" sz="1100" b="1">
                      <a:solidFill>
                        <a:sysClr val="windowText" lastClr="000000"/>
                      </a:solidFill>
                    </a:endParaRPr>
                  </a:p>
                  <a:p>
                    <a:pPr algn="ctr">
                      <a:lnSpc>
                        <a:spcPts val="1000"/>
                      </a:lnSpc>
                    </a:pP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(GJ/</a:t>
                    </a:r>
                    <a:r>
                      <a:rPr kumimoji="1" lang="ja-JP" altLang="en-US" sz="800">
                        <a:solidFill>
                          <a:sysClr val="windowText" lastClr="000000"/>
                        </a:solidFill>
                      </a:rPr>
                      <a:t>㎘</a:t>
                    </a: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)</a:t>
                    </a:r>
                    <a:endParaRPr kumimoji="1" lang="ja-JP" altLang="en-US" sz="800">
                      <a:solidFill>
                        <a:sysClr val="windowText" lastClr="000000"/>
                      </a:solidFill>
                    </a:endParaRPr>
                  </a:p>
                </xdr:txBody>
              </xdr:sp>
              <xdr:sp macro="" textlink="">
                <xdr:nvSpPr>
                  <xdr:cNvPr id="66" name="角丸四角形 65">
                    <a:extLst>
                      <a:ext uri="{FF2B5EF4-FFF2-40B4-BE49-F238E27FC236}">
                        <a16:creationId xmlns:a16="http://schemas.microsoft.com/office/drawing/2014/main" id="{00000000-0008-0000-0200-000042000000}"/>
                      </a:ext>
                    </a:extLst>
                  </xdr:cNvPr>
                  <xdr:cNvSpPr/>
                </xdr:nvSpPr>
                <xdr:spPr>
                  <a:xfrm>
                    <a:off x="5635371" y="4376318"/>
                    <a:ext cx="1113895" cy="565615"/>
                  </a:xfrm>
                  <a:prstGeom prst="roundRect">
                    <a:avLst/>
                  </a:prstGeom>
                  <a:solidFill>
                    <a:sysClr val="window" lastClr="FFFFFF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>
                      <a:lnSpc>
                        <a:spcPts val="1000"/>
                      </a:lnSpc>
                    </a:pPr>
                    <a:r>
                      <a:rPr kumimoji="1" lang="ja-JP" altLang="en-US" sz="1100" b="1">
                        <a:solidFill>
                          <a:sysClr val="windowText" lastClr="000000"/>
                        </a:solidFill>
                      </a:rPr>
                      <a:t>排出係数</a:t>
                    </a:r>
                    <a:endParaRPr kumimoji="1" lang="en-US" altLang="ja-JP" sz="1100" b="1">
                      <a:solidFill>
                        <a:sysClr val="windowText" lastClr="000000"/>
                      </a:solidFill>
                    </a:endParaRPr>
                  </a:p>
                  <a:p>
                    <a:pPr algn="ctr">
                      <a:lnSpc>
                        <a:spcPts val="1400"/>
                      </a:lnSpc>
                    </a:pP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(t-C/GJ)</a:t>
                    </a:r>
                    <a:endParaRPr kumimoji="1" lang="ja-JP" altLang="en-US" sz="800">
                      <a:solidFill>
                        <a:sysClr val="windowText" lastClr="000000"/>
                      </a:solidFill>
                    </a:endParaRPr>
                  </a:p>
                </xdr:txBody>
              </xdr:sp>
              <xdr:sp macro="" textlink="">
                <xdr:nvSpPr>
                  <xdr:cNvPr id="67" name="角丸四角形 66">
                    <a:extLst>
                      <a:ext uri="{FF2B5EF4-FFF2-40B4-BE49-F238E27FC236}">
                        <a16:creationId xmlns:a16="http://schemas.microsoft.com/office/drawing/2014/main" id="{00000000-0008-0000-0200-000043000000}"/>
                      </a:ext>
                    </a:extLst>
                  </xdr:cNvPr>
                  <xdr:cNvSpPr/>
                </xdr:nvSpPr>
                <xdr:spPr>
                  <a:xfrm>
                    <a:off x="7023926" y="4376318"/>
                    <a:ext cx="1113895" cy="565615"/>
                  </a:xfrm>
                  <a:prstGeom prst="roundRect">
                    <a:avLst/>
                  </a:prstGeom>
                  <a:solidFill>
                    <a:sysClr val="window" lastClr="FFFFFF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>
                      <a:lnSpc>
                        <a:spcPts val="1400"/>
                      </a:lnSpc>
                    </a:pPr>
                    <a:r>
                      <a:rPr kumimoji="1" lang="en-US" altLang="ja-JP" sz="1100" b="1">
                        <a:solidFill>
                          <a:sysClr val="windowText" lastClr="000000"/>
                        </a:solidFill>
                      </a:rPr>
                      <a:t>44/12</a:t>
                    </a:r>
                  </a:p>
                  <a:p>
                    <a:pPr algn="ctr">
                      <a:lnSpc>
                        <a:spcPts val="1000"/>
                      </a:lnSpc>
                    </a:pP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(t-CO</a:t>
                    </a:r>
                    <a:r>
                      <a:rPr kumimoji="1" lang="en-US" altLang="ja-JP" sz="800" baseline="-25000">
                        <a:solidFill>
                          <a:sysClr val="windowText" lastClr="000000"/>
                        </a:solidFill>
                      </a:rPr>
                      <a:t>2</a:t>
                    </a: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/t-C)</a:t>
                    </a:r>
                    <a:endParaRPr kumimoji="1" lang="ja-JP" altLang="en-US" sz="800">
                      <a:solidFill>
                        <a:sysClr val="windowText" lastClr="000000"/>
                      </a:solidFill>
                    </a:endParaRPr>
                  </a:p>
                </xdr:txBody>
              </xdr:sp>
              <xdr:sp macro="" textlink="">
                <xdr:nvSpPr>
                  <xdr:cNvPr id="68" name="テキスト ボックス 67">
                    <a:extLst>
                      <a:ext uri="{FF2B5EF4-FFF2-40B4-BE49-F238E27FC236}">
                        <a16:creationId xmlns:a16="http://schemas.microsoft.com/office/drawing/2014/main" id="{00000000-0008-0000-0200-000044000000}"/>
                      </a:ext>
                    </a:extLst>
                  </xdr:cNvPr>
                  <xdr:cNvSpPr txBox="1"/>
                </xdr:nvSpPr>
                <xdr:spPr>
                  <a:xfrm>
                    <a:off x="6703490" y="4468040"/>
                    <a:ext cx="358583" cy="36688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algn="ctr"/>
                    <a:r>
                      <a:rPr kumimoji="1" lang="en-US" altLang="ja-JP" sz="1600"/>
                      <a:t>×</a:t>
                    </a:r>
                    <a:endParaRPr kumimoji="1" lang="ja-JP" altLang="en-US" sz="1600"/>
                  </a:p>
                </xdr:txBody>
              </xdr:sp>
              <xdr:sp macro="" textlink="">
                <xdr:nvSpPr>
                  <xdr:cNvPr id="69" name="テキスト ボックス 68">
                    <a:extLst>
                      <a:ext uri="{FF2B5EF4-FFF2-40B4-BE49-F238E27FC236}">
                        <a16:creationId xmlns:a16="http://schemas.microsoft.com/office/drawing/2014/main" id="{00000000-0008-0000-0200-000045000000}"/>
                      </a:ext>
                    </a:extLst>
                  </xdr:cNvPr>
                  <xdr:cNvSpPr txBox="1"/>
                </xdr:nvSpPr>
                <xdr:spPr>
                  <a:xfrm>
                    <a:off x="5330195" y="4468040"/>
                    <a:ext cx="350953" cy="366885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algn="ctr"/>
                    <a:r>
                      <a:rPr kumimoji="1" lang="en-US" altLang="ja-JP" sz="1600"/>
                      <a:t>×</a:t>
                    </a:r>
                    <a:endParaRPr kumimoji="1" lang="ja-JP" altLang="en-US" sz="1600"/>
                  </a:p>
                </xdr:txBody>
              </xdr:sp>
            </xdr:grpSp>
            <xdr:sp macro="" textlink="">
              <xdr:nvSpPr>
                <xdr:cNvPr id="64" name="テキスト ボックス 63">
                  <a:extLst>
                    <a:ext uri="{FF2B5EF4-FFF2-40B4-BE49-F238E27FC236}">
                      <a16:creationId xmlns:a16="http://schemas.microsoft.com/office/drawing/2014/main" id="{00000000-0008-0000-0200-000040000000}"/>
                    </a:ext>
                  </a:extLst>
                </xdr:cNvPr>
                <xdr:cNvSpPr txBox="1"/>
              </xdr:nvSpPr>
              <xdr:spPr>
                <a:xfrm>
                  <a:off x="3370188" y="3317466"/>
                  <a:ext cx="358583" cy="351598"/>
                </a:xfrm>
                <a:prstGeom prst="rect">
                  <a:avLst/>
                </a:prstGeom>
                <a:noFill/>
                <a:ln w="9525" cmpd="sng">
                  <a:noFill/>
                </a:ln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dk1"/>
                </a:fontRef>
              </xdr:style>
              <xdr:txBody>
                <a:bodyPr vertOverflow="clip" horzOverflow="clip" wrap="square" rtlCol="0" anchor="ctr"/>
                <a:lstStyle/>
                <a:p>
                  <a:pPr algn="ctr"/>
                  <a:r>
                    <a:rPr kumimoji="1" lang="en-US" altLang="ja-JP" sz="1600"/>
                    <a:t>×</a:t>
                  </a:r>
                  <a:endParaRPr kumimoji="1" lang="ja-JP" altLang="en-US" sz="1600"/>
                </a:p>
              </xdr:txBody>
            </xdr:sp>
          </xdr:grpSp>
          <xdr:grpSp>
            <xdr:nvGrpSpPr>
              <xdr:cNvPr id="4153" name="グループ化 53">
                <a:extLst>
                  <a:ext uri="{FF2B5EF4-FFF2-40B4-BE49-F238E27FC236}">
                    <a16:creationId xmlns:a16="http://schemas.microsoft.com/office/drawing/2014/main" id="{00000000-0008-0000-0200-000039100000}"/>
                  </a:ext>
                </a:extLst>
              </xdr:cNvPr>
              <xdr:cNvGrpSpPr>
                <a:grpSpLocks/>
              </xdr:cNvGrpSpPr>
            </xdr:nvGrpSpPr>
            <xdr:grpSpPr bwMode="auto">
              <a:xfrm>
                <a:off x="3263035" y="2434549"/>
                <a:ext cx="4013074" cy="695554"/>
                <a:chOff x="3241039" y="2152100"/>
                <a:chExt cx="2756609" cy="787275"/>
              </a:xfrm>
            </xdr:grpSpPr>
            <xdr:grpSp>
              <xdr:nvGrpSpPr>
                <xdr:cNvPr id="4157" name="グループ化 57">
                  <a:extLst>
                    <a:ext uri="{FF2B5EF4-FFF2-40B4-BE49-F238E27FC236}">
                      <a16:creationId xmlns:a16="http://schemas.microsoft.com/office/drawing/2014/main" id="{00000000-0008-0000-0200-00003D100000}"/>
                    </a:ext>
                  </a:extLst>
                </xdr:cNvPr>
                <xdr:cNvGrpSpPr>
                  <a:grpSpLocks/>
                </xdr:cNvGrpSpPr>
              </xdr:nvGrpSpPr>
              <xdr:grpSpPr bwMode="auto">
                <a:xfrm>
                  <a:off x="3314700" y="2247900"/>
                  <a:ext cx="2476500" cy="583620"/>
                  <a:chOff x="3665220" y="3931920"/>
                  <a:chExt cx="2476500" cy="583620"/>
                </a:xfrm>
              </xdr:grpSpPr>
              <xdr:sp macro="" textlink="">
                <xdr:nvSpPr>
                  <xdr:cNvPr id="60" name="角丸四角形 59">
                    <a:extLst>
                      <a:ext uri="{FF2B5EF4-FFF2-40B4-BE49-F238E27FC236}">
                        <a16:creationId xmlns:a16="http://schemas.microsoft.com/office/drawing/2014/main" id="{00000000-0008-0000-0200-00003C000000}"/>
                      </a:ext>
                    </a:extLst>
                  </xdr:cNvPr>
                  <xdr:cNvSpPr/>
                </xdr:nvSpPr>
                <xdr:spPr>
                  <a:xfrm>
                    <a:off x="3665454" y="3941855"/>
                    <a:ext cx="1121510" cy="562339"/>
                  </a:xfrm>
                  <a:prstGeom prst="roundRect">
                    <a:avLst/>
                  </a:prstGeom>
                  <a:solidFill>
                    <a:sysClr val="window" lastClr="FFFFFF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>
                      <a:lnSpc>
                        <a:spcPts val="1200"/>
                      </a:lnSpc>
                    </a:pPr>
                    <a:r>
                      <a:rPr kumimoji="1" lang="ja-JP" altLang="en-US" sz="1100" b="1">
                        <a:solidFill>
                          <a:sysClr val="windowText" lastClr="000000"/>
                        </a:solidFill>
                      </a:rPr>
                      <a:t>輸送重量</a:t>
                    </a:r>
                    <a:endParaRPr kumimoji="1" lang="en-US" altLang="ja-JP" sz="1100" b="1">
                      <a:solidFill>
                        <a:sysClr val="windowText" lastClr="000000"/>
                      </a:solidFill>
                    </a:endParaRPr>
                  </a:p>
                  <a:p>
                    <a:pPr algn="ctr">
                      <a:lnSpc>
                        <a:spcPts val="1200"/>
                      </a:lnSpc>
                    </a:pPr>
                    <a:r>
                      <a:rPr kumimoji="1" lang="ja-JP" altLang="en-US" sz="800">
                        <a:solidFill>
                          <a:sysClr val="windowText" lastClr="000000"/>
                        </a:solidFill>
                      </a:rPr>
                      <a:t>（トン</a:t>
                    </a: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:t</a:t>
                    </a:r>
                    <a:r>
                      <a:rPr kumimoji="1" lang="ja-JP" altLang="en-US" sz="800">
                        <a:solidFill>
                          <a:sysClr val="windowText" lastClr="000000"/>
                        </a:solidFill>
                      </a:rPr>
                      <a:t>）</a:t>
                    </a:r>
                  </a:p>
                </xdr:txBody>
              </xdr:sp>
              <xdr:sp macro="" textlink="">
                <xdr:nvSpPr>
                  <xdr:cNvPr id="61" name="テキスト ボックス 60">
                    <a:extLst>
                      <a:ext uri="{FF2B5EF4-FFF2-40B4-BE49-F238E27FC236}">
                        <a16:creationId xmlns:a16="http://schemas.microsoft.com/office/drawing/2014/main" id="{00000000-0008-0000-0200-00003D000000}"/>
                      </a:ext>
                    </a:extLst>
                  </xdr:cNvPr>
                  <xdr:cNvSpPr txBox="1"/>
                </xdr:nvSpPr>
                <xdr:spPr>
                  <a:xfrm>
                    <a:off x="4724076" y="4054323"/>
                    <a:ext cx="361608" cy="354706"/>
                  </a:xfrm>
                  <a:prstGeom prst="rect">
                    <a:avLst/>
                  </a:prstGeom>
                  <a:noFill/>
                  <a:ln w="9525" cmpd="sng">
                    <a:noFill/>
                  </a:ln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dk1"/>
                  </a:fontRef>
                </xdr:style>
                <xdr:txBody>
                  <a:bodyPr vertOverflow="clip" horzOverflow="clip" wrap="square" rtlCol="0" anchor="ctr"/>
                  <a:lstStyle/>
                  <a:p>
                    <a:pPr algn="ctr"/>
                    <a:r>
                      <a:rPr kumimoji="1" lang="en-US" altLang="ja-JP" sz="1600"/>
                      <a:t>×</a:t>
                    </a:r>
                    <a:endParaRPr kumimoji="1" lang="ja-JP" altLang="en-US" sz="1600"/>
                  </a:p>
                </xdr:txBody>
              </xdr:sp>
              <xdr:sp macro="" textlink="">
                <xdr:nvSpPr>
                  <xdr:cNvPr id="62" name="角丸四角形 61">
                    <a:extLst>
                      <a:ext uri="{FF2B5EF4-FFF2-40B4-BE49-F238E27FC236}">
                        <a16:creationId xmlns:a16="http://schemas.microsoft.com/office/drawing/2014/main" id="{00000000-0008-0000-0200-00003E000000}"/>
                      </a:ext>
                    </a:extLst>
                  </xdr:cNvPr>
                  <xdr:cNvSpPr/>
                </xdr:nvSpPr>
                <xdr:spPr>
                  <a:xfrm>
                    <a:off x="5022796" y="3950507"/>
                    <a:ext cx="1116270" cy="562339"/>
                  </a:xfrm>
                  <a:prstGeom prst="roundRect">
                    <a:avLst/>
                  </a:prstGeom>
                  <a:solidFill>
                    <a:sysClr val="window" lastClr="FFFFFF"/>
                  </a:solidFill>
                  <a:ln>
                    <a:solidFill>
                      <a:sysClr val="windowText" lastClr="00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ctr"/>
                  <a:lstStyle/>
                  <a:p>
                    <a:pPr algn="ctr">
                      <a:lnSpc>
                        <a:spcPts val="1200"/>
                      </a:lnSpc>
                    </a:pPr>
                    <a:r>
                      <a:rPr kumimoji="1" lang="ja-JP" altLang="en-US" sz="1100" b="1">
                        <a:solidFill>
                          <a:sysClr val="windowText" lastClr="000000"/>
                        </a:solidFill>
                      </a:rPr>
                      <a:t>輸送距離</a:t>
                    </a:r>
                    <a:endParaRPr kumimoji="1" lang="en-US" altLang="ja-JP" sz="1100" b="1">
                      <a:solidFill>
                        <a:sysClr val="windowText" lastClr="000000"/>
                      </a:solidFill>
                    </a:endParaRPr>
                  </a:p>
                  <a:p>
                    <a:pPr algn="ctr">
                      <a:lnSpc>
                        <a:spcPts val="1200"/>
                      </a:lnSpc>
                    </a:pPr>
                    <a:r>
                      <a:rPr kumimoji="1" lang="ja-JP" altLang="en-US" sz="800">
                        <a:solidFill>
                          <a:sysClr val="windowText" lastClr="000000"/>
                        </a:solidFill>
                      </a:rPr>
                      <a:t>（キロメートル：</a:t>
                    </a:r>
                    <a:r>
                      <a:rPr kumimoji="1" lang="en-US" altLang="ja-JP" sz="800">
                        <a:solidFill>
                          <a:sysClr val="windowText" lastClr="000000"/>
                        </a:solidFill>
                      </a:rPr>
                      <a:t>km</a:t>
                    </a:r>
                    <a:r>
                      <a:rPr kumimoji="1" lang="ja-JP" altLang="en-US" sz="800">
                        <a:solidFill>
                          <a:sysClr val="windowText" lastClr="000000"/>
                        </a:solidFill>
                      </a:rPr>
                      <a:t>）</a:t>
                    </a:r>
                  </a:p>
                </xdr:txBody>
              </xdr:sp>
            </xdr:grpSp>
            <xdr:sp macro="" textlink="">
              <xdr:nvSpPr>
                <xdr:cNvPr id="59" name="角丸四角形 58">
                  <a:extLst>
                    <a:ext uri="{FF2B5EF4-FFF2-40B4-BE49-F238E27FC236}">
                      <a16:creationId xmlns:a16="http://schemas.microsoft.com/office/drawing/2014/main" id="{00000000-0008-0000-0200-00003B000000}"/>
                    </a:ext>
                  </a:extLst>
                </xdr:cNvPr>
                <xdr:cNvSpPr/>
              </xdr:nvSpPr>
              <xdr:spPr>
                <a:xfrm>
                  <a:off x="3241039" y="2152100"/>
                  <a:ext cx="2756609" cy="787275"/>
                </a:xfrm>
                <a:prstGeom prst="roundRect">
                  <a:avLst>
                    <a:gd name="adj" fmla="val 10842"/>
                  </a:avLst>
                </a:prstGeom>
                <a:noFill/>
                <a:ln w="12700">
                  <a:solidFill>
                    <a:sysClr val="windowText" lastClr="000000"/>
                  </a:solidFill>
                  <a:prstDash val="dash"/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ctr"/>
                <a:lstStyle/>
                <a:p>
                  <a:pPr algn="ctr">
                    <a:lnSpc>
                      <a:spcPts val="1400"/>
                    </a:lnSpc>
                  </a:pPr>
                  <a:endParaRPr kumimoji="1" lang="ja-JP" altLang="en-US" sz="800">
                    <a:solidFill>
                      <a:sysClr val="windowText" lastClr="000000"/>
                    </a:solidFill>
                  </a:endParaRPr>
                </a:p>
              </xdr:txBody>
            </xdr:sp>
          </xdr:grpSp>
          <xdr:cxnSp macro="">
            <xdr:nvCxnSpPr>
              <xdr:cNvPr id="55" name="カギ線コネクタ 54">
                <a:extLst>
                  <a:ext uri="{FF2B5EF4-FFF2-40B4-BE49-F238E27FC236}">
                    <a16:creationId xmlns:a16="http://schemas.microsoft.com/office/drawing/2014/main" id="{00000000-0008-0000-0200-000037000000}"/>
                  </a:ext>
                </a:extLst>
              </xdr:cNvPr>
              <xdr:cNvCxnSpPr>
                <a:stCxn id="59" idx="1"/>
              </xdr:cNvCxnSpPr>
            </xdr:nvCxnSpPr>
            <xdr:spPr>
              <a:xfrm rot="10800000">
                <a:off x="3011265" y="1349179"/>
                <a:ext cx="251771" cy="1436968"/>
              </a:xfrm>
              <a:prstGeom prst="bentConnector2">
                <a:avLst/>
              </a:prstGeom>
              <a:ln w="12700">
                <a:solidFill>
                  <a:sysClr val="windowText" lastClr="000000"/>
                </a:solidFill>
                <a:prstDash val="dash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56" name="右中かっこ 55">
                <a:extLst>
                  <a:ext uri="{FF2B5EF4-FFF2-40B4-BE49-F238E27FC236}">
                    <a16:creationId xmlns:a16="http://schemas.microsoft.com/office/drawing/2014/main" id="{00000000-0008-0000-0200-000038000000}"/>
                  </a:ext>
                </a:extLst>
              </xdr:cNvPr>
              <xdr:cNvSpPr/>
            </xdr:nvSpPr>
            <xdr:spPr>
              <a:xfrm rot="16200000" flipH="1">
                <a:off x="5171021" y="85730"/>
                <a:ext cx="145225" cy="3990186"/>
              </a:xfrm>
              <a:prstGeom prst="rightBrace">
                <a:avLst/>
              </a:prstGeom>
              <a:ln>
                <a:solidFill>
                  <a:sysClr val="windowText" lastClr="00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endParaRPr lang="ja-JP" altLang="en-US"/>
              </a:p>
            </xdr:txBody>
          </xdr:sp>
          <xdr:sp macro="" textlink="">
            <xdr:nvSpPr>
              <xdr:cNvPr id="57" name="テキスト ボックス 56">
                <a:extLst>
                  <a:ext uri="{FF2B5EF4-FFF2-40B4-BE49-F238E27FC236}">
                    <a16:creationId xmlns:a16="http://schemas.microsoft.com/office/drawing/2014/main" id="{00000000-0008-0000-0200-000039000000}"/>
                  </a:ext>
                </a:extLst>
              </xdr:cNvPr>
              <xdr:cNvSpPr txBox="1"/>
            </xdr:nvSpPr>
            <xdr:spPr>
              <a:xfrm>
                <a:off x="5056713" y="2122862"/>
                <a:ext cx="381471" cy="275164"/>
              </a:xfrm>
              <a:prstGeom prst="rect">
                <a:avLst/>
              </a:prstGeom>
              <a:noFill/>
              <a:ln w="9525" cmpd="sng">
                <a:noFill/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dk1"/>
              </a:fontRef>
            </xdr:style>
            <xdr:txBody>
              <a:bodyPr vertOverflow="clip" horzOverflow="clip" wrap="square" rtlCol="0" anchor="ctr"/>
              <a:lstStyle/>
              <a:p>
                <a:pPr algn="ctr"/>
                <a:r>
                  <a:rPr kumimoji="1" lang="ja-JP" altLang="en-US" sz="1050"/>
                  <a:t>③</a:t>
                </a:r>
              </a:p>
            </xdr:txBody>
          </xdr:sp>
        </xdr:grpSp>
      </xdr:grpSp>
      <xdr:grpSp>
        <xdr:nvGrpSpPr>
          <xdr:cNvPr id="4" name="グループ化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GrpSpPr/>
        </xdr:nvGrpSpPr>
        <xdr:grpSpPr>
          <a:xfrm>
            <a:off x="4842420" y="1314450"/>
            <a:ext cx="1952115" cy="972899"/>
            <a:chOff x="4842420" y="1314450"/>
            <a:chExt cx="1952115" cy="972899"/>
          </a:xfrm>
        </xdr:grpSpPr>
        <xdr:sp macro="" textlink="">
          <xdr:nvSpPr>
            <xdr:cNvPr id="42" name="テキスト ボックス 41">
              <a:extLst>
                <a:ext uri="{FF2B5EF4-FFF2-40B4-BE49-F238E27FC236}">
                  <a16:creationId xmlns:a16="http://schemas.microsoft.com/office/drawing/2014/main" id="{00000000-0008-0000-0200-00002A000000}"/>
                </a:ext>
              </a:extLst>
            </xdr:cNvPr>
            <xdr:cNvSpPr txBox="1"/>
          </xdr:nvSpPr>
          <xdr:spPr bwMode="auto">
            <a:xfrm>
              <a:off x="4842420" y="1991106"/>
              <a:ext cx="428095" cy="2962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050"/>
                <a:t>①</a:t>
              </a:r>
            </a:p>
          </xdr:txBody>
        </xdr:sp>
        <xdr:sp macro="" textlink="">
          <xdr:nvSpPr>
            <xdr:cNvPr id="43" name="テキスト ボックス 42">
              <a:extLst>
                <a:ext uri="{FF2B5EF4-FFF2-40B4-BE49-F238E27FC236}">
                  <a16:creationId xmlns:a16="http://schemas.microsoft.com/office/drawing/2014/main" id="{00000000-0008-0000-0200-00002B000000}"/>
                </a:ext>
              </a:extLst>
            </xdr:cNvPr>
            <xdr:cNvSpPr txBox="1"/>
          </xdr:nvSpPr>
          <xdr:spPr bwMode="auto">
            <a:xfrm>
              <a:off x="6366440" y="1991106"/>
              <a:ext cx="428095" cy="29624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ctr"/>
            <a:lstStyle/>
            <a:p>
              <a:pPr algn="ctr"/>
              <a:r>
                <a:rPr kumimoji="1" lang="ja-JP" altLang="en-US" sz="1050"/>
                <a:t>②</a:t>
              </a:r>
            </a:p>
          </xdr:txBody>
        </xdr:sp>
        <xdr:sp macro="" textlink="">
          <xdr:nvSpPr>
            <xdr:cNvPr id="2" name="テキスト ボックス 1">
              <a:extLst>
                <a:ext uri="{FF2B5EF4-FFF2-40B4-BE49-F238E27FC236}">
                  <a16:creationId xmlns:a16="http://schemas.microsoft.com/office/drawing/2014/main" id="{00000000-0008-0000-0200-000002000000}"/>
                </a:ext>
              </a:extLst>
            </xdr:cNvPr>
            <xdr:cNvSpPr txBox="1"/>
          </xdr:nvSpPr>
          <xdr:spPr>
            <a:xfrm>
              <a:off x="4857750" y="1314450"/>
              <a:ext cx="1924050" cy="27622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pPr marL="0" marR="0" indent="0" algn="ctr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kumimoji="1" lang="en-US" altLang="ja-JP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(ℓ/</a:t>
              </a:r>
              <a:r>
                <a:rPr kumimoji="1" lang="ja-JP" altLang="ja-JP" sz="900">
                  <a:solidFill>
                    <a:schemeClr val="dk1"/>
                  </a:solidFill>
                  <a:effectLst/>
                  <a:latin typeface="+mn-lt"/>
                  <a:ea typeface="+mn-ea"/>
                  <a:cs typeface="+mn-cs"/>
                </a:rPr>
                <a:t>トンキロ）</a:t>
              </a:r>
              <a:endParaRPr kumimoji="1" lang="ja-JP" altLang="en-US" sz="900"/>
            </a:p>
          </xdr:txBody>
        </xdr:sp>
      </xdr:grpSp>
    </xdr:grpSp>
    <xdr:clientData/>
  </xdr:twoCellAnchor>
  <xdr:twoCellAnchor>
    <xdr:from>
      <xdr:col>2</xdr:col>
      <xdr:colOff>146685</xdr:colOff>
      <xdr:row>11</xdr:row>
      <xdr:rowOff>153824</xdr:rowOff>
    </xdr:from>
    <xdr:to>
      <xdr:col>5</xdr:col>
      <xdr:colOff>401423</xdr:colOff>
      <xdr:row>37</xdr:row>
      <xdr:rowOff>9041</xdr:rowOff>
    </xdr:to>
    <xdr:cxnSp macro="">
      <xdr:nvCxnSpPr>
        <xdr:cNvPr id="72" name="カギ線コネクタ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CxnSpPr>
          <a:endCxn id="64" idx="2"/>
        </xdr:cNvCxnSpPr>
      </xdr:nvCxnSpPr>
      <xdr:spPr>
        <a:xfrm rot="10800000" flipH="1">
          <a:off x="1518285" y="2154074"/>
          <a:ext cx="2312138" cy="4351017"/>
        </a:xfrm>
        <a:prstGeom prst="bentConnector4">
          <a:avLst>
            <a:gd name="adj1" fmla="val -13417"/>
            <a:gd name="adj2" fmla="val 100017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428626</xdr:colOff>
      <xdr:row>8</xdr:row>
      <xdr:rowOff>142876</xdr:rowOff>
    </xdr:from>
    <xdr:to>
      <xdr:col>12</xdr:col>
      <xdr:colOff>209550</xdr:colOff>
      <xdr:row>13</xdr:row>
      <xdr:rowOff>76200</xdr:rowOff>
    </xdr:to>
    <xdr:sp macro="" textlink="">
      <xdr:nvSpPr>
        <xdr:cNvPr id="54" name="角丸四角形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/>
      </xdr:nvSpPr>
      <xdr:spPr bwMode="auto">
        <a:xfrm>
          <a:off x="3857626" y="1628776"/>
          <a:ext cx="4581524" cy="790574"/>
        </a:xfrm>
        <a:prstGeom prst="roundRect">
          <a:avLst>
            <a:gd name="adj" fmla="val 10842"/>
          </a:avLst>
        </a:prstGeom>
        <a:noFill/>
        <a:ln w="28575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>
            <a:lnSpc>
              <a:spcPts val="1400"/>
            </a:lnSpc>
          </a:pPr>
          <a:endParaRPr kumimoji="1" lang="ja-JP" altLang="en-US" sz="800">
            <a:ln w="57150">
              <a:solidFill>
                <a:schemeClr val="tx1"/>
              </a:solidFill>
            </a:ln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603941</xdr:colOff>
      <xdr:row>7</xdr:row>
      <xdr:rowOff>152463</xdr:rowOff>
    </xdr:from>
    <xdr:to>
      <xdr:col>14</xdr:col>
      <xdr:colOff>244671</xdr:colOff>
      <xdr:row>28</xdr:row>
      <xdr:rowOff>163638</xdr:rowOff>
    </xdr:to>
    <xdr:cxnSp macro="">
      <xdr:nvCxnSpPr>
        <xdr:cNvPr id="73" name="カギ線コネクタ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CxnSpPr/>
      </xdr:nvCxnSpPr>
      <xdr:spPr>
        <a:xfrm flipH="1" flipV="1">
          <a:off x="6852341" y="1571688"/>
          <a:ext cx="3024000" cy="3564000"/>
        </a:xfrm>
        <a:prstGeom prst="bentConnector4">
          <a:avLst>
            <a:gd name="adj1" fmla="val -7843"/>
            <a:gd name="adj2" fmla="val 99946"/>
          </a:avLst>
        </a:prstGeom>
        <a:ln w="19050">
          <a:solidFill>
            <a:srgbClr val="FF0000"/>
          </a:solidFill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31152</xdr:colOff>
      <xdr:row>35</xdr:row>
      <xdr:rowOff>122</xdr:rowOff>
    </xdr:from>
    <xdr:to>
      <xdr:col>10</xdr:col>
      <xdr:colOff>399466</xdr:colOff>
      <xdr:row>38</xdr:row>
      <xdr:rowOff>124422</xdr:rowOff>
    </xdr:to>
    <xdr:pic>
      <xdr:nvPicPr>
        <xdr:cNvPr id="3" name="table">
          <a:extLst>
            <a:ext uri="{FF2B5EF4-FFF2-40B4-BE49-F238E27FC236}">
              <a16:creationId xmlns:a16="http://schemas.microsoft.com/office/drawing/2014/main" id="{C73B9EF5-A148-6931-2504-1D1860E096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0352" y="5829422"/>
          <a:ext cx="5245114" cy="610075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</xdr:colOff>
      <xdr:row>22</xdr:row>
      <xdr:rowOff>57150</xdr:rowOff>
    </xdr:from>
    <xdr:to>
      <xdr:col>13</xdr:col>
      <xdr:colOff>242799</xdr:colOff>
      <xdr:row>34</xdr:row>
      <xdr:rowOff>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3EC46AC6-C2C1-AC03-3F1B-2786CA28D9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76350" y="3743325"/>
          <a:ext cx="6891249" cy="1885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54"/>
  <sheetViews>
    <sheetView showGridLines="0" tabSelected="1" zoomScaleNormal="100" zoomScaleSheetLayoutView="100" workbookViewId="0">
      <selection activeCell="J48" sqref="J48"/>
    </sheetView>
  </sheetViews>
  <sheetFormatPr defaultColWidth="9" defaultRowHeight="12" x14ac:dyDescent="0.2"/>
  <cols>
    <col min="1" max="1" width="5.6328125" style="3" customWidth="1"/>
    <col min="2" max="2" width="3.6328125" style="14" customWidth="1"/>
    <col min="3" max="3" width="8.08984375" style="14" customWidth="1"/>
    <col min="4" max="4" width="3.6328125" style="14" customWidth="1"/>
    <col min="5" max="5" width="8.08984375" style="3" customWidth="1"/>
    <col min="6" max="6" width="10.6328125" style="14" customWidth="1"/>
    <col min="7" max="7" width="7.7265625" style="14" customWidth="1"/>
    <col min="8" max="8" width="7.7265625" style="3" customWidth="1"/>
    <col min="9" max="10" width="7.6328125" style="3" customWidth="1"/>
    <col min="11" max="16" width="9.7265625" style="3" customWidth="1"/>
    <col min="17" max="17" width="9.90625" style="3" customWidth="1"/>
    <col min="18" max="18" width="9.08984375" style="3" bestFit="1" customWidth="1"/>
    <col min="19" max="21" width="6.6328125" style="3" customWidth="1"/>
    <col min="22" max="16384" width="9" style="3"/>
  </cols>
  <sheetData>
    <row r="1" spans="2:24" ht="15" customHeight="1" x14ac:dyDescent="0.2">
      <c r="B1" s="120" t="s">
        <v>37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2:24" ht="5.15" customHeight="1" thickBot="1" x14ac:dyDescent="0.25"/>
    <row r="3" spans="2:24" ht="12" customHeight="1" thickBot="1" x14ac:dyDescent="0.25">
      <c r="B3" s="114" t="s">
        <v>23</v>
      </c>
      <c r="C3" s="114"/>
      <c r="D3" s="114"/>
      <c r="E3" s="114"/>
      <c r="F3" s="114"/>
      <c r="G3" s="15">
        <f>V17</f>
        <v>0</v>
      </c>
      <c r="H3" s="3" t="s">
        <v>18</v>
      </c>
    </row>
    <row r="4" spans="2:24" ht="5.15" customHeight="1" x14ac:dyDescent="0.2">
      <c r="B4" s="16"/>
      <c r="C4" s="16"/>
      <c r="D4" s="16"/>
      <c r="E4" s="16"/>
      <c r="G4" s="17"/>
    </row>
    <row r="5" spans="2:24" s="14" customFormat="1" ht="54" customHeight="1" x14ac:dyDescent="0.2">
      <c r="B5" s="115" t="s">
        <v>5</v>
      </c>
      <c r="C5" s="115"/>
      <c r="D5" s="115"/>
      <c r="E5" s="115"/>
      <c r="F5" s="116" t="s">
        <v>0</v>
      </c>
      <c r="G5" s="18" t="s">
        <v>64</v>
      </c>
      <c r="H5" s="18" t="s">
        <v>21</v>
      </c>
      <c r="I5" s="18" t="s">
        <v>63</v>
      </c>
      <c r="J5" s="18" t="s">
        <v>77</v>
      </c>
      <c r="K5" s="18" t="s">
        <v>31</v>
      </c>
      <c r="L5" s="18" t="s">
        <v>62</v>
      </c>
      <c r="M5" s="18" t="s">
        <v>46</v>
      </c>
      <c r="N5" s="19" t="s">
        <v>81</v>
      </c>
      <c r="O5" s="18" t="s">
        <v>74</v>
      </c>
      <c r="P5" s="18" t="s">
        <v>75</v>
      </c>
      <c r="Q5" s="18" t="s">
        <v>76</v>
      </c>
      <c r="R5" s="19" t="s">
        <v>32</v>
      </c>
      <c r="S5" s="102" t="s">
        <v>2</v>
      </c>
      <c r="T5" s="18" t="s">
        <v>3</v>
      </c>
      <c r="U5" s="20" t="s">
        <v>4</v>
      </c>
      <c r="V5" s="19" t="s">
        <v>78</v>
      </c>
    </row>
    <row r="6" spans="2:24" s="11" customFormat="1" ht="10" customHeight="1" x14ac:dyDescent="0.2">
      <c r="B6" s="115"/>
      <c r="C6" s="115"/>
      <c r="D6" s="115"/>
      <c r="E6" s="115"/>
      <c r="F6" s="116"/>
      <c r="G6" s="21" t="s">
        <v>28</v>
      </c>
      <c r="H6" s="21" t="s">
        <v>29</v>
      </c>
      <c r="I6" s="21" t="s">
        <v>30</v>
      </c>
      <c r="J6" s="21" t="s">
        <v>38</v>
      </c>
      <c r="K6" s="21" t="s">
        <v>39</v>
      </c>
      <c r="L6" s="21" t="s">
        <v>40</v>
      </c>
      <c r="M6" s="9" t="s">
        <v>41</v>
      </c>
      <c r="N6" s="9" t="s">
        <v>69</v>
      </c>
      <c r="O6" s="9" t="s">
        <v>70</v>
      </c>
      <c r="P6" s="9" t="s">
        <v>42</v>
      </c>
      <c r="Q6" s="9" t="s">
        <v>43</v>
      </c>
      <c r="R6" s="9" t="s">
        <v>71</v>
      </c>
      <c r="S6" s="9" t="s">
        <v>44</v>
      </c>
      <c r="T6" s="9" t="s">
        <v>45</v>
      </c>
      <c r="U6" s="10" t="s">
        <v>72</v>
      </c>
      <c r="V6" s="9" t="s">
        <v>73</v>
      </c>
    </row>
    <row r="7" spans="2:24" s="59" customFormat="1" ht="10" customHeight="1" x14ac:dyDescent="0.2">
      <c r="B7" s="115"/>
      <c r="C7" s="115"/>
      <c r="D7" s="115"/>
      <c r="E7" s="115"/>
      <c r="F7" s="116"/>
      <c r="G7" s="13" t="s">
        <v>22</v>
      </c>
      <c r="H7" s="13" t="s">
        <v>22</v>
      </c>
      <c r="I7" s="55" t="s">
        <v>20</v>
      </c>
      <c r="J7" s="13" t="s">
        <v>22</v>
      </c>
      <c r="K7" s="13" t="s">
        <v>22</v>
      </c>
      <c r="L7" s="56" t="s">
        <v>20</v>
      </c>
      <c r="M7" s="13" t="s">
        <v>22</v>
      </c>
      <c r="N7" s="13" t="s">
        <v>22</v>
      </c>
      <c r="O7" s="56" t="s">
        <v>20</v>
      </c>
      <c r="P7" s="56" t="s">
        <v>20</v>
      </c>
      <c r="Q7" s="56" t="s">
        <v>20</v>
      </c>
      <c r="R7" s="13" t="s">
        <v>22</v>
      </c>
      <c r="S7" s="13" t="s">
        <v>22</v>
      </c>
      <c r="T7" s="13" t="s">
        <v>22</v>
      </c>
      <c r="U7" s="91" t="s">
        <v>59</v>
      </c>
      <c r="V7" s="56" t="s">
        <v>20</v>
      </c>
    </row>
    <row r="8" spans="2:24" s="28" customFormat="1" ht="15" customHeight="1" x14ac:dyDescent="0.2">
      <c r="B8" s="22" t="s">
        <v>6</v>
      </c>
      <c r="C8" s="23"/>
      <c r="D8" s="24" t="s">
        <v>19</v>
      </c>
      <c r="E8" s="25"/>
      <c r="F8" s="95"/>
      <c r="G8" s="63"/>
      <c r="H8" s="67"/>
      <c r="I8" s="75">
        <f>G8*H8</f>
        <v>0</v>
      </c>
      <c r="J8" s="66"/>
      <c r="K8" s="66"/>
      <c r="L8" s="75">
        <f t="shared" ref="L8:L16" si="0">I8*J8*K8</f>
        <v>0</v>
      </c>
      <c r="M8" s="66"/>
      <c r="N8" s="103"/>
      <c r="O8" s="75">
        <f>J8*K8*N8</f>
        <v>0</v>
      </c>
      <c r="P8" s="75">
        <f t="shared" ref="P8:P16" si="1">J8*K8*M8</f>
        <v>0</v>
      </c>
      <c r="Q8" s="75">
        <f t="shared" ref="Q8:Q16" si="2">L8*M8</f>
        <v>0</v>
      </c>
      <c r="R8" s="76"/>
      <c r="S8" s="77"/>
      <c r="T8" s="76"/>
      <c r="U8" s="88">
        <v>3.6667000000000001</v>
      </c>
      <c r="V8" s="78">
        <f>Q8*R8*S8*T8*U8/1000</f>
        <v>0</v>
      </c>
    </row>
    <row r="9" spans="2:24" s="28" customFormat="1" ht="15" customHeight="1" x14ac:dyDescent="0.2">
      <c r="B9" s="22" t="s">
        <v>53</v>
      </c>
      <c r="C9" s="23"/>
      <c r="D9" s="24" t="s">
        <v>19</v>
      </c>
      <c r="E9" s="25"/>
      <c r="F9" s="95"/>
      <c r="G9" s="63"/>
      <c r="H9" s="67"/>
      <c r="I9" s="75">
        <f t="shared" ref="I9:I16" si="3">G9*H9</f>
        <v>0</v>
      </c>
      <c r="J9" s="66"/>
      <c r="K9" s="66"/>
      <c r="L9" s="75">
        <f t="shared" si="0"/>
        <v>0</v>
      </c>
      <c r="M9" s="66"/>
      <c r="N9" s="103"/>
      <c r="O9" s="75">
        <f t="shared" ref="O9:O16" si="4">J9*K9*N9</f>
        <v>0</v>
      </c>
      <c r="P9" s="75">
        <f t="shared" si="1"/>
        <v>0</v>
      </c>
      <c r="Q9" s="75">
        <f t="shared" si="2"/>
        <v>0</v>
      </c>
      <c r="R9" s="76"/>
      <c r="S9" s="77"/>
      <c r="T9" s="76"/>
      <c r="U9" s="88">
        <v>3.6667000000000001</v>
      </c>
      <c r="V9" s="78">
        <f t="shared" ref="V9:V16" si="5">Q9*R9*S9*T9*U9/1000</f>
        <v>0</v>
      </c>
    </row>
    <row r="10" spans="2:24" s="28" customFormat="1" ht="15" customHeight="1" x14ac:dyDescent="0.2">
      <c r="B10" s="22" t="s">
        <v>54</v>
      </c>
      <c r="C10" s="23"/>
      <c r="D10" s="24" t="s">
        <v>19</v>
      </c>
      <c r="E10" s="25"/>
      <c r="F10" s="95"/>
      <c r="G10" s="63"/>
      <c r="H10" s="67"/>
      <c r="I10" s="75">
        <f t="shared" si="3"/>
        <v>0</v>
      </c>
      <c r="J10" s="66"/>
      <c r="K10" s="66"/>
      <c r="L10" s="75">
        <f t="shared" si="0"/>
        <v>0</v>
      </c>
      <c r="M10" s="66"/>
      <c r="N10" s="103"/>
      <c r="O10" s="75">
        <f t="shared" si="4"/>
        <v>0</v>
      </c>
      <c r="P10" s="75">
        <f t="shared" si="1"/>
        <v>0</v>
      </c>
      <c r="Q10" s="75">
        <f t="shared" si="2"/>
        <v>0</v>
      </c>
      <c r="R10" s="97"/>
      <c r="S10" s="77"/>
      <c r="T10" s="76"/>
      <c r="U10" s="88">
        <v>3.6667000000000001</v>
      </c>
      <c r="V10" s="78">
        <f t="shared" si="5"/>
        <v>0</v>
      </c>
    </row>
    <row r="11" spans="2:24" s="28" customFormat="1" ht="15" customHeight="1" x14ac:dyDescent="0.2">
      <c r="B11" s="22" t="s">
        <v>55</v>
      </c>
      <c r="C11" s="23"/>
      <c r="D11" s="24" t="s">
        <v>19</v>
      </c>
      <c r="E11" s="25"/>
      <c r="F11" s="95"/>
      <c r="G11" s="63"/>
      <c r="H11" s="67"/>
      <c r="I11" s="75">
        <f t="shared" si="3"/>
        <v>0</v>
      </c>
      <c r="J11" s="66"/>
      <c r="K11" s="66"/>
      <c r="L11" s="75">
        <f t="shared" si="0"/>
        <v>0</v>
      </c>
      <c r="M11" s="66"/>
      <c r="N11" s="103"/>
      <c r="O11" s="75">
        <f t="shared" si="4"/>
        <v>0</v>
      </c>
      <c r="P11" s="75">
        <f t="shared" si="1"/>
        <v>0</v>
      </c>
      <c r="Q11" s="75">
        <f t="shared" si="2"/>
        <v>0</v>
      </c>
      <c r="R11" s="97"/>
      <c r="S11" s="77"/>
      <c r="T11" s="76"/>
      <c r="U11" s="88">
        <v>3.6667000000000001</v>
      </c>
      <c r="V11" s="78">
        <f t="shared" si="5"/>
        <v>0</v>
      </c>
    </row>
    <row r="12" spans="2:24" s="28" customFormat="1" ht="15" customHeight="1" x14ac:dyDescent="0.2">
      <c r="B12" s="22" t="s">
        <v>56</v>
      </c>
      <c r="C12" s="23"/>
      <c r="D12" s="24" t="s">
        <v>19</v>
      </c>
      <c r="E12" s="25"/>
      <c r="F12" s="95"/>
      <c r="G12" s="63"/>
      <c r="H12" s="67"/>
      <c r="I12" s="75">
        <f t="shared" si="3"/>
        <v>0</v>
      </c>
      <c r="J12" s="66"/>
      <c r="K12" s="66"/>
      <c r="L12" s="75">
        <f t="shared" si="0"/>
        <v>0</v>
      </c>
      <c r="M12" s="66"/>
      <c r="N12" s="103"/>
      <c r="O12" s="75">
        <f t="shared" si="4"/>
        <v>0</v>
      </c>
      <c r="P12" s="75">
        <f t="shared" si="1"/>
        <v>0</v>
      </c>
      <c r="Q12" s="75">
        <f t="shared" si="2"/>
        <v>0</v>
      </c>
      <c r="R12" s="97"/>
      <c r="S12" s="77"/>
      <c r="T12" s="76"/>
      <c r="U12" s="88">
        <v>3.6667000000000001</v>
      </c>
      <c r="V12" s="78">
        <f t="shared" si="5"/>
        <v>0</v>
      </c>
    </row>
    <row r="13" spans="2:24" s="28" customFormat="1" ht="15" customHeight="1" x14ac:dyDescent="0.2">
      <c r="B13" s="22"/>
      <c r="C13" s="23"/>
      <c r="D13" s="24" t="s">
        <v>19</v>
      </c>
      <c r="E13" s="25"/>
      <c r="F13" s="95"/>
      <c r="G13" s="63"/>
      <c r="H13" s="67"/>
      <c r="I13" s="75">
        <f t="shared" si="3"/>
        <v>0</v>
      </c>
      <c r="J13" s="66"/>
      <c r="K13" s="66"/>
      <c r="L13" s="75">
        <f t="shared" si="0"/>
        <v>0</v>
      </c>
      <c r="M13" s="66"/>
      <c r="N13" s="103"/>
      <c r="O13" s="75">
        <f t="shared" si="4"/>
        <v>0</v>
      </c>
      <c r="P13" s="75">
        <f t="shared" si="1"/>
        <v>0</v>
      </c>
      <c r="Q13" s="75">
        <f t="shared" si="2"/>
        <v>0</v>
      </c>
      <c r="R13" s="76"/>
      <c r="S13" s="77"/>
      <c r="T13" s="76"/>
      <c r="U13" s="88"/>
      <c r="V13" s="78">
        <f t="shared" si="5"/>
        <v>0</v>
      </c>
    </row>
    <row r="14" spans="2:24" s="28" customFormat="1" ht="15" customHeight="1" x14ac:dyDescent="0.2">
      <c r="B14" s="22"/>
      <c r="C14" s="23"/>
      <c r="D14" s="24" t="s">
        <v>19</v>
      </c>
      <c r="E14" s="25"/>
      <c r="F14" s="95"/>
      <c r="G14" s="63"/>
      <c r="H14" s="67"/>
      <c r="I14" s="75">
        <f t="shared" si="3"/>
        <v>0</v>
      </c>
      <c r="J14" s="66"/>
      <c r="K14" s="66"/>
      <c r="L14" s="75">
        <f t="shared" si="0"/>
        <v>0</v>
      </c>
      <c r="M14" s="66"/>
      <c r="N14" s="103"/>
      <c r="O14" s="75">
        <f t="shared" si="4"/>
        <v>0</v>
      </c>
      <c r="P14" s="75">
        <f t="shared" si="1"/>
        <v>0</v>
      </c>
      <c r="Q14" s="75">
        <f t="shared" si="2"/>
        <v>0</v>
      </c>
      <c r="R14" s="76"/>
      <c r="S14" s="77"/>
      <c r="T14" s="76"/>
      <c r="U14" s="88"/>
      <c r="V14" s="78">
        <f t="shared" si="5"/>
        <v>0</v>
      </c>
    </row>
    <row r="15" spans="2:24" s="28" customFormat="1" ht="15" customHeight="1" x14ac:dyDescent="0.2">
      <c r="B15" s="22"/>
      <c r="C15" s="23"/>
      <c r="D15" s="24" t="s">
        <v>19</v>
      </c>
      <c r="E15" s="25"/>
      <c r="F15" s="95"/>
      <c r="G15" s="63"/>
      <c r="H15" s="67"/>
      <c r="I15" s="75">
        <f t="shared" si="3"/>
        <v>0</v>
      </c>
      <c r="J15" s="66"/>
      <c r="K15" s="66"/>
      <c r="L15" s="75">
        <f t="shared" si="0"/>
        <v>0</v>
      </c>
      <c r="M15" s="66"/>
      <c r="N15" s="103"/>
      <c r="O15" s="75">
        <f t="shared" si="4"/>
        <v>0</v>
      </c>
      <c r="P15" s="75">
        <f t="shared" si="1"/>
        <v>0</v>
      </c>
      <c r="Q15" s="75">
        <f t="shared" si="2"/>
        <v>0</v>
      </c>
      <c r="R15" s="76"/>
      <c r="S15" s="77"/>
      <c r="T15" s="76"/>
      <c r="U15" s="88"/>
      <c r="V15" s="78">
        <f t="shared" si="5"/>
        <v>0</v>
      </c>
    </row>
    <row r="16" spans="2:24" s="28" customFormat="1" ht="15" customHeight="1" thickBot="1" x14ac:dyDescent="0.25">
      <c r="B16" s="30"/>
      <c r="C16" s="31"/>
      <c r="D16" s="32" t="s">
        <v>19</v>
      </c>
      <c r="E16" s="33"/>
      <c r="F16" s="96"/>
      <c r="G16" s="64"/>
      <c r="H16" s="79"/>
      <c r="I16" s="80">
        <f t="shared" si="3"/>
        <v>0</v>
      </c>
      <c r="J16" s="81"/>
      <c r="K16" s="81"/>
      <c r="L16" s="80">
        <f t="shared" si="0"/>
        <v>0</v>
      </c>
      <c r="M16" s="81"/>
      <c r="N16" s="104"/>
      <c r="O16" s="80">
        <f t="shared" si="4"/>
        <v>0</v>
      </c>
      <c r="P16" s="80">
        <f t="shared" si="1"/>
        <v>0</v>
      </c>
      <c r="Q16" s="80">
        <f t="shared" si="2"/>
        <v>0</v>
      </c>
      <c r="R16" s="82"/>
      <c r="S16" s="83"/>
      <c r="T16" s="82"/>
      <c r="U16" s="89"/>
      <c r="V16" s="78">
        <f t="shared" si="5"/>
        <v>0</v>
      </c>
    </row>
    <row r="17" spans="2:22" s="28" customFormat="1" ht="15" customHeight="1" thickTop="1" thickBot="1" x14ac:dyDescent="0.25">
      <c r="B17" s="36"/>
      <c r="C17" s="117" t="s">
        <v>1</v>
      </c>
      <c r="D17" s="118"/>
      <c r="E17" s="119"/>
      <c r="F17" s="36"/>
      <c r="G17" s="65"/>
      <c r="H17" s="84"/>
      <c r="I17" s="85"/>
      <c r="J17" s="84">
        <f>SUM(J8:J16)</f>
        <v>0</v>
      </c>
      <c r="K17" s="84"/>
      <c r="L17" s="85">
        <f>SUM(L8:L16)</f>
        <v>0</v>
      </c>
      <c r="M17" s="84"/>
      <c r="N17" s="105"/>
      <c r="O17" s="85">
        <f>SUM(O8:O16)</f>
        <v>0</v>
      </c>
      <c r="P17" s="85">
        <f>SUM(P8:P16)</f>
        <v>0</v>
      </c>
      <c r="Q17" s="85">
        <f>SUM(Q8:Q16)</f>
        <v>0</v>
      </c>
      <c r="R17" s="86"/>
      <c r="S17" s="86"/>
      <c r="T17" s="86"/>
      <c r="U17" s="90"/>
      <c r="V17" s="87">
        <f>ROUND(SUM(V8:V16),2)</f>
        <v>0</v>
      </c>
    </row>
    <row r="18" spans="2:22" ht="5.15" customHeight="1" thickBot="1" x14ac:dyDescent="0.25">
      <c r="E18" s="38"/>
      <c r="H18" s="4"/>
      <c r="I18" s="4"/>
      <c r="J18" s="4"/>
      <c r="K18" s="4"/>
      <c r="L18" s="4"/>
      <c r="M18" s="4"/>
      <c r="N18" s="4"/>
      <c r="O18" s="4"/>
      <c r="P18" s="4"/>
    </row>
    <row r="19" spans="2:22" ht="12" customHeight="1" thickBot="1" x14ac:dyDescent="0.25">
      <c r="B19" s="114" t="s">
        <v>47</v>
      </c>
      <c r="C19" s="114"/>
      <c r="D19" s="114"/>
      <c r="E19" s="114"/>
      <c r="F19" s="114"/>
      <c r="G19" s="15">
        <f>V31</f>
        <v>0</v>
      </c>
      <c r="H19" s="3" t="s">
        <v>18</v>
      </c>
    </row>
    <row r="20" spans="2:22" ht="5.15" customHeight="1" x14ac:dyDescent="0.2">
      <c r="B20" s="39"/>
      <c r="C20" s="39"/>
      <c r="D20" s="39"/>
      <c r="E20" s="39"/>
      <c r="G20" s="110"/>
    </row>
    <row r="21" spans="2:22" s="14" customFormat="1" ht="54" customHeight="1" x14ac:dyDescent="0.2">
      <c r="B21" s="115" t="s">
        <v>5</v>
      </c>
      <c r="C21" s="115"/>
      <c r="D21" s="115"/>
      <c r="E21" s="115"/>
      <c r="F21" s="116" t="s">
        <v>0</v>
      </c>
      <c r="G21" s="18" t="s">
        <v>64</v>
      </c>
      <c r="H21" s="18" t="s">
        <v>21</v>
      </c>
      <c r="I21" s="18" t="s">
        <v>63</v>
      </c>
      <c r="J21" s="18" t="s">
        <v>77</v>
      </c>
      <c r="K21" s="18" t="s">
        <v>31</v>
      </c>
      <c r="L21" s="18" t="s">
        <v>62</v>
      </c>
      <c r="M21" s="18" t="s">
        <v>46</v>
      </c>
      <c r="N21" s="19" t="s">
        <v>81</v>
      </c>
      <c r="O21" s="18" t="s">
        <v>74</v>
      </c>
      <c r="P21" s="18" t="s">
        <v>75</v>
      </c>
      <c r="Q21" s="18" t="s">
        <v>76</v>
      </c>
      <c r="R21" s="19" t="s">
        <v>32</v>
      </c>
      <c r="S21" s="102" t="s">
        <v>2</v>
      </c>
      <c r="T21" s="18" t="s">
        <v>3</v>
      </c>
      <c r="U21" s="20" t="s">
        <v>4</v>
      </c>
      <c r="V21" s="19" t="s">
        <v>78</v>
      </c>
    </row>
    <row r="22" spans="2:22" s="11" customFormat="1" ht="10" customHeight="1" x14ac:dyDescent="0.2">
      <c r="B22" s="115"/>
      <c r="C22" s="115"/>
      <c r="D22" s="115"/>
      <c r="E22" s="115"/>
      <c r="F22" s="116"/>
      <c r="G22" s="21" t="s">
        <v>28</v>
      </c>
      <c r="H22" s="21" t="s">
        <v>29</v>
      </c>
      <c r="I22" s="21" t="s">
        <v>30</v>
      </c>
      <c r="J22" s="21" t="s">
        <v>38</v>
      </c>
      <c r="K22" s="21" t="s">
        <v>39</v>
      </c>
      <c r="L22" s="21" t="s">
        <v>40</v>
      </c>
      <c r="M22" s="9" t="s">
        <v>41</v>
      </c>
      <c r="N22" s="9" t="s">
        <v>69</v>
      </c>
      <c r="O22" s="9" t="s">
        <v>70</v>
      </c>
      <c r="P22" s="9" t="s">
        <v>42</v>
      </c>
      <c r="Q22" s="9" t="s">
        <v>43</v>
      </c>
      <c r="R22" s="9" t="s">
        <v>71</v>
      </c>
      <c r="S22" s="9" t="s">
        <v>44</v>
      </c>
      <c r="T22" s="9" t="s">
        <v>45</v>
      </c>
      <c r="U22" s="10" t="s">
        <v>72</v>
      </c>
      <c r="V22" s="9" t="s">
        <v>73</v>
      </c>
    </row>
    <row r="23" spans="2:22" s="59" customFormat="1" ht="10" customHeight="1" x14ac:dyDescent="0.2">
      <c r="B23" s="115"/>
      <c r="C23" s="115"/>
      <c r="D23" s="115"/>
      <c r="E23" s="115"/>
      <c r="F23" s="116"/>
      <c r="G23" s="13" t="s">
        <v>22</v>
      </c>
      <c r="H23" s="13" t="s">
        <v>22</v>
      </c>
      <c r="I23" s="55" t="s">
        <v>20</v>
      </c>
      <c r="J23" s="13" t="s">
        <v>22</v>
      </c>
      <c r="K23" s="13" t="s">
        <v>22</v>
      </c>
      <c r="L23" s="56" t="s">
        <v>20</v>
      </c>
      <c r="M23" s="13" t="s">
        <v>22</v>
      </c>
      <c r="N23" s="13" t="s">
        <v>22</v>
      </c>
      <c r="O23" s="56" t="s">
        <v>20</v>
      </c>
      <c r="P23" s="56" t="s">
        <v>20</v>
      </c>
      <c r="Q23" s="56" t="s">
        <v>20</v>
      </c>
      <c r="R23" s="13" t="s">
        <v>22</v>
      </c>
      <c r="S23" s="13" t="s">
        <v>22</v>
      </c>
      <c r="T23" s="13" t="s">
        <v>22</v>
      </c>
      <c r="U23" s="91" t="s">
        <v>59</v>
      </c>
      <c r="V23" s="56" t="s">
        <v>20</v>
      </c>
    </row>
    <row r="24" spans="2:22" s="28" customFormat="1" ht="15" customHeight="1" x14ac:dyDescent="0.2">
      <c r="B24" s="22" t="s">
        <v>6</v>
      </c>
      <c r="C24" s="23"/>
      <c r="D24" s="24" t="s">
        <v>19</v>
      </c>
      <c r="E24" s="25"/>
      <c r="F24" s="26"/>
      <c r="G24" s="62"/>
      <c r="H24" s="57"/>
      <c r="I24" s="27">
        <f>G24*H24</f>
        <v>0</v>
      </c>
      <c r="J24" s="1"/>
      <c r="K24" s="1"/>
      <c r="L24" s="27">
        <f>I24*J24*K24</f>
        <v>0</v>
      </c>
      <c r="M24" s="1"/>
      <c r="N24" s="107"/>
      <c r="O24" s="27">
        <f>J24*K24*N24</f>
        <v>0</v>
      </c>
      <c r="P24" s="27">
        <f t="shared" ref="P24:P30" si="6">J24*K24*M24</f>
        <v>0</v>
      </c>
      <c r="Q24" s="27">
        <f t="shared" ref="Q24:Q30" si="7">L24*M24</f>
        <v>0</v>
      </c>
      <c r="R24" s="68"/>
      <c r="S24" s="58"/>
      <c r="T24" s="68"/>
      <c r="U24" s="92">
        <v>3.6667000000000001</v>
      </c>
      <c r="V24" s="69">
        <f>Q24*R24*S24*T24*U24/1000</f>
        <v>0</v>
      </c>
    </row>
    <row r="25" spans="2:22" s="28" customFormat="1" ht="15" customHeight="1" x14ac:dyDescent="0.2">
      <c r="B25" s="22" t="s">
        <v>53</v>
      </c>
      <c r="C25" s="23"/>
      <c r="D25" s="24" t="s">
        <v>19</v>
      </c>
      <c r="E25" s="25"/>
      <c r="F25" s="26"/>
      <c r="G25" s="62"/>
      <c r="H25" s="57"/>
      <c r="I25" s="27">
        <f t="shared" ref="I25:I30" si="8">G25*H25</f>
        <v>0</v>
      </c>
      <c r="J25" s="1"/>
      <c r="K25" s="1"/>
      <c r="L25" s="27">
        <f t="shared" ref="L25:L30" si="9">I25*J25*K25</f>
        <v>0</v>
      </c>
      <c r="M25" s="1"/>
      <c r="N25" s="107"/>
      <c r="O25" s="27">
        <f t="shared" ref="O25:O30" si="10">J25*K25*N25</f>
        <v>0</v>
      </c>
      <c r="P25" s="27">
        <f t="shared" si="6"/>
        <v>0</v>
      </c>
      <c r="Q25" s="27">
        <f t="shared" si="7"/>
        <v>0</v>
      </c>
      <c r="R25" s="68"/>
      <c r="S25" s="58"/>
      <c r="T25" s="68"/>
      <c r="U25" s="92">
        <v>3.6667000000000001</v>
      </c>
      <c r="V25" s="69">
        <f t="shared" ref="V25:V30" si="11">Q25*R25*S25*T25*U25/1000</f>
        <v>0</v>
      </c>
    </row>
    <row r="26" spans="2:22" s="28" customFormat="1" ht="15" customHeight="1" x14ac:dyDescent="0.2">
      <c r="B26" s="22" t="s">
        <v>54</v>
      </c>
      <c r="C26" s="23"/>
      <c r="D26" s="24" t="s">
        <v>19</v>
      </c>
      <c r="E26" s="25"/>
      <c r="F26" s="26"/>
      <c r="G26" s="62"/>
      <c r="H26" s="57"/>
      <c r="I26" s="27">
        <f t="shared" si="8"/>
        <v>0</v>
      </c>
      <c r="J26" s="1"/>
      <c r="K26" s="1"/>
      <c r="L26" s="27">
        <f t="shared" si="9"/>
        <v>0</v>
      </c>
      <c r="M26" s="1"/>
      <c r="N26" s="107"/>
      <c r="O26" s="27">
        <f t="shared" si="10"/>
        <v>0</v>
      </c>
      <c r="P26" s="27">
        <f t="shared" si="6"/>
        <v>0</v>
      </c>
      <c r="Q26" s="27">
        <f t="shared" si="7"/>
        <v>0</v>
      </c>
      <c r="R26" s="68"/>
      <c r="S26" s="58"/>
      <c r="T26" s="68"/>
      <c r="U26" s="92">
        <v>3.6667000000000001</v>
      </c>
      <c r="V26" s="69">
        <f t="shared" si="11"/>
        <v>0</v>
      </c>
    </row>
    <row r="27" spans="2:22" s="28" customFormat="1" ht="15" customHeight="1" x14ac:dyDescent="0.2">
      <c r="B27" s="22" t="s">
        <v>55</v>
      </c>
      <c r="C27" s="23"/>
      <c r="D27" s="24" t="s">
        <v>19</v>
      </c>
      <c r="E27" s="25"/>
      <c r="F27" s="26"/>
      <c r="G27" s="62"/>
      <c r="H27" s="57"/>
      <c r="I27" s="27">
        <f t="shared" si="8"/>
        <v>0</v>
      </c>
      <c r="J27" s="1"/>
      <c r="K27" s="1"/>
      <c r="L27" s="27">
        <f t="shared" si="9"/>
        <v>0</v>
      </c>
      <c r="M27" s="1"/>
      <c r="N27" s="107"/>
      <c r="O27" s="27">
        <f t="shared" si="10"/>
        <v>0</v>
      </c>
      <c r="P27" s="27">
        <f t="shared" si="6"/>
        <v>0</v>
      </c>
      <c r="Q27" s="27">
        <f t="shared" si="7"/>
        <v>0</v>
      </c>
      <c r="R27" s="68"/>
      <c r="S27" s="58"/>
      <c r="T27" s="68"/>
      <c r="U27" s="92">
        <v>3.6667000000000001</v>
      </c>
      <c r="V27" s="69">
        <f>Q27*R27*S27*T27*U27/1000</f>
        <v>0</v>
      </c>
    </row>
    <row r="28" spans="2:22" s="28" customFormat="1" ht="15" customHeight="1" x14ac:dyDescent="0.2">
      <c r="B28" s="22"/>
      <c r="C28" s="23"/>
      <c r="D28" s="24" t="s">
        <v>19</v>
      </c>
      <c r="E28" s="25"/>
      <c r="F28" s="29"/>
      <c r="G28" s="1"/>
      <c r="H28" s="57"/>
      <c r="I28" s="27">
        <f t="shared" si="8"/>
        <v>0</v>
      </c>
      <c r="J28" s="1"/>
      <c r="K28" s="1"/>
      <c r="L28" s="27">
        <f t="shared" si="9"/>
        <v>0</v>
      </c>
      <c r="M28" s="1"/>
      <c r="N28" s="107"/>
      <c r="O28" s="27">
        <f t="shared" si="10"/>
        <v>0</v>
      </c>
      <c r="P28" s="27">
        <f t="shared" si="6"/>
        <v>0</v>
      </c>
      <c r="Q28" s="27">
        <f t="shared" si="7"/>
        <v>0</v>
      </c>
      <c r="R28" s="68"/>
      <c r="S28" s="58"/>
      <c r="T28" s="68"/>
      <c r="U28" s="92"/>
      <c r="V28" s="69">
        <f t="shared" si="11"/>
        <v>0</v>
      </c>
    </row>
    <row r="29" spans="2:22" s="28" customFormat="1" ht="15" customHeight="1" x14ac:dyDescent="0.2">
      <c r="B29" s="22"/>
      <c r="C29" s="23"/>
      <c r="D29" s="24" t="s">
        <v>19</v>
      </c>
      <c r="E29" s="25"/>
      <c r="F29" s="29"/>
      <c r="G29" s="1"/>
      <c r="H29" s="57"/>
      <c r="I29" s="27">
        <f t="shared" si="8"/>
        <v>0</v>
      </c>
      <c r="J29" s="1"/>
      <c r="K29" s="1"/>
      <c r="L29" s="27">
        <f t="shared" si="9"/>
        <v>0</v>
      </c>
      <c r="M29" s="1"/>
      <c r="N29" s="107"/>
      <c r="O29" s="27">
        <f t="shared" si="10"/>
        <v>0</v>
      </c>
      <c r="P29" s="27">
        <f t="shared" si="6"/>
        <v>0</v>
      </c>
      <c r="Q29" s="27">
        <f t="shared" si="7"/>
        <v>0</v>
      </c>
      <c r="R29" s="68"/>
      <c r="S29" s="58"/>
      <c r="T29" s="68"/>
      <c r="U29" s="92"/>
      <c r="V29" s="69">
        <f t="shared" si="11"/>
        <v>0</v>
      </c>
    </row>
    <row r="30" spans="2:22" s="28" customFormat="1" ht="15" customHeight="1" thickBot="1" x14ac:dyDescent="0.25">
      <c r="B30" s="30"/>
      <c r="C30" s="31"/>
      <c r="D30" s="32" t="s">
        <v>19</v>
      </c>
      <c r="E30" s="33"/>
      <c r="F30" s="34"/>
      <c r="G30" s="2"/>
      <c r="H30" s="70"/>
      <c r="I30" s="35">
        <f t="shared" si="8"/>
        <v>0</v>
      </c>
      <c r="J30" s="2"/>
      <c r="K30" s="2"/>
      <c r="L30" s="35">
        <f t="shared" si="9"/>
        <v>0</v>
      </c>
      <c r="M30" s="2"/>
      <c r="N30" s="108"/>
      <c r="O30" s="35">
        <f t="shared" si="10"/>
        <v>0</v>
      </c>
      <c r="P30" s="35">
        <f t="shared" si="6"/>
        <v>0</v>
      </c>
      <c r="Q30" s="35">
        <f t="shared" si="7"/>
        <v>0</v>
      </c>
      <c r="R30" s="71"/>
      <c r="S30" s="72"/>
      <c r="T30" s="71"/>
      <c r="U30" s="93"/>
      <c r="V30" s="69">
        <f t="shared" si="11"/>
        <v>0</v>
      </c>
    </row>
    <row r="31" spans="2:22" s="28" customFormat="1" ht="15" customHeight="1" thickTop="1" thickBot="1" x14ac:dyDescent="0.25">
      <c r="B31" s="36"/>
      <c r="C31" s="117" t="s">
        <v>1</v>
      </c>
      <c r="D31" s="118"/>
      <c r="E31" s="119"/>
      <c r="F31" s="36"/>
      <c r="G31" s="12"/>
      <c r="H31" s="73"/>
      <c r="I31" s="37"/>
      <c r="J31" s="12">
        <f>SUM(J24:J30)</f>
        <v>0</v>
      </c>
      <c r="K31" s="12"/>
      <c r="L31" s="37">
        <f>SUM(L24:L30)</f>
        <v>0</v>
      </c>
      <c r="M31" s="12"/>
      <c r="N31" s="109"/>
      <c r="O31" s="37">
        <f>SUM(O24:O30)</f>
        <v>0</v>
      </c>
      <c r="P31" s="37">
        <f>SUM(P24:P30)</f>
        <v>0</v>
      </c>
      <c r="Q31" s="37">
        <f>SUM(Q24:Q30)</f>
        <v>0</v>
      </c>
      <c r="R31" s="74"/>
      <c r="S31" s="74"/>
      <c r="T31" s="74"/>
      <c r="U31" s="94"/>
      <c r="V31" s="46">
        <f>ROUND(SUM(V24:V30),2)</f>
        <v>0</v>
      </c>
    </row>
    <row r="32" spans="2:22" ht="5.15" customHeight="1" x14ac:dyDescent="0.2">
      <c r="B32" s="110"/>
      <c r="C32" s="110"/>
      <c r="D32" s="110"/>
      <c r="E32" s="40"/>
      <c r="F32" s="40"/>
      <c r="G32" s="41"/>
      <c r="H32" s="5"/>
      <c r="I32" s="5"/>
      <c r="J32" s="5"/>
      <c r="K32" s="5"/>
      <c r="L32" s="5"/>
      <c r="M32" s="4"/>
      <c r="N32" s="4"/>
      <c r="O32" s="4"/>
    </row>
    <row r="33" spans="2:24" ht="15" customHeight="1" x14ac:dyDescent="0.2">
      <c r="B33" s="112" t="s">
        <v>33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2:24" ht="12" customHeight="1" x14ac:dyDescent="0.2">
      <c r="B34" s="42" t="s">
        <v>34</v>
      </c>
      <c r="C34" s="112" t="s">
        <v>9</v>
      </c>
      <c r="D34" s="112"/>
      <c r="E34" s="112"/>
      <c r="F34" s="112"/>
      <c r="G34" s="43"/>
      <c r="H34" s="4"/>
      <c r="I34" s="4"/>
      <c r="J34" s="4"/>
      <c r="K34" s="4"/>
      <c r="L34" s="4"/>
      <c r="M34" s="4"/>
      <c r="N34" s="4"/>
      <c r="O34" s="4"/>
    </row>
    <row r="35" spans="2:24" ht="5.15" customHeight="1" thickBot="1" x14ac:dyDescent="0.25">
      <c r="B35" s="44"/>
      <c r="C35" s="45"/>
      <c r="D35" s="45"/>
      <c r="E35" s="110"/>
      <c r="F35" s="110"/>
      <c r="G35" s="43"/>
      <c r="H35" s="4"/>
      <c r="I35" s="4"/>
      <c r="J35" s="4"/>
      <c r="K35" s="4"/>
      <c r="L35" s="4"/>
      <c r="M35" s="4"/>
      <c r="N35" s="4"/>
      <c r="O35" s="4"/>
    </row>
    <row r="36" spans="2:24" ht="12" customHeight="1" thickBot="1" x14ac:dyDescent="0.25">
      <c r="C36" s="112" t="s">
        <v>7</v>
      </c>
      <c r="D36" s="112"/>
      <c r="E36" s="113"/>
      <c r="F36" s="46">
        <f>ROUND(G3-G19,2)</f>
        <v>0</v>
      </c>
      <c r="G36" s="114" t="s">
        <v>13</v>
      </c>
      <c r="H36" s="112"/>
      <c r="I36" s="3" t="s">
        <v>8</v>
      </c>
      <c r="J36" s="53" t="e">
        <f>ROUND(F36/G3*100,2)</f>
        <v>#DIV/0!</v>
      </c>
      <c r="K36" s="3" t="s">
        <v>17</v>
      </c>
    </row>
    <row r="37" spans="2:24" ht="5.15" customHeight="1" x14ac:dyDescent="0.2">
      <c r="C37" s="110"/>
      <c r="D37" s="110"/>
      <c r="E37" s="110"/>
      <c r="F37" s="47"/>
      <c r="G37" s="110"/>
      <c r="H37" s="110"/>
      <c r="I37" s="110"/>
      <c r="J37" s="48"/>
      <c r="K37" s="110"/>
    </row>
    <row r="38" spans="2:24" ht="12" customHeight="1" x14ac:dyDescent="0.2">
      <c r="B38" s="42" t="s">
        <v>35</v>
      </c>
      <c r="C38" s="112" t="s">
        <v>10</v>
      </c>
      <c r="D38" s="112"/>
      <c r="E38" s="112"/>
      <c r="F38" s="112"/>
      <c r="G38" s="111"/>
      <c r="H38" s="111"/>
      <c r="I38" s="111"/>
      <c r="J38" s="49"/>
      <c r="K38" s="111"/>
      <c r="L38" s="4"/>
      <c r="M38" s="4"/>
      <c r="N38" s="4"/>
      <c r="O38" s="4"/>
    </row>
    <row r="39" spans="2:24" ht="5.15" customHeight="1" x14ac:dyDescent="0.2">
      <c r="B39" s="44"/>
      <c r="C39" s="45"/>
      <c r="D39" s="45"/>
      <c r="E39" s="110"/>
      <c r="F39" s="47"/>
      <c r="G39" s="111"/>
      <c r="H39" s="111"/>
      <c r="I39" s="111"/>
      <c r="J39" s="49"/>
      <c r="K39" s="111"/>
      <c r="L39" s="4"/>
      <c r="M39" s="4"/>
      <c r="N39" s="4"/>
      <c r="O39" s="4"/>
    </row>
    <row r="40" spans="2:24" ht="12" customHeight="1" x14ac:dyDescent="0.2">
      <c r="B40" s="42"/>
      <c r="C40" s="112" t="s">
        <v>60</v>
      </c>
      <c r="D40" s="112"/>
      <c r="E40" s="112"/>
      <c r="F40" s="112"/>
      <c r="G40" s="111"/>
      <c r="H40" s="111"/>
      <c r="I40" s="111"/>
      <c r="J40" s="49"/>
      <c r="K40" s="111"/>
      <c r="L40" s="4"/>
      <c r="M40" s="4"/>
      <c r="N40" s="4"/>
      <c r="O40" s="4"/>
    </row>
    <row r="41" spans="2:24" ht="5.15" customHeight="1" thickBot="1" x14ac:dyDescent="0.25">
      <c r="B41" s="42"/>
      <c r="C41" s="45"/>
      <c r="D41" s="45"/>
      <c r="E41" s="110"/>
      <c r="F41" s="47"/>
      <c r="G41" s="111"/>
      <c r="H41" s="111"/>
      <c r="I41" s="111"/>
      <c r="J41" s="49"/>
      <c r="K41" s="111"/>
      <c r="L41" s="4"/>
      <c r="M41" s="4"/>
      <c r="N41" s="4"/>
      <c r="O41" s="4"/>
    </row>
    <row r="42" spans="2:24" ht="12" customHeight="1" thickBot="1" x14ac:dyDescent="0.25">
      <c r="B42" s="38"/>
      <c r="C42" s="114" t="s">
        <v>11</v>
      </c>
      <c r="D42" s="114"/>
      <c r="E42" s="113"/>
      <c r="F42" s="50">
        <f>ROUND(J17-J31,2)</f>
        <v>0</v>
      </c>
      <c r="G42" s="114" t="s">
        <v>14</v>
      </c>
      <c r="H42" s="112"/>
      <c r="I42" s="3" t="s">
        <v>8</v>
      </c>
      <c r="J42" s="51" t="e">
        <f>F42/J17*100</f>
        <v>#DIV/0!</v>
      </c>
      <c r="K42" s="3" t="s">
        <v>16</v>
      </c>
    </row>
    <row r="43" spans="2:24" ht="5.15" customHeight="1" x14ac:dyDescent="0.2">
      <c r="B43" s="38"/>
      <c r="C43" s="110"/>
      <c r="D43" s="110"/>
      <c r="E43" s="110"/>
      <c r="F43" s="47"/>
      <c r="G43" s="110"/>
      <c r="H43" s="110"/>
      <c r="I43" s="110"/>
      <c r="J43" s="48"/>
      <c r="K43" s="110"/>
    </row>
    <row r="44" spans="2:24" ht="12" customHeight="1" x14ac:dyDescent="0.2">
      <c r="B44" s="38"/>
      <c r="C44" s="112" t="s">
        <v>36</v>
      </c>
      <c r="D44" s="112"/>
      <c r="E44" s="112"/>
      <c r="F44" s="112"/>
      <c r="G44" s="111"/>
      <c r="H44" s="111"/>
      <c r="I44" s="111"/>
      <c r="J44" s="49"/>
      <c r="K44" s="111"/>
      <c r="L44" s="4"/>
      <c r="M44" s="4"/>
      <c r="N44" s="4"/>
      <c r="O44" s="4"/>
    </row>
    <row r="45" spans="2:24" ht="5.15" customHeight="1" thickBot="1" x14ac:dyDescent="0.25">
      <c r="B45" s="38"/>
      <c r="C45" s="110"/>
      <c r="D45" s="110"/>
      <c r="E45" s="110"/>
      <c r="F45" s="47"/>
      <c r="G45" s="111"/>
      <c r="H45" s="111"/>
      <c r="I45" s="111"/>
      <c r="J45" s="49"/>
      <c r="K45" s="111"/>
      <c r="L45" s="4"/>
      <c r="M45" s="4"/>
      <c r="N45" s="4"/>
      <c r="O45" s="4"/>
    </row>
    <row r="46" spans="2:24" ht="12" customHeight="1" thickBot="1" x14ac:dyDescent="0.25">
      <c r="B46" s="38"/>
      <c r="C46" s="112" t="s">
        <v>12</v>
      </c>
      <c r="D46" s="112"/>
      <c r="E46" s="113"/>
      <c r="F46" s="52">
        <f>(P17-P31)/1000</f>
        <v>0</v>
      </c>
      <c r="G46" s="114" t="s">
        <v>15</v>
      </c>
      <c r="H46" s="112"/>
      <c r="I46" s="3" t="s">
        <v>8</v>
      </c>
      <c r="J46" s="53" t="e">
        <f>ROUND(F46/(P17/1000)*100,2)</f>
        <v>#DIV/0!</v>
      </c>
      <c r="K46" s="3" t="s">
        <v>16</v>
      </c>
    </row>
    <row r="47" spans="2:24" ht="5.15" customHeight="1" x14ac:dyDescent="0.2">
      <c r="B47" s="38"/>
      <c r="C47" s="110"/>
      <c r="D47" s="110"/>
      <c r="E47" s="110"/>
      <c r="F47" s="54"/>
      <c r="G47" s="111"/>
      <c r="H47" s="110"/>
      <c r="I47" s="110"/>
      <c r="J47" s="48"/>
      <c r="K47" s="110"/>
      <c r="P47" s="4"/>
    </row>
    <row r="48" spans="2:24" ht="12" customHeight="1" x14ac:dyDescent="0.2">
      <c r="B48" s="38"/>
      <c r="C48" s="112" t="s">
        <v>80</v>
      </c>
      <c r="D48" s="112"/>
      <c r="E48" s="112"/>
      <c r="F48" s="112"/>
      <c r="G48" s="111"/>
      <c r="H48" s="111"/>
      <c r="I48" s="111"/>
      <c r="J48" s="49"/>
      <c r="K48" s="111"/>
      <c r="L48" s="4"/>
      <c r="M48" s="4"/>
      <c r="N48" s="4"/>
      <c r="O48" s="4"/>
    </row>
    <row r="49" spans="2:15" ht="5.15" customHeight="1" thickBot="1" x14ac:dyDescent="0.25">
      <c r="B49" s="38"/>
      <c r="C49" s="110"/>
      <c r="D49" s="110"/>
      <c r="E49" s="110"/>
      <c r="F49" s="47"/>
      <c r="G49" s="111"/>
      <c r="H49" s="111"/>
      <c r="I49" s="111"/>
      <c r="J49" s="49"/>
      <c r="K49" s="111"/>
      <c r="L49" s="4"/>
      <c r="M49" s="4"/>
      <c r="N49" s="4"/>
      <c r="O49" s="4"/>
    </row>
    <row r="50" spans="2:15" ht="12" customHeight="1" thickBot="1" x14ac:dyDescent="0.25">
      <c r="B50" s="38"/>
      <c r="C50" s="112" t="s">
        <v>12</v>
      </c>
      <c r="D50" s="112"/>
      <c r="E50" s="113"/>
      <c r="F50" s="106">
        <f>(O17-O31)/1000</f>
        <v>0</v>
      </c>
      <c r="G50" s="114" t="s">
        <v>79</v>
      </c>
      <c r="H50" s="112"/>
      <c r="I50" s="3" t="s">
        <v>8</v>
      </c>
      <c r="J50" s="53" t="e">
        <f>ROUND(F50/(O17/1000)*100,2)</f>
        <v>#DIV/0!</v>
      </c>
      <c r="K50" s="3" t="s">
        <v>16</v>
      </c>
    </row>
    <row r="51" spans="2:15" ht="5.15" customHeight="1" x14ac:dyDescent="0.2">
      <c r="B51" s="38"/>
      <c r="C51" s="110"/>
      <c r="D51" s="110"/>
      <c r="E51" s="111"/>
      <c r="F51" s="100"/>
      <c r="G51" s="111"/>
      <c r="H51" s="110"/>
      <c r="J51" s="101"/>
    </row>
    <row r="52" spans="2:15" ht="12" customHeight="1" x14ac:dyDescent="0.2">
      <c r="B52" s="38"/>
      <c r="C52" s="112" t="s">
        <v>65</v>
      </c>
      <c r="D52" s="112"/>
      <c r="E52" s="112"/>
      <c r="F52" s="112"/>
      <c r="G52" s="111"/>
      <c r="H52" s="111"/>
      <c r="I52" s="111"/>
      <c r="J52" s="49"/>
      <c r="K52" s="111"/>
      <c r="L52" s="4"/>
      <c r="M52" s="4"/>
      <c r="N52" s="4"/>
      <c r="O52" s="4"/>
    </row>
    <row r="53" spans="2:15" ht="5.15" customHeight="1" thickBot="1" x14ac:dyDescent="0.25">
      <c r="B53" s="38"/>
      <c r="C53" s="110"/>
      <c r="D53" s="110"/>
      <c r="E53" s="110"/>
      <c r="F53" s="47"/>
      <c r="G53" s="111"/>
      <c r="H53" s="111"/>
      <c r="I53" s="111"/>
      <c r="J53" s="49"/>
      <c r="K53" s="111"/>
      <c r="L53" s="4"/>
      <c r="M53" s="4"/>
      <c r="N53" s="4"/>
      <c r="O53" s="4"/>
    </row>
    <row r="54" spans="2:15" ht="12" customHeight="1" thickBot="1" x14ac:dyDescent="0.25">
      <c r="C54" s="112" t="s">
        <v>12</v>
      </c>
      <c r="D54" s="112"/>
      <c r="E54" s="113"/>
      <c r="F54" s="52">
        <f>(Q17-Q31)/1000</f>
        <v>0</v>
      </c>
      <c r="G54" s="114" t="s">
        <v>61</v>
      </c>
      <c r="H54" s="112"/>
      <c r="I54" s="3" t="s">
        <v>8</v>
      </c>
      <c r="J54" s="51" t="e">
        <f>ROUND(F54/(Q17/1000)*100,2)</f>
        <v>#DIV/0!</v>
      </c>
      <c r="K54" s="3" t="s">
        <v>16</v>
      </c>
    </row>
  </sheetData>
  <mergeCells count="26">
    <mergeCell ref="B19:F19"/>
    <mergeCell ref="B1:X1"/>
    <mergeCell ref="B3:F3"/>
    <mergeCell ref="B5:E7"/>
    <mergeCell ref="F5:F7"/>
    <mergeCell ref="C17:E17"/>
    <mergeCell ref="C46:E46"/>
    <mergeCell ref="G46:H46"/>
    <mergeCell ref="B21:E23"/>
    <mergeCell ref="F21:F23"/>
    <mergeCell ref="C31:E31"/>
    <mergeCell ref="B33:X33"/>
    <mergeCell ref="C34:F34"/>
    <mergeCell ref="C36:E36"/>
    <mergeCell ref="G36:H36"/>
    <mergeCell ref="C38:F38"/>
    <mergeCell ref="C40:F40"/>
    <mergeCell ref="C42:E42"/>
    <mergeCell ref="G42:H42"/>
    <mergeCell ref="C44:F44"/>
    <mergeCell ref="C48:F48"/>
    <mergeCell ref="C50:E50"/>
    <mergeCell ref="G50:H50"/>
    <mergeCell ref="C52:F52"/>
    <mergeCell ref="C54:E54"/>
    <mergeCell ref="G54:H54"/>
  </mergeCells>
  <phoneticPr fontId="2"/>
  <printOptions horizontalCentered="1"/>
  <pageMargins left="0.11811023622047245" right="0.11811023622047245" top="0.47244094488188981" bottom="0.27559055118110237" header="0.31496062992125984" footer="0.31496062992125984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X54"/>
  <sheetViews>
    <sheetView showGridLines="0" zoomScaleNormal="100" zoomScaleSheetLayoutView="100" workbookViewId="0">
      <selection activeCell="Z28" sqref="Z28"/>
    </sheetView>
  </sheetViews>
  <sheetFormatPr defaultColWidth="9" defaultRowHeight="12" x14ac:dyDescent="0.2"/>
  <cols>
    <col min="1" max="1" width="5.6328125" style="3" customWidth="1"/>
    <col min="2" max="2" width="3.6328125" style="14" customWidth="1"/>
    <col min="3" max="3" width="8.08984375" style="14" customWidth="1"/>
    <col min="4" max="4" width="3.6328125" style="14" customWidth="1"/>
    <col min="5" max="5" width="8.08984375" style="3" customWidth="1"/>
    <col min="6" max="6" width="10.6328125" style="14" customWidth="1"/>
    <col min="7" max="7" width="7.7265625" style="14" customWidth="1"/>
    <col min="8" max="8" width="7.7265625" style="3" customWidth="1"/>
    <col min="9" max="10" width="7.6328125" style="3" customWidth="1"/>
    <col min="11" max="16" width="9.7265625" style="3" customWidth="1"/>
    <col min="17" max="17" width="9.90625" style="3" customWidth="1"/>
    <col min="18" max="18" width="9.08984375" style="3" bestFit="1" customWidth="1"/>
    <col min="19" max="21" width="6.6328125" style="3" customWidth="1"/>
    <col min="22" max="16384" width="9" style="3"/>
  </cols>
  <sheetData>
    <row r="1" spans="2:24" ht="15" customHeight="1" x14ac:dyDescent="0.2">
      <c r="B1" s="120" t="s">
        <v>37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</row>
    <row r="2" spans="2:24" ht="5.15" customHeight="1" thickBot="1" x14ac:dyDescent="0.25"/>
    <row r="3" spans="2:24" ht="12" customHeight="1" thickBot="1" x14ac:dyDescent="0.25">
      <c r="B3" s="114" t="s">
        <v>23</v>
      </c>
      <c r="C3" s="114"/>
      <c r="D3" s="114"/>
      <c r="E3" s="114"/>
      <c r="F3" s="114"/>
      <c r="G3" s="15">
        <f>V17</f>
        <v>563.95000000000005</v>
      </c>
      <c r="H3" s="3" t="s">
        <v>18</v>
      </c>
    </row>
    <row r="4" spans="2:24" ht="5.15" customHeight="1" x14ac:dyDescent="0.2">
      <c r="B4" s="16"/>
      <c r="C4" s="16"/>
      <c r="D4" s="16"/>
      <c r="E4" s="16"/>
      <c r="G4" s="17"/>
    </row>
    <row r="5" spans="2:24" s="14" customFormat="1" ht="54" customHeight="1" x14ac:dyDescent="0.2">
      <c r="B5" s="115" t="s">
        <v>5</v>
      </c>
      <c r="C5" s="115"/>
      <c r="D5" s="115"/>
      <c r="E5" s="115"/>
      <c r="F5" s="116" t="s">
        <v>0</v>
      </c>
      <c r="G5" s="18" t="s">
        <v>64</v>
      </c>
      <c r="H5" s="18" t="s">
        <v>21</v>
      </c>
      <c r="I5" s="18" t="s">
        <v>63</v>
      </c>
      <c r="J5" s="18" t="s">
        <v>77</v>
      </c>
      <c r="K5" s="18" t="s">
        <v>31</v>
      </c>
      <c r="L5" s="18" t="s">
        <v>62</v>
      </c>
      <c r="M5" s="18" t="s">
        <v>46</v>
      </c>
      <c r="N5" s="19" t="s">
        <v>81</v>
      </c>
      <c r="O5" s="18" t="s">
        <v>74</v>
      </c>
      <c r="P5" s="18" t="s">
        <v>75</v>
      </c>
      <c r="Q5" s="18" t="s">
        <v>76</v>
      </c>
      <c r="R5" s="19" t="s">
        <v>32</v>
      </c>
      <c r="S5" s="102" t="s">
        <v>2</v>
      </c>
      <c r="T5" s="18" t="s">
        <v>3</v>
      </c>
      <c r="U5" s="20" t="s">
        <v>4</v>
      </c>
      <c r="V5" s="19" t="s">
        <v>78</v>
      </c>
    </row>
    <row r="6" spans="2:24" s="11" customFormat="1" ht="10" customHeight="1" x14ac:dyDescent="0.2">
      <c r="B6" s="115"/>
      <c r="C6" s="115"/>
      <c r="D6" s="115"/>
      <c r="E6" s="115"/>
      <c r="F6" s="116"/>
      <c r="G6" s="21" t="s">
        <v>28</v>
      </c>
      <c r="H6" s="21" t="s">
        <v>29</v>
      </c>
      <c r="I6" s="21" t="s">
        <v>30</v>
      </c>
      <c r="J6" s="21" t="s">
        <v>38</v>
      </c>
      <c r="K6" s="21" t="s">
        <v>39</v>
      </c>
      <c r="L6" s="21" t="s">
        <v>40</v>
      </c>
      <c r="M6" s="9" t="s">
        <v>41</v>
      </c>
      <c r="N6" s="9" t="s">
        <v>69</v>
      </c>
      <c r="O6" s="9" t="s">
        <v>70</v>
      </c>
      <c r="P6" s="9" t="s">
        <v>42</v>
      </c>
      <c r="Q6" s="9" t="s">
        <v>43</v>
      </c>
      <c r="R6" s="9" t="s">
        <v>71</v>
      </c>
      <c r="S6" s="9" t="s">
        <v>44</v>
      </c>
      <c r="T6" s="9" t="s">
        <v>45</v>
      </c>
      <c r="U6" s="10" t="s">
        <v>72</v>
      </c>
      <c r="V6" s="9" t="s">
        <v>73</v>
      </c>
    </row>
    <row r="7" spans="2:24" s="59" customFormat="1" ht="10" customHeight="1" x14ac:dyDescent="0.2">
      <c r="B7" s="115"/>
      <c r="C7" s="115"/>
      <c r="D7" s="115"/>
      <c r="E7" s="115"/>
      <c r="F7" s="116"/>
      <c r="G7" s="13" t="s">
        <v>22</v>
      </c>
      <c r="H7" s="13" t="s">
        <v>22</v>
      </c>
      <c r="I7" s="55" t="s">
        <v>20</v>
      </c>
      <c r="J7" s="13" t="s">
        <v>22</v>
      </c>
      <c r="K7" s="13" t="s">
        <v>22</v>
      </c>
      <c r="L7" s="56" t="s">
        <v>20</v>
      </c>
      <c r="M7" s="13" t="s">
        <v>22</v>
      </c>
      <c r="N7" s="13" t="s">
        <v>68</v>
      </c>
      <c r="O7" s="56" t="s">
        <v>20</v>
      </c>
      <c r="P7" s="56" t="s">
        <v>20</v>
      </c>
      <c r="Q7" s="56" t="s">
        <v>20</v>
      </c>
      <c r="R7" s="13" t="s">
        <v>22</v>
      </c>
      <c r="S7" s="13" t="s">
        <v>22</v>
      </c>
      <c r="T7" s="13" t="s">
        <v>22</v>
      </c>
      <c r="U7" s="91" t="s">
        <v>59</v>
      </c>
      <c r="V7" s="56" t="s">
        <v>20</v>
      </c>
    </row>
    <row r="8" spans="2:24" s="28" customFormat="1" ht="15" customHeight="1" x14ac:dyDescent="0.2">
      <c r="B8" s="22" t="s">
        <v>6</v>
      </c>
      <c r="C8" s="23" t="s">
        <v>48</v>
      </c>
      <c r="D8" s="24" t="s">
        <v>19</v>
      </c>
      <c r="E8" s="25" t="s">
        <v>49</v>
      </c>
      <c r="F8" s="95" t="s">
        <v>66</v>
      </c>
      <c r="G8" s="63">
        <v>25</v>
      </c>
      <c r="H8" s="67">
        <v>1</v>
      </c>
      <c r="I8" s="75">
        <f>G8*H8</f>
        <v>25</v>
      </c>
      <c r="J8" s="66">
        <v>9</v>
      </c>
      <c r="K8" s="66">
        <v>250</v>
      </c>
      <c r="L8" s="75">
        <f t="shared" ref="L8:L16" si="0">I8*J8*K8</f>
        <v>56250</v>
      </c>
      <c r="M8" s="66">
        <v>20</v>
      </c>
      <c r="N8" s="103">
        <v>0.5</v>
      </c>
      <c r="O8" s="75">
        <f>J8*K8*N8</f>
        <v>1125</v>
      </c>
      <c r="P8" s="75">
        <f t="shared" ref="P8:P16" si="1">J8*K8*M8</f>
        <v>45000</v>
      </c>
      <c r="Q8" s="75">
        <f t="shared" ref="Q8:Q16" si="2">L8*M8</f>
        <v>1125000</v>
      </c>
      <c r="R8" s="76">
        <v>2.8500000000000001E-2</v>
      </c>
      <c r="S8" s="77">
        <v>38</v>
      </c>
      <c r="T8" s="76">
        <v>1.8700000000000001E-2</v>
      </c>
      <c r="U8" s="88">
        <v>3.6667000000000001</v>
      </c>
      <c r="V8" s="78">
        <f>Q8*R8*S8*T8*U8/1000</f>
        <v>83.540671953750021</v>
      </c>
    </row>
    <row r="9" spans="2:24" s="28" customFormat="1" ht="15" customHeight="1" x14ac:dyDescent="0.2">
      <c r="B9" s="22" t="s">
        <v>53</v>
      </c>
      <c r="C9" s="23" t="s">
        <v>49</v>
      </c>
      <c r="D9" s="24" t="s">
        <v>19</v>
      </c>
      <c r="E9" s="25" t="s">
        <v>51</v>
      </c>
      <c r="F9" s="95" t="s">
        <v>67</v>
      </c>
      <c r="G9" s="63">
        <v>10</v>
      </c>
      <c r="H9" s="67">
        <v>0.8</v>
      </c>
      <c r="I9" s="75">
        <f t="shared" ref="I9:I16" si="3">G9*H9</f>
        <v>8</v>
      </c>
      <c r="J9" s="66">
        <v>21</v>
      </c>
      <c r="K9" s="66">
        <v>250</v>
      </c>
      <c r="L9" s="75">
        <f t="shared" si="0"/>
        <v>42000</v>
      </c>
      <c r="M9" s="66">
        <v>80</v>
      </c>
      <c r="N9" s="103">
        <v>1</v>
      </c>
      <c r="O9" s="75">
        <f t="shared" ref="O9:O16" si="4">J9*K9*N9</f>
        <v>5250</v>
      </c>
      <c r="P9" s="75">
        <f t="shared" si="1"/>
        <v>420000</v>
      </c>
      <c r="Q9" s="75">
        <f t="shared" si="2"/>
        <v>3360000</v>
      </c>
      <c r="R9" s="76">
        <v>4.1000000000000002E-2</v>
      </c>
      <c r="S9" s="77">
        <v>38</v>
      </c>
      <c r="T9" s="76">
        <v>1.8700000000000001E-2</v>
      </c>
      <c r="U9" s="88">
        <v>3.6667000000000001</v>
      </c>
      <c r="V9" s="78">
        <f t="shared" ref="V9:V16" si="5">Q9*R9*S9*T9*U9/1000</f>
        <v>358.94153507520002</v>
      </c>
    </row>
    <row r="10" spans="2:24" s="28" customFormat="1" ht="15" customHeight="1" x14ac:dyDescent="0.2">
      <c r="B10" s="22" t="s">
        <v>54</v>
      </c>
      <c r="C10" s="23" t="s">
        <v>50</v>
      </c>
      <c r="D10" s="24" t="s">
        <v>19</v>
      </c>
      <c r="E10" s="25" t="s">
        <v>51</v>
      </c>
      <c r="F10" s="95" t="s">
        <v>67</v>
      </c>
      <c r="G10" s="63">
        <v>10</v>
      </c>
      <c r="H10" s="67">
        <v>0.6</v>
      </c>
      <c r="I10" s="75">
        <f t="shared" si="3"/>
        <v>6</v>
      </c>
      <c r="J10" s="66">
        <v>10</v>
      </c>
      <c r="K10" s="66">
        <v>250</v>
      </c>
      <c r="L10" s="75">
        <f t="shared" si="0"/>
        <v>15000</v>
      </c>
      <c r="M10" s="66">
        <v>10</v>
      </c>
      <c r="N10" s="103">
        <v>0.1</v>
      </c>
      <c r="O10" s="75">
        <f t="shared" si="4"/>
        <v>250</v>
      </c>
      <c r="P10" s="75">
        <f t="shared" si="1"/>
        <v>25000</v>
      </c>
      <c r="Q10" s="75">
        <f t="shared" si="2"/>
        <v>150000</v>
      </c>
      <c r="R10" s="97">
        <v>5.1799999999999999E-2</v>
      </c>
      <c r="S10" s="77">
        <v>38</v>
      </c>
      <c r="T10" s="76">
        <v>1.8700000000000001E-2</v>
      </c>
      <c r="U10" s="88">
        <v>3.6667000000000001</v>
      </c>
      <c r="V10" s="78">
        <f t="shared" si="5"/>
        <v>20.245178045399999</v>
      </c>
    </row>
    <row r="11" spans="2:24" s="28" customFormat="1" ht="15" customHeight="1" x14ac:dyDescent="0.2">
      <c r="B11" s="22" t="s">
        <v>55</v>
      </c>
      <c r="C11" s="23" t="s">
        <v>51</v>
      </c>
      <c r="D11" s="24" t="s">
        <v>19</v>
      </c>
      <c r="E11" s="25" t="s">
        <v>57</v>
      </c>
      <c r="F11" s="95" t="s">
        <v>67</v>
      </c>
      <c r="G11" s="63">
        <v>10</v>
      </c>
      <c r="H11" s="67">
        <v>0.6</v>
      </c>
      <c r="I11" s="75">
        <f t="shared" si="3"/>
        <v>6</v>
      </c>
      <c r="J11" s="66">
        <v>10</v>
      </c>
      <c r="K11" s="66">
        <v>250</v>
      </c>
      <c r="L11" s="75">
        <f t="shared" si="0"/>
        <v>15000</v>
      </c>
      <c r="M11" s="66">
        <v>25</v>
      </c>
      <c r="N11" s="103">
        <v>0.6</v>
      </c>
      <c r="O11" s="75">
        <f t="shared" si="4"/>
        <v>1500</v>
      </c>
      <c r="P11" s="75">
        <f t="shared" si="1"/>
        <v>62500</v>
      </c>
      <c r="Q11" s="75">
        <f t="shared" si="2"/>
        <v>375000</v>
      </c>
      <c r="R11" s="97">
        <v>5.1799999999999999E-2</v>
      </c>
      <c r="S11" s="77">
        <v>38</v>
      </c>
      <c r="T11" s="76">
        <v>1.8700000000000001E-2</v>
      </c>
      <c r="U11" s="88">
        <v>3.6667000000000001</v>
      </c>
      <c r="V11" s="78">
        <f t="shared" si="5"/>
        <v>50.612945113500004</v>
      </c>
    </row>
    <row r="12" spans="2:24" s="28" customFormat="1" ht="15" customHeight="1" x14ac:dyDescent="0.2">
      <c r="B12" s="22" t="s">
        <v>56</v>
      </c>
      <c r="C12" s="23" t="s">
        <v>52</v>
      </c>
      <c r="D12" s="24" t="s">
        <v>19</v>
      </c>
      <c r="E12" s="25" t="s">
        <v>51</v>
      </c>
      <c r="F12" s="95" t="s">
        <v>67</v>
      </c>
      <c r="G12" s="63">
        <v>10</v>
      </c>
      <c r="H12" s="67">
        <v>0.6</v>
      </c>
      <c r="I12" s="75">
        <f t="shared" si="3"/>
        <v>6</v>
      </c>
      <c r="J12" s="66">
        <v>10</v>
      </c>
      <c r="K12" s="66">
        <v>250</v>
      </c>
      <c r="L12" s="75">
        <f t="shared" si="0"/>
        <v>15000</v>
      </c>
      <c r="M12" s="66">
        <v>25</v>
      </c>
      <c r="N12" s="103">
        <v>0.6</v>
      </c>
      <c r="O12" s="75">
        <f t="shared" si="4"/>
        <v>1500</v>
      </c>
      <c r="P12" s="75">
        <f t="shared" si="1"/>
        <v>62500</v>
      </c>
      <c r="Q12" s="75">
        <f t="shared" si="2"/>
        <v>375000</v>
      </c>
      <c r="R12" s="97">
        <v>5.1799999999999999E-2</v>
      </c>
      <c r="S12" s="77">
        <v>38</v>
      </c>
      <c r="T12" s="76">
        <v>1.8700000000000001E-2</v>
      </c>
      <c r="U12" s="88">
        <v>3.6667000000000001</v>
      </c>
      <c r="V12" s="78">
        <f t="shared" si="5"/>
        <v>50.612945113500004</v>
      </c>
    </row>
    <row r="13" spans="2:24" s="28" customFormat="1" ht="15" customHeight="1" x14ac:dyDescent="0.2">
      <c r="B13" s="22"/>
      <c r="C13" s="23"/>
      <c r="D13" s="24" t="s">
        <v>19</v>
      </c>
      <c r="E13" s="25"/>
      <c r="F13" s="95"/>
      <c r="G13" s="63"/>
      <c r="H13" s="67"/>
      <c r="I13" s="75">
        <f t="shared" si="3"/>
        <v>0</v>
      </c>
      <c r="J13" s="66"/>
      <c r="K13" s="66"/>
      <c r="L13" s="75">
        <f t="shared" si="0"/>
        <v>0</v>
      </c>
      <c r="M13" s="66"/>
      <c r="N13" s="103"/>
      <c r="O13" s="75">
        <f t="shared" si="4"/>
        <v>0</v>
      </c>
      <c r="P13" s="75">
        <f t="shared" si="1"/>
        <v>0</v>
      </c>
      <c r="Q13" s="75">
        <f t="shared" si="2"/>
        <v>0</v>
      </c>
      <c r="R13" s="76"/>
      <c r="S13" s="77"/>
      <c r="T13" s="76"/>
      <c r="U13" s="88"/>
      <c r="V13" s="78">
        <f t="shared" si="5"/>
        <v>0</v>
      </c>
    </row>
    <row r="14" spans="2:24" s="28" customFormat="1" ht="15" customHeight="1" x14ac:dyDescent="0.2">
      <c r="B14" s="22"/>
      <c r="C14" s="23"/>
      <c r="D14" s="24" t="s">
        <v>19</v>
      </c>
      <c r="E14" s="25"/>
      <c r="F14" s="95"/>
      <c r="G14" s="63"/>
      <c r="H14" s="67"/>
      <c r="I14" s="75">
        <f t="shared" si="3"/>
        <v>0</v>
      </c>
      <c r="J14" s="66"/>
      <c r="K14" s="66"/>
      <c r="L14" s="75">
        <f t="shared" si="0"/>
        <v>0</v>
      </c>
      <c r="M14" s="66"/>
      <c r="N14" s="103"/>
      <c r="O14" s="75">
        <f t="shared" si="4"/>
        <v>0</v>
      </c>
      <c r="P14" s="75">
        <f t="shared" si="1"/>
        <v>0</v>
      </c>
      <c r="Q14" s="75">
        <f t="shared" si="2"/>
        <v>0</v>
      </c>
      <c r="R14" s="76"/>
      <c r="S14" s="77"/>
      <c r="T14" s="76"/>
      <c r="U14" s="88"/>
      <c r="V14" s="78">
        <f t="shared" si="5"/>
        <v>0</v>
      </c>
    </row>
    <row r="15" spans="2:24" s="28" customFormat="1" ht="15" customHeight="1" x14ac:dyDescent="0.2">
      <c r="B15" s="22"/>
      <c r="C15" s="23"/>
      <c r="D15" s="24" t="s">
        <v>19</v>
      </c>
      <c r="E15" s="25"/>
      <c r="F15" s="95"/>
      <c r="G15" s="63"/>
      <c r="H15" s="67"/>
      <c r="I15" s="75">
        <f t="shared" si="3"/>
        <v>0</v>
      </c>
      <c r="J15" s="66"/>
      <c r="K15" s="66"/>
      <c r="L15" s="75">
        <f t="shared" si="0"/>
        <v>0</v>
      </c>
      <c r="M15" s="66"/>
      <c r="N15" s="103"/>
      <c r="O15" s="75">
        <f t="shared" si="4"/>
        <v>0</v>
      </c>
      <c r="P15" s="75">
        <f t="shared" si="1"/>
        <v>0</v>
      </c>
      <c r="Q15" s="75">
        <f t="shared" si="2"/>
        <v>0</v>
      </c>
      <c r="R15" s="76"/>
      <c r="S15" s="77"/>
      <c r="T15" s="76"/>
      <c r="U15" s="88"/>
      <c r="V15" s="78">
        <f t="shared" si="5"/>
        <v>0</v>
      </c>
    </row>
    <row r="16" spans="2:24" s="28" customFormat="1" ht="15" customHeight="1" thickBot="1" x14ac:dyDescent="0.25">
      <c r="B16" s="30"/>
      <c r="C16" s="31"/>
      <c r="D16" s="32" t="s">
        <v>19</v>
      </c>
      <c r="E16" s="33"/>
      <c r="F16" s="96"/>
      <c r="G16" s="64"/>
      <c r="H16" s="79"/>
      <c r="I16" s="80">
        <f t="shared" si="3"/>
        <v>0</v>
      </c>
      <c r="J16" s="81"/>
      <c r="K16" s="81"/>
      <c r="L16" s="80">
        <f t="shared" si="0"/>
        <v>0</v>
      </c>
      <c r="M16" s="81"/>
      <c r="N16" s="104"/>
      <c r="O16" s="80">
        <f t="shared" si="4"/>
        <v>0</v>
      </c>
      <c r="P16" s="80">
        <f t="shared" si="1"/>
        <v>0</v>
      </c>
      <c r="Q16" s="80">
        <f t="shared" si="2"/>
        <v>0</v>
      </c>
      <c r="R16" s="82"/>
      <c r="S16" s="83"/>
      <c r="T16" s="82"/>
      <c r="U16" s="89"/>
      <c r="V16" s="78">
        <f t="shared" si="5"/>
        <v>0</v>
      </c>
    </row>
    <row r="17" spans="2:22" s="28" customFormat="1" ht="15" customHeight="1" thickTop="1" thickBot="1" x14ac:dyDescent="0.25">
      <c r="B17" s="36"/>
      <c r="C17" s="117" t="s">
        <v>1</v>
      </c>
      <c r="D17" s="118"/>
      <c r="E17" s="119"/>
      <c r="F17" s="36"/>
      <c r="G17" s="65"/>
      <c r="H17" s="84"/>
      <c r="I17" s="85"/>
      <c r="J17" s="84">
        <f>SUM(J8:J16)</f>
        <v>60</v>
      </c>
      <c r="K17" s="84"/>
      <c r="L17" s="85">
        <f>SUM(L8:L16)</f>
        <v>143250</v>
      </c>
      <c r="M17" s="84"/>
      <c r="N17" s="105"/>
      <c r="O17" s="85">
        <f>SUM(O8:O16)</f>
        <v>9625</v>
      </c>
      <c r="P17" s="85">
        <f>SUM(P8:P16)</f>
        <v>615000</v>
      </c>
      <c r="Q17" s="85">
        <f>SUM(Q8:Q16)</f>
        <v>5385000</v>
      </c>
      <c r="R17" s="86"/>
      <c r="S17" s="86"/>
      <c r="T17" s="86"/>
      <c r="U17" s="90"/>
      <c r="V17" s="87">
        <f>ROUND(SUM(V8:V16),2)</f>
        <v>563.95000000000005</v>
      </c>
    </row>
    <row r="18" spans="2:22" ht="5.15" customHeight="1" thickBot="1" x14ac:dyDescent="0.25">
      <c r="E18" s="38"/>
      <c r="H18" s="4"/>
      <c r="I18" s="4"/>
      <c r="J18" s="4"/>
      <c r="K18" s="4"/>
      <c r="L18" s="4"/>
      <c r="M18" s="4"/>
      <c r="N18" s="4"/>
      <c r="O18" s="4"/>
      <c r="P18" s="4"/>
    </row>
    <row r="19" spans="2:22" ht="12" customHeight="1" thickBot="1" x14ac:dyDescent="0.25">
      <c r="B19" s="114" t="s">
        <v>47</v>
      </c>
      <c r="C19" s="114"/>
      <c r="D19" s="114"/>
      <c r="E19" s="114"/>
      <c r="F19" s="114"/>
      <c r="G19" s="15">
        <f>V31</f>
        <v>392.22</v>
      </c>
      <c r="H19" s="3" t="s">
        <v>18</v>
      </c>
    </row>
    <row r="20" spans="2:22" ht="5.15" customHeight="1" x14ac:dyDescent="0.2">
      <c r="B20" s="39"/>
      <c r="C20" s="39"/>
      <c r="D20" s="39"/>
      <c r="E20" s="39"/>
      <c r="G20" s="60"/>
    </row>
    <row r="21" spans="2:22" s="14" customFormat="1" ht="54" customHeight="1" x14ac:dyDescent="0.2">
      <c r="B21" s="115" t="s">
        <v>5</v>
      </c>
      <c r="C21" s="115"/>
      <c r="D21" s="115"/>
      <c r="E21" s="115"/>
      <c r="F21" s="116" t="s">
        <v>0</v>
      </c>
      <c r="G21" s="18" t="s">
        <v>64</v>
      </c>
      <c r="H21" s="18" t="s">
        <v>21</v>
      </c>
      <c r="I21" s="18" t="s">
        <v>63</v>
      </c>
      <c r="J21" s="18" t="s">
        <v>77</v>
      </c>
      <c r="K21" s="18" t="s">
        <v>31</v>
      </c>
      <c r="L21" s="18" t="s">
        <v>62</v>
      </c>
      <c r="M21" s="18" t="s">
        <v>46</v>
      </c>
      <c r="N21" s="19" t="s">
        <v>81</v>
      </c>
      <c r="O21" s="18" t="s">
        <v>74</v>
      </c>
      <c r="P21" s="18" t="s">
        <v>75</v>
      </c>
      <c r="Q21" s="18" t="s">
        <v>76</v>
      </c>
      <c r="R21" s="19" t="s">
        <v>32</v>
      </c>
      <c r="S21" s="102" t="s">
        <v>2</v>
      </c>
      <c r="T21" s="18" t="s">
        <v>3</v>
      </c>
      <c r="U21" s="20" t="s">
        <v>4</v>
      </c>
      <c r="V21" s="19" t="s">
        <v>78</v>
      </c>
    </row>
    <row r="22" spans="2:22" s="11" customFormat="1" ht="10" customHeight="1" x14ac:dyDescent="0.2">
      <c r="B22" s="115"/>
      <c r="C22" s="115"/>
      <c r="D22" s="115"/>
      <c r="E22" s="115"/>
      <c r="F22" s="116"/>
      <c r="G22" s="21" t="s">
        <v>28</v>
      </c>
      <c r="H22" s="21" t="s">
        <v>29</v>
      </c>
      <c r="I22" s="21" t="s">
        <v>30</v>
      </c>
      <c r="J22" s="21" t="s">
        <v>38</v>
      </c>
      <c r="K22" s="21" t="s">
        <v>39</v>
      </c>
      <c r="L22" s="21" t="s">
        <v>40</v>
      </c>
      <c r="M22" s="9" t="s">
        <v>41</v>
      </c>
      <c r="N22" s="9" t="s">
        <v>69</v>
      </c>
      <c r="O22" s="9" t="s">
        <v>70</v>
      </c>
      <c r="P22" s="9" t="s">
        <v>42</v>
      </c>
      <c r="Q22" s="9" t="s">
        <v>43</v>
      </c>
      <c r="R22" s="9" t="s">
        <v>71</v>
      </c>
      <c r="S22" s="9" t="s">
        <v>44</v>
      </c>
      <c r="T22" s="9" t="s">
        <v>45</v>
      </c>
      <c r="U22" s="10" t="s">
        <v>72</v>
      </c>
      <c r="V22" s="9" t="s">
        <v>73</v>
      </c>
    </row>
    <row r="23" spans="2:22" s="59" customFormat="1" ht="10" customHeight="1" x14ac:dyDescent="0.2">
      <c r="B23" s="115"/>
      <c r="C23" s="115"/>
      <c r="D23" s="115"/>
      <c r="E23" s="115"/>
      <c r="F23" s="116"/>
      <c r="G23" s="13" t="s">
        <v>22</v>
      </c>
      <c r="H23" s="13" t="s">
        <v>22</v>
      </c>
      <c r="I23" s="55" t="s">
        <v>20</v>
      </c>
      <c r="J23" s="13" t="s">
        <v>22</v>
      </c>
      <c r="K23" s="13" t="s">
        <v>22</v>
      </c>
      <c r="L23" s="56" t="s">
        <v>20</v>
      </c>
      <c r="M23" s="13" t="s">
        <v>22</v>
      </c>
      <c r="N23" s="13" t="s">
        <v>68</v>
      </c>
      <c r="O23" s="56" t="s">
        <v>20</v>
      </c>
      <c r="P23" s="56" t="s">
        <v>20</v>
      </c>
      <c r="Q23" s="56" t="s">
        <v>20</v>
      </c>
      <c r="R23" s="13" t="s">
        <v>22</v>
      </c>
      <c r="S23" s="13" t="s">
        <v>22</v>
      </c>
      <c r="T23" s="13" t="s">
        <v>22</v>
      </c>
      <c r="U23" s="91" t="s">
        <v>59</v>
      </c>
      <c r="V23" s="56" t="s">
        <v>20</v>
      </c>
    </row>
    <row r="24" spans="2:22" s="28" customFormat="1" ht="15" customHeight="1" x14ac:dyDescent="0.2">
      <c r="B24" s="22" t="s">
        <v>6</v>
      </c>
      <c r="C24" s="23" t="s">
        <v>48</v>
      </c>
      <c r="D24" s="24" t="s">
        <v>19</v>
      </c>
      <c r="E24" s="25" t="s">
        <v>58</v>
      </c>
      <c r="F24" s="26" t="s">
        <v>66</v>
      </c>
      <c r="G24" s="62">
        <v>25</v>
      </c>
      <c r="H24" s="57">
        <v>1</v>
      </c>
      <c r="I24" s="27">
        <f>G24*H24</f>
        <v>25</v>
      </c>
      <c r="J24" s="1">
        <v>9</v>
      </c>
      <c r="K24" s="1">
        <v>250</v>
      </c>
      <c r="L24" s="27">
        <f>I24*J24*K24</f>
        <v>56250</v>
      </c>
      <c r="M24" s="1">
        <v>85</v>
      </c>
      <c r="N24" s="107">
        <v>1.5</v>
      </c>
      <c r="O24" s="27">
        <f>J24*K24*N24</f>
        <v>3375</v>
      </c>
      <c r="P24" s="27">
        <f t="shared" ref="P24:P30" si="6">J24*K24*M24</f>
        <v>191250</v>
      </c>
      <c r="Q24" s="27">
        <f t="shared" ref="Q24:Q30" si="7">L24*M24</f>
        <v>4781250</v>
      </c>
      <c r="R24" s="68">
        <v>2.8500000000000001E-2</v>
      </c>
      <c r="S24" s="77">
        <v>38</v>
      </c>
      <c r="T24" s="68">
        <v>1.8700000000000001E-2</v>
      </c>
      <c r="U24" s="92">
        <v>3.6667000000000001</v>
      </c>
      <c r="V24" s="69">
        <f>Q24*R24*S24*T24*U24/1000</f>
        <v>355.04785580343753</v>
      </c>
    </row>
    <row r="25" spans="2:22" s="28" customFormat="1" ht="15" customHeight="1" x14ac:dyDescent="0.2">
      <c r="B25" s="22" t="s">
        <v>53</v>
      </c>
      <c r="C25" s="23" t="s">
        <v>58</v>
      </c>
      <c r="D25" s="24" t="s">
        <v>19</v>
      </c>
      <c r="E25" s="25" t="s">
        <v>51</v>
      </c>
      <c r="F25" s="26" t="s">
        <v>67</v>
      </c>
      <c r="G25" s="62">
        <v>10</v>
      </c>
      <c r="H25" s="57">
        <v>0.8</v>
      </c>
      <c r="I25" s="27">
        <f t="shared" ref="I25:I30" si="8">G25*H25</f>
        <v>8</v>
      </c>
      <c r="J25" s="1">
        <v>21</v>
      </c>
      <c r="K25" s="1">
        <v>250</v>
      </c>
      <c r="L25" s="27">
        <f t="shared" ref="L25:L30" si="9">I25*J25*K25</f>
        <v>42000</v>
      </c>
      <c r="M25" s="1">
        <v>4</v>
      </c>
      <c r="N25" s="107">
        <v>0.1</v>
      </c>
      <c r="O25" s="27">
        <f t="shared" ref="O25:O30" si="10">J25*K25*N25</f>
        <v>525</v>
      </c>
      <c r="P25" s="27">
        <f t="shared" si="6"/>
        <v>21000</v>
      </c>
      <c r="Q25" s="27">
        <f t="shared" si="7"/>
        <v>168000</v>
      </c>
      <c r="R25" s="68">
        <v>4.1000000000000002E-2</v>
      </c>
      <c r="S25" s="77">
        <v>38</v>
      </c>
      <c r="T25" s="68">
        <v>1.8700000000000001E-2</v>
      </c>
      <c r="U25" s="92">
        <v>3.6667000000000001</v>
      </c>
      <c r="V25" s="69">
        <f t="shared" ref="V25:V30" si="11">Q25*R25*S25*T25*U25/1000</f>
        <v>17.947076753760005</v>
      </c>
    </row>
    <row r="26" spans="2:22" s="28" customFormat="1" ht="15" customHeight="1" x14ac:dyDescent="0.2">
      <c r="B26" s="22" t="s">
        <v>54</v>
      </c>
      <c r="C26" s="23" t="s">
        <v>58</v>
      </c>
      <c r="D26" s="24" t="s">
        <v>19</v>
      </c>
      <c r="E26" s="25" t="s">
        <v>51</v>
      </c>
      <c r="F26" s="26" t="s">
        <v>67</v>
      </c>
      <c r="G26" s="62">
        <v>10</v>
      </c>
      <c r="H26" s="57">
        <v>0.8</v>
      </c>
      <c r="I26" s="27">
        <f t="shared" si="8"/>
        <v>8</v>
      </c>
      <c r="J26" s="1">
        <v>10</v>
      </c>
      <c r="K26" s="1">
        <v>250</v>
      </c>
      <c r="L26" s="27">
        <f t="shared" si="9"/>
        <v>20000</v>
      </c>
      <c r="M26" s="1">
        <v>4</v>
      </c>
      <c r="N26" s="107">
        <v>0.1</v>
      </c>
      <c r="O26" s="27">
        <f t="shared" si="10"/>
        <v>250</v>
      </c>
      <c r="P26" s="27">
        <f t="shared" si="6"/>
        <v>10000</v>
      </c>
      <c r="Q26" s="27">
        <f t="shared" si="7"/>
        <v>80000</v>
      </c>
      <c r="R26" s="68">
        <v>4.1000000000000002E-2</v>
      </c>
      <c r="S26" s="77">
        <v>38</v>
      </c>
      <c r="T26" s="68">
        <v>1.8700000000000001E-2</v>
      </c>
      <c r="U26" s="92">
        <v>3.6667000000000001</v>
      </c>
      <c r="V26" s="69">
        <f t="shared" si="11"/>
        <v>8.5462270256000004</v>
      </c>
    </row>
    <row r="27" spans="2:22" s="28" customFormat="1" ht="15" customHeight="1" x14ac:dyDescent="0.2">
      <c r="B27" s="22" t="s">
        <v>55</v>
      </c>
      <c r="C27" s="23" t="s">
        <v>51</v>
      </c>
      <c r="D27" s="24" t="s">
        <v>19</v>
      </c>
      <c r="E27" s="25" t="s">
        <v>58</v>
      </c>
      <c r="F27" s="26" t="s">
        <v>67</v>
      </c>
      <c r="G27" s="62">
        <v>10</v>
      </c>
      <c r="H27" s="57">
        <v>1</v>
      </c>
      <c r="I27" s="27">
        <f t="shared" si="8"/>
        <v>10</v>
      </c>
      <c r="J27" s="1">
        <v>10</v>
      </c>
      <c r="K27" s="1">
        <v>250</v>
      </c>
      <c r="L27" s="27">
        <f t="shared" si="9"/>
        <v>25000</v>
      </c>
      <c r="M27" s="1">
        <v>4</v>
      </c>
      <c r="N27" s="107">
        <v>0.1</v>
      </c>
      <c r="O27" s="27">
        <f t="shared" si="10"/>
        <v>250</v>
      </c>
      <c r="P27" s="27">
        <f t="shared" si="6"/>
        <v>10000</v>
      </c>
      <c r="Q27" s="27">
        <f t="shared" si="7"/>
        <v>100000</v>
      </c>
      <c r="R27" s="68">
        <v>4.1000000000000002E-2</v>
      </c>
      <c r="S27" s="77">
        <v>38</v>
      </c>
      <c r="T27" s="68">
        <v>1.8700000000000001E-2</v>
      </c>
      <c r="U27" s="92">
        <v>3.6667000000000001</v>
      </c>
      <c r="V27" s="69">
        <f>Q27*R27*S27*T27*U27/1000</f>
        <v>10.682783782</v>
      </c>
    </row>
    <row r="28" spans="2:22" s="28" customFormat="1" ht="15" customHeight="1" x14ac:dyDescent="0.2">
      <c r="B28" s="22"/>
      <c r="C28" s="23"/>
      <c r="D28" s="24" t="s">
        <v>19</v>
      </c>
      <c r="E28" s="25"/>
      <c r="F28" s="29"/>
      <c r="G28" s="1"/>
      <c r="H28" s="57"/>
      <c r="I28" s="27">
        <f t="shared" si="8"/>
        <v>0</v>
      </c>
      <c r="J28" s="1"/>
      <c r="K28" s="1"/>
      <c r="L28" s="27">
        <f t="shared" si="9"/>
        <v>0</v>
      </c>
      <c r="M28" s="1"/>
      <c r="N28" s="107"/>
      <c r="O28" s="27">
        <f t="shared" si="10"/>
        <v>0</v>
      </c>
      <c r="P28" s="27">
        <f t="shared" si="6"/>
        <v>0</v>
      </c>
      <c r="Q28" s="27">
        <f t="shared" si="7"/>
        <v>0</v>
      </c>
      <c r="R28" s="68"/>
      <c r="S28" s="58"/>
      <c r="T28" s="68"/>
      <c r="U28" s="92"/>
      <c r="V28" s="69">
        <f t="shared" si="11"/>
        <v>0</v>
      </c>
    </row>
    <row r="29" spans="2:22" s="28" customFormat="1" ht="15" customHeight="1" x14ac:dyDescent="0.2">
      <c r="B29" s="22"/>
      <c r="C29" s="23"/>
      <c r="D29" s="24" t="s">
        <v>19</v>
      </c>
      <c r="E29" s="25"/>
      <c r="F29" s="29"/>
      <c r="G29" s="1"/>
      <c r="H29" s="57"/>
      <c r="I29" s="27">
        <f t="shared" si="8"/>
        <v>0</v>
      </c>
      <c r="J29" s="1"/>
      <c r="K29" s="1"/>
      <c r="L29" s="27">
        <f t="shared" si="9"/>
        <v>0</v>
      </c>
      <c r="M29" s="1"/>
      <c r="N29" s="107"/>
      <c r="O29" s="27">
        <f t="shared" si="10"/>
        <v>0</v>
      </c>
      <c r="P29" s="27">
        <f t="shared" si="6"/>
        <v>0</v>
      </c>
      <c r="Q29" s="27">
        <f t="shared" si="7"/>
        <v>0</v>
      </c>
      <c r="R29" s="68"/>
      <c r="S29" s="58"/>
      <c r="T29" s="68"/>
      <c r="U29" s="92"/>
      <c r="V29" s="69">
        <f t="shared" si="11"/>
        <v>0</v>
      </c>
    </row>
    <row r="30" spans="2:22" s="28" customFormat="1" ht="15" customHeight="1" thickBot="1" x14ac:dyDescent="0.25">
      <c r="B30" s="30"/>
      <c r="C30" s="31"/>
      <c r="D30" s="32" t="s">
        <v>19</v>
      </c>
      <c r="E30" s="33"/>
      <c r="F30" s="34"/>
      <c r="G30" s="2"/>
      <c r="H30" s="70"/>
      <c r="I30" s="35">
        <f t="shared" si="8"/>
        <v>0</v>
      </c>
      <c r="J30" s="2"/>
      <c r="K30" s="2"/>
      <c r="L30" s="35">
        <f t="shared" si="9"/>
        <v>0</v>
      </c>
      <c r="M30" s="2"/>
      <c r="N30" s="108"/>
      <c r="O30" s="35">
        <f t="shared" si="10"/>
        <v>0</v>
      </c>
      <c r="P30" s="35">
        <f t="shared" si="6"/>
        <v>0</v>
      </c>
      <c r="Q30" s="35">
        <f t="shared" si="7"/>
        <v>0</v>
      </c>
      <c r="R30" s="71"/>
      <c r="S30" s="72"/>
      <c r="T30" s="71"/>
      <c r="U30" s="93"/>
      <c r="V30" s="69">
        <f t="shared" si="11"/>
        <v>0</v>
      </c>
    </row>
    <row r="31" spans="2:22" s="28" customFormat="1" ht="15" customHeight="1" thickTop="1" thickBot="1" x14ac:dyDescent="0.25">
      <c r="B31" s="36"/>
      <c r="C31" s="117" t="s">
        <v>1</v>
      </c>
      <c r="D31" s="118"/>
      <c r="E31" s="119"/>
      <c r="F31" s="36"/>
      <c r="G31" s="12"/>
      <c r="H31" s="73"/>
      <c r="I31" s="37"/>
      <c r="J31" s="12">
        <f>SUM(J24:J30)</f>
        <v>50</v>
      </c>
      <c r="K31" s="12"/>
      <c r="L31" s="37">
        <f>SUM(L24:L30)</f>
        <v>143250</v>
      </c>
      <c r="M31" s="12"/>
      <c r="N31" s="109"/>
      <c r="O31" s="37">
        <f>SUM(O24:O30)</f>
        <v>4400</v>
      </c>
      <c r="P31" s="37">
        <f>SUM(P24:P30)</f>
        <v>232250</v>
      </c>
      <c r="Q31" s="37">
        <f>SUM(Q24:Q30)</f>
        <v>5129250</v>
      </c>
      <c r="R31" s="74"/>
      <c r="S31" s="74"/>
      <c r="T31" s="74"/>
      <c r="U31" s="94"/>
      <c r="V31" s="46">
        <f>ROUND(SUM(V24:V30),2)</f>
        <v>392.22</v>
      </c>
    </row>
    <row r="32" spans="2:22" ht="5.15" customHeight="1" x14ac:dyDescent="0.2">
      <c r="B32" s="60"/>
      <c r="C32" s="60"/>
      <c r="D32" s="60"/>
      <c r="E32" s="40"/>
      <c r="F32" s="40"/>
      <c r="G32" s="41"/>
      <c r="H32" s="5"/>
      <c r="I32" s="5"/>
      <c r="J32" s="5"/>
      <c r="K32" s="5"/>
      <c r="L32" s="5"/>
      <c r="M32" s="4"/>
      <c r="N32" s="4"/>
      <c r="O32" s="4"/>
    </row>
    <row r="33" spans="2:24" ht="15" customHeight="1" x14ac:dyDescent="0.2">
      <c r="B33" s="112" t="s">
        <v>33</v>
      </c>
      <c r="C33" s="112"/>
      <c r="D33" s="112"/>
      <c r="E33" s="112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</row>
    <row r="34" spans="2:24" ht="12" customHeight="1" x14ac:dyDescent="0.2">
      <c r="B34" s="42" t="s">
        <v>34</v>
      </c>
      <c r="C34" s="112" t="s">
        <v>9</v>
      </c>
      <c r="D34" s="112"/>
      <c r="E34" s="112"/>
      <c r="F34" s="112"/>
      <c r="G34" s="43"/>
      <c r="H34" s="4"/>
      <c r="I34" s="4"/>
      <c r="J34" s="4"/>
      <c r="K34" s="4"/>
      <c r="L34" s="4"/>
      <c r="M34" s="4"/>
      <c r="N34" s="4"/>
      <c r="O34" s="4"/>
    </row>
    <row r="35" spans="2:24" ht="5.15" customHeight="1" thickBot="1" x14ac:dyDescent="0.25">
      <c r="B35" s="44"/>
      <c r="C35" s="45"/>
      <c r="D35" s="45"/>
      <c r="E35" s="60"/>
      <c r="F35" s="60"/>
      <c r="G35" s="43"/>
      <c r="H35" s="4"/>
      <c r="I35" s="4"/>
      <c r="J35" s="4"/>
      <c r="K35" s="4"/>
      <c r="L35" s="4"/>
      <c r="M35" s="4"/>
      <c r="N35" s="4"/>
      <c r="O35" s="4"/>
    </row>
    <row r="36" spans="2:24" ht="12" customHeight="1" thickBot="1" x14ac:dyDescent="0.25">
      <c r="C36" s="112" t="s">
        <v>7</v>
      </c>
      <c r="D36" s="112"/>
      <c r="E36" s="113"/>
      <c r="F36" s="46">
        <f>ROUND(G3-G19,2)</f>
        <v>171.73</v>
      </c>
      <c r="G36" s="114" t="s">
        <v>13</v>
      </c>
      <c r="H36" s="112"/>
      <c r="I36" s="3" t="s">
        <v>8</v>
      </c>
      <c r="J36" s="53">
        <f>ROUND(F36/G3*100,2)</f>
        <v>30.45</v>
      </c>
      <c r="K36" s="3" t="s">
        <v>17</v>
      </c>
    </row>
    <row r="37" spans="2:24" ht="5.15" customHeight="1" x14ac:dyDescent="0.2">
      <c r="C37" s="60"/>
      <c r="D37" s="60"/>
      <c r="E37" s="60"/>
      <c r="F37" s="47"/>
      <c r="G37" s="60"/>
      <c r="H37" s="60"/>
      <c r="I37" s="60"/>
      <c r="J37" s="48"/>
      <c r="K37" s="60"/>
    </row>
    <row r="38" spans="2:24" ht="12" customHeight="1" x14ac:dyDescent="0.2">
      <c r="B38" s="42" t="s">
        <v>35</v>
      </c>
      <c r="C38" s="112" t="s">
        <v>10</v>
      </c>
      <c r="D38" s="112"/>
      <c r="E38" s="112"/>
      <c r="F38" s="112"/>
      <c r="G38" s="61"/>
      <c r="H38" s="61"/>
      <c r="I38" s="61"/>
      <c r="J38" s="49"/>
      <c r="K38" s="61"/>
      <c r="L38" s="4"/>
      <c r="M38" s="4"/>
      <c r="N38" s="4"/>
      <c r="O38" s="4"/>
    </row>
    <row r="39" spans="2:24" ht="5.15" customHeight="1" x14ac:dyDescent="0.2">
      <c r="B39" s="44"/>
      <c r="C39" s="45"/>
      <c r="D39" s="45"/>
      <c r="E39" s="60"/>
      <c r="F39" s="47"/>
      <c r="G39" s="61"/>
      <c r="H39" s="61"/>
      <c r="I39" s="61"/>
      <c r="J39" s="49"/>
      <c r="K39" s="61"/>
      <c r="L39" s="4"/>
      <c r="M39" s="4"/>
      <c r="N39" s="4"/>
      <c r="O39" s="4"/>
    </row>
    <row r="40" spans="2:24" ht="12" customHeight="1" x14ac:dyDescent="0.2">
      <c r="B40" s="42"/>
      <c r="C40" s="112" t="s">
        <v>60</v>
      </c>
      <c r="D40" s="112"/>
      <c r="E40" s="112"/>
      <c r="F40" s="112"/>
      <c r="G40" s="61"/>
      <c r="H40" s="61"/>
      <c r="I40" s="61"/>
      <c r="J40" s="49"/>
      <c r="K40" s="61"/>
      <c r="L40" s="4"/>
      <c r="M40" s="4"/>
      <c r="N40" s="4"/>
      <c r="O40" s="4"/>
    </row>
    <row r="41" spans="2:24" ht="5.15" customHeight="1" thickBot="1" x14ac:dyDescent="0.25">
      <c r="B41" s="42"/>
      <c r="C41" s="45"/>
      <c r="D41" s="45"/>
      <c r="E41" s="60"/>
      <c r="F41" s="47"/>
      <c r="G41" s="61"/>
      <c r="H41" s="61"/>
      <c r="I41" s="61"/>
      <c r="J41" s="49"/>
      <c r="K41" s="61"/>
      <c r="L41" s="4"/>
      <c r="M41" s="4"/>
      <c r="N41" s="4"/>
      <c r="O41" s="4"/>
    </row>
    <row r="42" spans="2:24" ht="12" customHeight="1" thickBot="1" x14ac:dyDescent="0.25">
      <c r="B42" s="38"/>
      <c r="C42" s="114" t="s">
        <v>11</v>
      </c>
      <c r="D42" s="114"/>
      <c r="E42" s="113"/>
      <c r="F42" s="50">
        <f>ROUND(J17-J31,2)</f>
        <v>10</v>
      </c>
      <c r="G42" s="114" t="s">
        <v>14</v>
      </c>
      <c r="H42" s="112"/>
      <c r="I42" s="3" t="s">
        <v>8</v>
      </c>
      <c r="J42" s="51">
        <f>F42/J17*100</f>
        <v>16.666666666666664</v>
      </c>
      <c r="K42" s="3" t="s">
        <v>16</v>
      </c>
    </row>
    <row r="43" spans="2:24" ht="5.15" customHeight="1" x14ac:dyDescent="0.2">
      <c r="B43" s="38"/>
      <c r="C43" s="60"/>
      <c r="D43" s="60"/>
      <c r="E43" s="60"/>
      <c r="F43" s="47"/>
      <c r="G43" s="60"/>
      <c r="H43" s="60"/>
      <c r="I43" s="60"/>
      <c r="J43" s="48"/>
      <c r="K43" s="60"/>
    </row>
    <row r="44" spans="2:24" ht="12" customHeight="1" x14ac:dyDescent="0.2">
      <c r="B44" s="38"/>
      <c r="C44" s="112" t="s">
        <v>36</v>
      </c>
      <c r="D44" s="112"/>
      <c r="E44" s="112"/>
      <c r="F44" s="112"/>
      <c r="G44" s="61"/>
      <c r="H44" s="61"/>
      <c r="I44" s="61"/>
      <c r="J44" s="49"/>
      <c r="K44" s="61"/>
      <c r="L44" s="4"/>
      <c r="M44" s="4"/>
      <c r="N44" s="4"/>
      <c r="O44" s="4"/>
    </row>
    <row r="45" spans="2:24" ht="5.15" customHeight="1" thickBot="1" x14ac:dyDescent="0.25">
      <c r="B45" s="38"/>
      <c r="C45" s="60"/>
      <c r="D45" s="60"/>
      <c r="E45" s="60"/>
      <c r="F45" s="47"/>
      <c r="G45" s="61"/>
      <c r="H45" s="61"/>
      <c r="I45" s="61"/>
      <c r="J45" s="49"/>
      <c r="K45" s="61"/>
      <c r="L45" s="4"/>
      <c r="M45" s="4"/>
      <c r="N45" s="4"/>
      <c r="O45" s="4"/>
    </row>
    <row r="46" spans="2:24" ht="12" customHeight="1" thickBot="1" x14ac:dyDescent="0.25">
      <c r="B46" s="38"/>
      <c r="C46" s="112" t="s">
        <v>12</v>
      </c>
      <c r="D46" s="112"/>
      <c r="E46" s="113"/>
      <c r="F46" s="52">
        <f>(P17-P31)/1000</f>
        <v>382.75</v>
      </c>
      <c r="G46" s="114" t="s">
        <v>15</v>
      </c>
      <c r="H46" s="112"/>
      <c r="I46" s="3" t="s">
        <v>8</v>
      </c>
      <c r="J46" s="53">
        <f>ROUND(F46/(P17/1000)*100,2)</f>
        <v>62.24</v>
      </c>
      <c r="K46" s="3" t="s">
        <v>16</v>
      </c>
    </row>
    <row r="47" spans="2:24" ht="5.15" customHeight="1" x14ac:dyDescent="0.2">
      <c r="B47" s="38"/>
      <c r="C47" s="60"/>
      <c r="D47" s="60"/>
      <c r="E47" s="60"/>
      <c r="F47" s="54"/>
      <c r="G47" s="61"/>
      <c r="H47" s="60"/>
      <c r="I47" s="60"/>
      <c r="J47" s="48"/>
      <c r="K47" s="60"/>
      <c r="P47" s="4"/>
    </row>
    <row r="48" spans="2:24" ht="12" customHeight="1" x14ac:dyDescent="0.2">
      <c r="B48" s="38"/>
      <c r="C48" s="112" t="s">
        <v>80</v>
      </c>
      <c r="D48" s="112"/>
      <c r="E48" s="112"/>
      <c r="F48" s="112"/>
      <c r="G48" s="99"/>
      <c r="H48" s="99"/>
      <c r="I48" s="99"/>
      <c r="J48" s="49"/>
      <c r="K48" s="99"/>
      <c r="L48" s="4"/>
      <c r="M48" s="4"/>
      <c r="N48" s="4"/>
      <c r="O48" s="4"/>
    </row>
    <row r="49" spans="2:15" ht="5.15" customHeight="1" thickBot="1" x14ac:dyDescent="0.25">
      <c r="B49" s="38"/>
      <c r="C49" s="98"/>
      <c r="D49" s="98"/>
      <c r="E49" s="98"/>
      <c r="F49" s="47"/>
      <c r="G49" s="99"/>
      <c r="H49" s="99"/>
      <c r="I49" s="99"/>
      <c r="J49" s="49"/>
      <c r="K49" s="99"/>
      <c r="L49" s="4"/>
      <c r="M49" s="4"/>
      <c r="N49" s="4"/>
      <c r="O49" s="4"/>
    </row>
    <row r="50" spans="2:15" ht="12" customHeight="1" thickBot="1" x14ac:dyDescent="0.25">
      <c r="B50" s="38"/>
      <c r="C50" s="112" t="s">
        <v>12</v>
      </c>
      <c r="D50" s="112"/>
      <c r="E50" s="113"/>
      <c r="F50" s="106">
        <f>(O17-O31)/1000</f>
        <v>5.2249999999999996</v>
      </c>
      <c r="G50" s="114" t="s">
        <v>79</v>
      </c>
      <c r="H50" s="112"/>
      <c r="I50" s="3" t="s">
        <v>8</v>
      </c>
      <c r="J50" s="53">
        <f>ROUND(F50/(O17/1000)*100,2)</f>
        <v>54.29</v>
      </c>
      <c r="K50" s="3" t="s">
        <v>16</v>
      </c>
    </row>
    <row r="51" spans="2:15" ht="5.15" customHeight="1" x14ac:dyDescent="0.2">
      <c r="B51" s="38"/>
      <c r="C51" s="98"/>
      <c r="D51" s="98"/>
      <c r="E51" s="99"/>
      <c r="F51" s="100"/>
      <c r="G51" s="99"/>
      <c r="H51" s="98"/>
      <c r="J51" s="101"/>
    </row>
    <row r="52" spans="2:15" ht="12" customHeight="1" x14ac:dyDescent="0.2">
      <c r="B52" s="38"/>
      <c r="C52" s="112" t="s">
        <v>65</v>
      </c>
      <c r="D52" s="112"/>
      <c r="E52" s="112"/>
      <c r="F52" s="112"/>
      <c r="G52" s="61"/>
      <c r="H52" s="61"/>
      <c r="I52" s="61"/>
      <c r="J52" s="49"/>
      <c r="K52" s="61"/>
      <c r="L52" s="4"/>
      <c r="M52" s="4"/>
      <c r="N52" s="4"/>
      <c r="O52" s="4"/>
    </row>
    <row r="53" spans="2:15" ht="5.15" customHeight="1" thickBot="1" x14ac:dyDescent="0.25">
      <c r="B53" s="38"/>
      <c r="C53" s="60"/>
      <c r="D53" s="60"/>
      <c r="E53" s="60"/>
      <c r="F53" s="47"/>
      <c r="G53" s="61"/>
      <c r="H53" s="61"/>
      <c r="I53" s="61"/>
      <c r="J53" s="49"/>
      <c r="K53" s="61"/>
      <c r="L53" s="4"/>
      <c r="M53" s="4"/>
      <c r="N53" s="4"/>
      <c r="O53" s="4"/>
    </row>
    <row r="54" spans="2:15" ht="12" customHeight="1" thickBot="1" x14ac:dyDescent="0.25">
      <c r="C54" s="112" t="s">
        <v>12</v>
      </c>
      <c r="D54" s="112"/>
      <c r="E54" s="113"/>
      <c r="F54" s="52">
        <f>(Q17-Q31)/1000</f>
        <v>255.75</v>
      </c>
      <c r="G54" s="114" t="s">
        <v>61</v>
      </c>
      <c r="H54" s="112"/>
      <c r="I54" s="3" t="s">
        <v>8</v>
      </c>
      <c r="J54" s="51">
        <f>ROUND(F54/(Q17/1000)*100,2)</f>
        <v>4.75</v>
      </c>
      <c r="K54" s="3" t="s">
        <v>16</v>
      </c>
    </row>
  </sheetData>
  <mergeCells count="26">
    <mergeCell ref="C52:F52"/>
    <mergeCell ref="C54:E54"/>
    <mergeCell ref="G54:H54"/>
    <mergeCell ref="C38:F38"/>
    <mergeCell ref="C40:F40"/>
    <mergeCell ref="C42:E42"/>
    <mergeCell ref="G42:H42"/>
    <mergeCell ref="C44:F44"/>
    <mergeCell ref="C46:E46"/>
    <mergeCell ref="G46:H46"/>
    <mergeCell ref="C48:F48"/>
    <mergeCell ref="C50:E50"/>
    <mergeCell ref="G50:H50"/>
    <mergeCell ref="C36:E36"/>
    <mergeCell ref="G36:H36"/>
    <mergeCell ref="B1:X1"/>
    <mergeCell ref="B3:F3"/>
    <mergeCell ref="B5:E7"/>
    <mergeCell ref="F5:F7"/>
    <mergeCell ref="C17:E17"/>
    <mergeCell ref="B19:F19"/>
    <mergeCell ref="B21:E23"/>
    <mergeCell ref="F21:F23"/>
    <mergeCell ref="C31:E31"/>
    <mergeCell ref="B33:X33"/>
    <mergeCell ref="C34:F34"/>
  </mergeCells>
  <phoneticPr fontId="2"/>
  <printOptions horizontalCentered="1"/>
  <pageMargins left="0.11811023622047245" right="0.11811023622047245" top="0.47244094488188981" bottom="0.27559055118110237" header="0.31496062992125984" footer="0.31496062992125984"/>
  <pageSetup paperSize="9"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B2:O35"/>
  <sheetViews>
    <sheetView topLeftCell="A4" zoomScaleNormal="100" workbookViewId="0">
      <selection activeCell="H42" sqref="H42"/>
    </sheetView>
  </sheetViews>
  <sheetFormatPr defaultRowHeight="13" x14ac:dyDescent="0.2"/>
  <sheetData>
    <row r="2" spans="2:15" ht="17" x14ac:dyDescent="0.2">
      <c r="B2" s="121" t="s">
        <v>24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</row>
    <row r="3" spans="2:15" ht="14" x14ac:dyDescent="0.2">
      <c r="C3" s="6"/>
      <c r="D3" s="6"/>
      <c r="E3" s="6"/>
      <c r="F3" s="6"/>
      <c r="G3" s="6"/>
      <c r="H3" s="6"/>
      <c r="I3" s="6"/>
      <c r="J3" s="6"/>
    </row>
    <row r="4" spans="2:15" ht="16" x14ac:dyDescent="0.2">
      <c r="C4" s="122" t="s">
        <v>25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</row>
    <row r="22" spans="3:13" ht="13.5" customHeight="1" x14ac:dyDescent="0.2">
      <c r="C22" s="7" t="s">
        <v>26</v>
      </c>
      <c r="D22" s="7"/>
      <c r="E22" s="7"/>
      <c r="F22" s="7"/>
      <c r="G22" s="7"/>
      <c r="H22" s="7"/>
      <c r="I22" s="7"/>
      <c r="J22" s="7"/>
      <c r="K22" s="7"/>
      <c r="L22" s="7"/>
      <c r="M22" s="7"/>
    </row>
    <row r="33" spans="3:8" x14ac:dyDescent="0.2">
      <c r="C33" s="8"/>
      <c r="D33" s="8"/>
      <c r="E33" s="8"/>
      <c r="F33" s="8"/>
      <c r="G33" s="8"/>
      <c r="H33" s="8"/>
    </row>
    <row r="35" spans="3:8" ht="16" x14ac:dyDescent="0.2">
      <c r="C35" s="7" t="s">
        <v>27</v>
      </c>
    </row>
  </sheetData>
  <mergeCells count="2">
    <mergeCell ref="B2:O2"/>
    <mergeCell ref="C4:M4"/>
  </mergeCells>
  <phoneticPr fontId="20"/>
  <pageMargins left="0.7" right="0.7" top="0.75" bottom="0.75" header="0.3" footer="0.3"/>
  <pageSetup paperSize="9" scale="9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</vt:lpstr>
      <vt:lpstr>記入例</vt:lpstr>
      <vt:lpstr>【参考】CO2排出量算出方法・参考指標</vt:lpstr>
      <vt:lpstr>【参考】CO2排出量算出方法・参考指標!Print_Area</vt:lpstr>
      <vt:lpstr>記入例!Print_Area</vt:lpstr>
      <vt:lpstr>様式!Print_Area</vt:lpstr>
    </vt:vector>
  </TitlesOfParts>
  <Company>山九株式会社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山九株式会社</dc:creator>
  <cp:lastModifiedBy>　</cp:lastModifiedBy>
  <cp:lastPrinted>2020-12-08T02:16:37Z</cp:lastPrinted>
  <dcterms:created xsi:type="dcterms:W3CDTF">2014-08-29T04:00:57Z</dcterms:created>
  <dcterms:modified xsi:type="dcterms:W3CDTF">2024-03-28T10:42:23Z</dcterms:modified>
</cp:coreProperties>
</file>